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BA833BCC-63F9-4A5F-95DE-6B84D4CE729B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COMPARATIVO" sheetId="1" r:id="rId1"/>
    <sheet name="CONSOLIDADO POR AREA" sheetId="18" r:id="rId2"/>
    <sheet name="INSUMOS" sheetId="3" r:id="rId3"/>
    <sheet name="Lavanderia" sheetId="4" state="hidden" r:id="rId4"/>
    <sheet name="CUBA" sheetId="5" r:id="rId5"/>
    <sheet name="MEGACENTRO" sheetId="6" r:id="rId6"/>
    <sheet name="TORRE 3" sheetId="7" r:id="rId7"/>
    <sheet name="OVAL" sheetId="8" r:id="rId8"/>
    <sheet name="TORRE 2" sheetId="11" r:id="rId9"/>
    <sheet name="ICONO" sheetId="12" r:id="rId10"/>
    <sheet name="ÁLAMOS" sheetId="19" r:id="rId11"/>
    <sheet name="NOGALES" sheetId="21" r:id="rId12"/>
    <sheet name="SERVICIOS PUBLICOS MEGACENTRO" sheetId="9" r:id="rId13"/>
    <sheet name="SERVICIOS PUBLICOS CUBA" sheetId="10" r:id="rId14"/>
    <sheet name="INSUMOS CUBA" sheetId="13" r:id="rId15"/>
    <sheet name="HEMODINAMIA" sheetId="14" r:id="rId16"/>
    <sheet name="INSUMOS MEGACENTRO" sheetId="16" r:id="rId17"/>
    <sheet name="OSTEOSINTESIS" sheetId="15" r:id="rId18"/>
    <sheet name="SERVICIOS PUBLICOS (2)" sheetId="17" state="hidden" r:id="rId19"/>
  </sheets>
  <definedNames>
    <definedName name="__xlfn_COVARIANCE_P">NA()</definedName>
    <definedName name="_xlnm._FilterDatabase" localSheetId="16" hidden="1">'INSUMOS MEGACENTRO'!$A$6:$F$6</definedName>
    <definedName name="_xlnm._FilterDatabase" localSheetId="5" hidden="1">MEGACENTRO!$A$116:$AL$124</definedName>
    <definedName name="_xlnm._FilterDatabase" localSheetId="17" hidden="1">OSTEOSINTESIS!$A$6:$D$14</definedName>
    <definedName name="Excel_BuiltIn__FilterDatabase" localSheetId="0">NA()</definedName>
    <definedName name="Excel_BuiltIn__FilterDatabase" localSheetId="4">CUBA!#REF!</definedName>
    <definedName name="Excel_BuiltIn__FilterDatabase" localSheetId="15">HEMODINAMIA!$A$6:$D$6</definedName>
    <definedName name="Excel_BuiltIn__FilterDatabase" localSheetId="14">'INSUMOS CUBA'!$A$6:$F$6</definedName>
    <definedName name="Excel_BuiltIn__FilterDatabase" localSheetId="5">NA()</definedName>
    <definedName name="Excel_BuiltIn__FilterDatabase" localSheetId="7">NA()</definedName>
    <definedName name="Excel_BuiltIn__FilterDatabase" localSheetId="8">NA()</definedName>
    <definedName name="Excel_BuiltIn__FilterDatabase" localSheetId="6">NA()</definedName>
    <definedName name="OLE_LINK1" localSheetId="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6" i="6" l="1"/>
  <c r="I8" i="1"/>
  <c r="I9" i="1" s="1"/>
  <c r="H8" i="1"/>
  <c r="G8" i="1"/>
  <c r="G9" i="1" s="1"/>
  <c r="F8" i="1"/>
  <c r="E8" i="1"/>
  <c r="D8" i="1"/>
  <c r="C8" i="1"/>
  <c r="B8" i="1"/>
  <c r="I7" i="1"/>
  <c r="H7" i="1"/>
  <c r="G7" i="1"/>
  <c r="F7" i="1"/>
  <c r="E7" i="1"/>
  <c r="H9" i="1"/>
  <c r="F9" i="1"/>
  <c r="E9" i="1"/>
  <c r="B14" i="18"/>
  <c r="M13" i="18"/>
  <c r="G13" i="18"/>
  <c r="B13" i="18"/>
  <c r="T12" i="18"/>
  <c r="S12" i="18"/>
  <c r="P12" i="18"/>
  <c r="O12" i="18"/>
  <c r="N12" i="18"/>
  <c r="B12" i="18"/>
  <c r="B11" i="18"/>
  <c r="B10" i="18"/>
  <c r="B9" i="18"/>
  <c r="H11" i="21"/>
  <c r="I11" i="21" s="1"/>
  <c r="I13" i="21" s="1"/>
  <c r="G11" i="19"/>
  <c r="E11" i="19"/>
  <c r="C11" i="19"/>
  <c r="H11" i="19" s="1"/>
  <c r="H13" i="19" s="1"/>
  <c r="M11" i="12"/>
  <c r="K11" i="12"/>
  <c r="I11" i="12"/>
  <c r="G11" i="12"/>
  <c r="E11" i="12"/>
  <c r="C11" i="12"/>
  <c r="N11" i="12" s="1"/>
  <c r="N13" i="12" s="1"/>
  <c r="H11" i="11"/>
  <c r="I11" i="11" s="1"/>
  <c r="I13" i="11" s="1"/>
  <c r="H11" i="8"/>
  <c r="I11" i="8" s="1"/>
  <c r="I13" i="8" s="1"/>
  <c r="AA11" i="7"/>
  <c r="P9" i="18" s="1"/>
  <c r="Y11" i="7"/>
  <c r="O9" i="18" s="1"/>
  <c r="W11" i="7"/>
  <c r="N9" i="18" s="1"/>
  <c r="U11" i="7"/>
  <c r="M9" i="18" s="1"/>
  <c r="S11" i="7"/>
  <c r="L9" i="18" s="1"/>
  <c r="Q11" i="7"/>
  <c r="K9" i="18" s="1"/>
  <c r="O11" i="7"/>
  <c r="J9" i="18" s="1"/>
  <c r="M11" i="7"/>
  <c r="G9" i="18" s="1"/>
  <c r="K11" i="7"/>
  <c r="E9" i="18" s="1"/>
  <c r="I11" i="7"/>
  <c r="D9" i="18" s="1"/>
  <c r="G11" i="7"/>
  <c r="E11" i="7"/>
  <c r="C9" i="18" s="1"/>
  <c r="C11" i="7"/>
  <c r="AK13" i="6"/>
  <c r="T8" i="18" s="1"/>
  <c r="AI13" i="6"/>
  <c r="S8" i="18" s="1"/>
  <c r="AG13" i="6"/>
  <c r="R8" i="18" s="1"/>
  <c r="AE13" i="6"/>
  <c r="Q8" i="18" s="1"/>
  <c r="AC13" i="6"/>
  <c r="P8" i="18" s="1"/>
  <c r="AA13" i="6"/>
  <c r="O8" i="18" s="1"/>
  <c r="Y13" i="6"/>
  <c r="N8" i="18" s="1"/>
  <c r="W13" i="6"/>
  <c r="M8" i="18" s="1"/>
  <c r="U13" i="6"/>
  <c r="L8" i="18" s="1"/>
  <c r="S13" i="6"/>
  <c r="K8" i="18" s="1"/>
  <c r="Q13" i="6"/>
  <c r="J8" i="18" s="1"/>
  <c r="O13" i="6"/>
  <c r="I8" i="18" s="1"/>
  <c r="K13" i="6"/>
  <c r="G8" i="18" s="1"/>
  <c r="G13" i="6"/>
  <c r="D8" i="18" s="1"/>
  <c r="E13" i="6"/>
  <c r="C8" i="18" s="1"/>
  <c r="C13" i="6"/>
  <c r="B8" i="18" s="1"/>
  <c r="M13" i="6"/>
  <c r="H8" i="18" s="1"/>
  <c r="H15" i="18" s="1"/>
  <c r="I13" i="6"/>
  <c r="E8" i="18" s="1"/>
  <c r="AG11" i="5"/>
  <c r="T7" i="18" s="1"/>
  <c r="AE11" i="5"/>
  <c r="S7" i="18" s="1"/>
  <c r="AC11" i="5"/>
  <c r="R7" i="18" s="1"/>
  <c r="AA11" i="5"/>
  <c r="Q7" i="18" s="1"/>
  <c r="Y11" i="5"/>
  <c r="P7" i="18" s="1"/>
  <c r="W11" i="5"/>
  <c r="O7" i="18" s="1"/>
  <c r="U11" i="5"/>
  <c r="N7" i="18" s="1"/>
  <c r="S11" i="5"/>
  <c r="M7" i="18" s="1"/>
  <c r="Q11" i="5"/>
  <c r="L7" i="18" s="1"/>
  <c r="O11" i="5"/>
  <c r="K7" i="18" s="1"/>
  <c r="M11" i="5"/>
  <c r="J7" i="18" s="1"/>
  <c r="K11" i="5"/>
  <c r="I7" i="18" s="1"/>
  <c r="G11" i="5"/>
  <c r="D7" i="18" s="1"/>
  <c r="E11" i="5"/>
  <c r="C7" i="18" s="1"/>
  <c r="I11" i="5"/>
  <c r="E7" i="18" s="1"/>
  <c r="C11" i="5"/>
  <c r="AB11" i="7" l="1"/>
  <c r="R15" i="18"/>
  <c r="J15" i="18"/>
  <c r="K15" i="18"/>
  <c r="G15" i="18"/>
  <c r="I15" i="18"/>
  <c r="Q15" i="18"/>
  <c r="E15" i="18"/>
  <c r="T15" i="18"/>
  <c r="AH11" i="5"/>
  <c r="F7" i="18"/>
  <c r="F15" i="18" s="1"/>
  <c r="N15" i="18"/>
  <c r="C15" i="18"/>
  <c r="S15" i="18"/>
  <c r="B15" i="18"/>
  <c r="P15" i="18"/>
  <c r="L15" i="18"/>
  <c r="D15" i="18"/>
  <c r="O15" i="18"/>
  <c r="M15" i="18"/>
  <c r="AL13" i="6"/>
  <c r="AB13" i="7" l="1"/>
  <c r="D7" i="1"/>
  <c r="D9" i="1" s="1"/>
  <c r="AL15" i="6"/>
  <c r="B7" i="1"/>
  <c r="B9" i="1" s="1"/>
  <c r="AH13" i="5"/>
  <c r="C7" i="1"/>
  <c r="C9" i="1" s="1"/>
  <c r="F13" i="16" l="1"/>
  <c r="E13" i="16" l="1"/>
  <c r="F11" i="16"/>
  <c r="E11" i="16"/>
  <c r="AK96" i="6" l="1"/>
  <c r="F38" i="16"/>
  <c r="D39" i="16"/>
  <c r="C39" i="16" l="1"/>
  <c r="F23" i="16"/>
  <c r="E23" i="16"/>
  <c r="M42" i="12" l="1"/>
  <c r="T51" i="18" s="1"/>
  <c r="E42" i="12"/>
  <c r="N51" i="18" s="1"/>
  <c r="M27" i="12"/>
  <c r="T38" i="18" s="1"/>
  <c r="M19" i="12"/>
  <c r="T25" i="18" s="1"/>
  <c r="K27" i="12"/>
  <c r="S38" i="18" s="1"/>
  <c r="K19" i="12"/>
  <c r="S25" i="18" s="1"/>
  <c r="I42" i="12"/>
  <c r="P51" i="18" s="1"/>
  <c r="I27" i="12"/>
  <c r="P38" i="18" s="1"/>
  <c r="G27" i="12"/>
  <c r="O38" i="18" s="1"/>
  <c r="E27" i="12"/>
  <c r="N38" i="18" s="1"/>
  <c r="E19" i="16"/>
  <c r="F19" i="16"/>
  <c r="H62" i="10"/>
  <c r="G46" i="10" s="1"/>
  <c r="G42" i="12" l="1"/>
  <c r="O51" i="18" s="1"/>
  <c r="M46" i="12"/>
  <c r="K42" i="12"/>
  <c r="K46" i="12" l="1"/>
  <c r="S51" i="18"/>
  <c r="F31" i="16" l="1"/>
  <c r="E31" i="16"/>
  <c r="I19" i="12" l="1"/>
  <c r="G19" i="12"/>
  <c r="E19" i="12"/>
  <c r="G46" i="12" l="1"/>
  <c r="O25" i="18"/>
  <c r="E46" i="12"/>
  <c r="N25" i="18"/>
  <c r="I46" i="12"/>
  <c r="P25" i="18"/>
  <c r="E38" i="16"/>
  <c r="C34" i="6" l="1"/>
  <c r="E34" i="6"/>
  <c r="G34" i="6"/>
  <c r="I34" i="6"/>
  <c r="K34" i="6"/>
  <c r="M34" i="6"/>
  <c r="O34" i="6"/>
  <c r="Q34" i="6"/>
  <c r="S34" i="6"/>
  <c r="U34" i="6"/>
  <c r="W34" i="6"/>
  <c r="Y34" i="6"/>
  <c r="AA34" i="6"/>
  <c r="AC34" i="6"/>
  <c r="AE34" i="6"/>
  <c r="AG34" i="6"/>
  <c r="AI34" i="6"/>
  <c r="AK34" i="6"/>
  <c r="AL34" i="6" l="1"/>
  <c r="AL36" i="6" s="1"/>
  <c r="E18" i="16" l="1"/>
  <c r="F18" i="16"/>
  <c r="AA27" i="7" l="1"/>
  <c r="Y27" i="7"/>
  <c r="W27" i="7"/>
  <c r="U27" i="7"/>
  <c r="S27" i="7"/>
  <c r="Q27" i="7"/>
  <c r="O27" i="7"/>
  <c r="M27" i="7"/>
  <c r="K27" i="7"/>
  <c r="I27" i="7"/>
  <c r="G27" i="7"/>
  <c r="E27" i="7"/>
  <c r="C27" i="7"/>
  <c r="G27" i="19"/>
  <c r="E27" i="19"/>
  <c r="C27" i="19"/>
  <c r="M122" i="6" l="1"/>
  <c r="H27" i="21" l="1"/>
  <c r="AI71" i="5" l="1"/>
  <c r="AM108" i="6" l="1"/>
  <c r="AI70" i="5" l="1"/>
  <c r="B15" i="3" s="1"/>
  <c r="AM109" i="6"/>
  <c r="B14" i="3" s="1"/>
  <c r="G111" i="6" l="1"/>
  <c r="H39" i="21" l="1"/>
  <c r="F22" i="16" l="1"/>
  <c r="E22" i="16"/>
  <c r="G61" i="5" l="1"/>
  <c r="C61" i="5"/>
  <c r="E25" i="16" l="1"/>
  <c r="F25" i="16"/>
  <c r="E30" i="16"/>
  <c r="F30" i="16"/>
  <c r="U96" i="6" l="1"/>
  <c r="Y96" i="6"/>
  <c r="AA96" i="6"/>
  <c r="AC96" i="6"/>
  <c r="AE96" i="6"/>
  <c r="AG96" i="6"/>
  <c r="AI96" i="6"/>
  <c r="O96" i="6"/>
  <c r="M96" i="6"/>
  <c r="K96" i="6"/>
  <c r="Q96" i="6" l="1"/>
  <c r="E122" i="6" l="1"/>
  <c r="I122" i="6"/>
  <c r="K122" i="6" l="1"/>
  <c r="G41" i="19" l="1"/>
  <c r="E41" i="19"/>
  <c r="E52" i="18" s="1"/>
  <c r="F24" i="16" l="1"/>
  <c r="E24" i="16"/>
  <c r="AC61" i="5"/>
  <c r="AE61" i="5"/>
  <c r="AG61" i="5"/>
  <c r="Y61" i="5"/>
  <c r="C96" i="6" l="1"/>
  <c r="E14" i="16"/>
  <c r="F14" i="16"/>
  <c r="U61" i="5" l="1"/>
  <c r="K61" i="5"/>
  <c r="S61" i="5"/>
  <c r="E61" i="5"/>
  <c r="W61" i="5"/>
  <c r="M61" i="5"/>
  <c r="I61" i="5"/>
  <c r="Q61" i="5"/>
  <c r="AA61" i="5"/>
  <c r="AK122" i="6"/>
  <c r="AI122" i="6"/>
  <c r="AG122" i="6"/>
  <c r="AE122" i="6"/>
  <c r="AC122" i="6"/>
  <c r="AA122" i="6"/>
  <c r="Y122" i="6"/>
  <c r="W122" i="6"/>
  <c r="U122" i="6"/>
  <c r="S122" i="6"/>
  <c r="Q122" i="6"/>
  <c r="O122" i="6"/>
  <c r="O111" i="6"/>
  <c r="S111" i="6"/>
  <c r="U111" i="6"/>
  <c r="W111" i="6"/>
  <c r="Y111" i="6"/>
  <c r="AA111" i="6"/>
  <c r="AC111" i="6"/>
  <c r="AE111" i="6"/>
  <c r="AG111" i="6"/>
  <c r="AI111" i="6"/>
  <c r="AK24" i="6"/>
  <c r="AI24" i="6"/>
  <c r="AG24" i="6"/>
  <c r="AE24" i="6"/>
  <c r="AC24" i="6"/>
  <c r="AA24" i="6"/>
  <c r="Y24" i="6"/>
  <c r="W24" i="6"/>
  <c r="U24" i="6"/>
  <c r="S24" i="6"/>
  <c r="Q24" i="6"/>
  <c r="O24" i="6"/>
  <c r="M24" i="6"/>
  <c r="K24" i="6"/>
  <c r="I24" i="6"/>
  <c r="G24" i="6"/>
  <c r="E24" i="6"/>
  <c r="C42" i="12" l="1"/>
  <c r="N42" i="12" s="1"/>
  <c r="Q111" i="6" l="1"/>
  <c r="AE28" i="5" l="1"/>
  <c r="AC28" i="5"/>
  <c r="AA28" i="5"/>
  <c r="Y28" i="5"/>
  <c r="W28" i="5"/>
  <c r="U28" i="5"/>
  <c r="S28" i="5"/>
  <c r="Q28" i="5"/>
  <c r="O28" i="5"/>
  <c r="M28" i="5"/>
  <c r="K28" i="5"/>
  <c r="I28" i="5"/>
  <c r="G28" i="5"/>
  <c r="E28" i="5"/>
  <c r="C28" i="5"/>
  <c r="M111" i="6"/>
  <c r="K111" i="6"/>
  <c r="E111" i="6"/>
  <c r="C111" i="6"/>
  <c r="W126" i="6"/>
  <c r="Y126" i="6"/>
  <c r="AA126" i="6"/>
  <c r="AC126" i="6"/>
  <c r="AE126" i="6"/>
  <c r="AG126" i="6"/>
  <c r="AI126" i="6"/>
  <c r="O126" i="6"/>
  <c r="M126" i="6" l="1"/>
  <c r="U126" i="6"/>
  <c r="Q126" i="6"/>
  <c r="I111" i="6"/>
  <c r="K126" i="6" l="1"/>
  <c r="D14" i="15" l="1"/>
  <c r="E96" i="6" l="1"/>
  <c r="C24" i="6" l="1"/>
  <c r="E126" i="6" l="1"/>
  <c r="G39" i="18" l="1"/>
  <c r="C41" i="19"/>
  <c r="E19" i="19"/>
  <c r="G26" i="18" s="1"/>
  <c r="E45" i="19" l="1"/>
  <c r="T55" i="18" l="1"/>
  <c r="H68" i="9"/>
  <c r="G50" i="9" s="1"/>
  <c r="H37" i="11" l="1"/>
  <c r="I37" i="11" s="1"/>
  <c r="I39" i="11" s="1"/>
  <c r="B50" i="18" l="1"/>
  <c r="H34" i="18" l="1"/>
  <c r="H41" i="18" s="1"/>
  <c r="B34" i="18"/>
  <c r="G122" i="6"/>
  <c r="I20" i="1" l="1"/>
  <c r="G96" i="6" l="1"/>
  <c r="G126" i="6" s="1"/>
  <c r="I96" i="6"/>
  <c r="I126" i="6" s="1"/>
  <c r="S96" i="6"/>
  <c r="H78" i="18" l="1"/>
  <c r="H85" i="18" s="1"/>
  <c r="I16" i="1" l="1"/>
  <c r="H19" i="21" l="1"/>
  <c r="B52" i="18" l="1"/>
  <c r="G19" i="19"/>
  <c r="M26" i="18" s="1"/>
  <c r="M52" i="18" l="1"/>
  <c r="M39" i="18"/>
  <c r="G45" i="19" l="1"/>
  <c r="R78" i="18" l="1"/>
  <c r="R62" i="18"/>
  <c r="R47" i="18"/>
  <c r="R34" i="18"/>
  <c r="AG80" i="5"/>
  <c r="T77" i="18" s="1"/>
  <c r="AG73" i="5"/>
  <c r="T61" i="18" s="1"/>
  <c r="AG28" i="5"/>
  <c r="AG19" i="5"/>
  <c r="T20" i="18" s="1"/>
  <c r="AE80" i="5"/>
  <c r="S77" i="18" s="1"/>
  <c r="AE73" i="5"/>
  <c r="S61" i="18" s="1"/>
  <c r="S33" i="18"/>
  <c r="AE19" i="5"/>
  <c r="AC80" i="5"/>
  <c r="R77" i="18" s="1"/>
  <c r="AC73" i="5"/>
  <c r="R61" i="18" s="1"/>
  <c r="R33" i="18"/>
  <c r="AC19" i="5"/>
  <c r="AA80" i="5"/>
  <c r="Q77" i="18" s="1"/>
  <c r="AA73" i="5"/>
  <c r="Q61" i="18" s="1"/>
  <c r="Q33" i="18"/>
  <c r="AA19" i="5"/>
  <c r="Q20" i="18" l="1"/>
  <c r="AA84" i="5"/>
  <c r="R20" i="18"/>
  <c r="AC84" i="5"/>
  <c r="S20" i="18"/>
  <c r="AE84" i="5"/>
  <c r="T33" i="18"/>
  <c r="AG84" i="5"/>
  <c r="R41" i="18"/>
  <c r="S46" i="18"/>
  <c r="R85" i="18"/>
  <c r="R72" i="18"/>
  <c r="R46" i="18"/>
  <c r="R56" i="18" s="1"/>
  <c r="Q46" i="18" l="1"/>
  <c r="T46" i="18"/>
  <c r="M53" i="7"/>
  <c r="G63" i="18" s="1"/>
  <c r="M39" i="7"/>
  <c r="G48" i="18" s="1"/>
  <c r="G35" i="18"/>
  <c r="M19" i="7"/>
  <c r="G22" i="18" s="1"/>
  <c r="M61" i="7" l="1"/>
  <c r="M65" i="7" s="1"/>
  <c r="G79" i="18" l="1"/>
  <c r="C122" i="6" l="1"/>
  <c r="C126" i="6" s="1"/>
  <c r="B78" i="18" l="1"/>
  <c r="Y73" i="5"/>
  <c r="W73" i="5"/>
  <c r="U73" i="5"/>
  <c r="S73" i="5"/>
  <c r="Q73" i="5"/>
  <c r="O73" i="5"/>
  <c r="K73" i="5"/>
  <c r="AK111" i="6" l="1"/>
  <c r="AK126" i="6" s="1"/>
  <c r="AN2" i="6" l="1"/>
  <c r="H27" i="8" l="1"/>
  <c r="C27" i="12"/>
  <c r="N27" i="12" s="1"/>
  <c r="H19" i="8" l="1"/>
  <c r="K61" i="7"/>
  <c r="I61" i="7"/>
  <c r="E61" i="7"/>
  <c r="C61" i="7"/>
  <c r="C53" i="7"/>
  <c r="E53" i="7"/>
  <c r="G53" i="7"/>
  <c r="I53" i="7"/>
  <c r="K53" i="7"/>
  <c r="E63" i="18" s="1"/>
  <c r="O53" i="7"/>
  <c r="Q53" i="7"/>
  <c r="S53" i="7"/>
  <c r="U53" i="7"/>
  <c r="W53" i="7"/>
  <c r="Y53" i="7"/>
  <c r="E35" i="18"/>
  <c r="AA19" i="7"/>
  <c r="Y19" i="7"/>
  <c r="W19" i="7"/>
  <c r="U19" i="7"/>
  <c r="S19" i="7"/>
  <c r="Q19" i="7"/>
  <c r="O19" i="7"/>
  <c r="K19" i="7"/>
  <c r="E22" i="18" s="1"/>
  <c r="I19" i="7"/>
  <c r="G19" i="7"/>
  <c r="E19" i="7"/>
  <c r="H126" i="6"/>
  <c r="J126" i="6"/>
  <c r="L126" i="6"/>
  <c r="N126" i="6"/>
  <c r="Q34" i="18"/>
  <c r="Q41" i="18" s="1"/>
  <c r="S34" i="18"/>
  <c r="S41" i="18" s="1"/>
  <c r="Y80" i="5"/>
  <c r="W80" i="5"/>
  <c r="U80" i="5"/>
  <c r="S80" i="5"/>
  <c r="Q80" i="5"/>
  <c r="O80" i="5"/>
  <c r="M80" i="5"/>
  <c r="K80" i="5"/>
  <c r="G80" i="5"/>
  <c r="E80" i="5"/>
  <c r="Y19" i="5"/>
  <c r="W19" i="5"/>
  <c r="U19" i="5"/>
  <c r="S19" i="5"/>
  <c r="Q19" i="5"/>
  <c r="O19" i="5"/>
  <c r="M19" i="5"/>
  <c r="K19" i="5"/>
  <c r="W84" i="5" l="1"/>
  <c r="Q84" i="5"/>
  <c r="Y84" i="5"/>
  <c r="S84" i="5"/>
  <c r="K84" i="5"/>
  <c r="U84" i="5"/>
  <c r="D35" i="18"/>
  <c r="D63" i="18"/>
  <c r="D22" i="18"/>
  <c r="E79" i="18"/>
  <c r="H62" i="18" l="1"/>
  <c r="H72" i="18" s="1"/>
  <c r="E73" i="5"/>
  <c r="G73" i="5"/>
  <c r="I73" i="5"/>
  <c r="M73" i="5" l="1"/>
  <c r="M84" i="5" s="1"/>
  <c r="B62" i="18" l="1"/>
  <c r="I80" i="5"/>
  <c r="O33" i="18"/>
  <c r="F33" i="18"/>
  <c r="F41" i="18" s="1"/>
  <c r="H41" i="19" l="1"/>
  <c r="G19" i="5" l="1"/>
  <c r="G84" i="5" s="1"/>
  <c r="E19" i="5"/>
  <c r="E84" i="5" s="1"/>
  <c r="I19" i="5"/>
  <c r="I84" i="5" s="1"/>
  <c r="G61" i="7" l="1"/>
  <c r="O61" i="5"/>
  <c r="D79" i="18" l="1"/>
  <c r="H47" i="18" l="1"/>
  <c r="T78" i="18" l="1"/>
  <c r="T85" i="18" s="1"/>
  <c r="S78" i="18"/>
  <c r="S85" i="18" s="1"/>
  <c r="Q78" i="18"/>
  <c r="T34" i="18" l="1"/>
  <c r="T41" i="18" s="1"/>
  <c r="G78" i="18" l="1"/>
  <c r="G85" i="18" s="1"/>
  <c r="I12" i="1" l="1"/>
  <c r="I19" i="21" l="1"/>
  <c r="B27" i="18"/>
  <c r="I27" i="21"/>
  <c r="B40" i="18"/>
  <c r="I39" i="21" l="1"/>
  <c r="I19" i="1" s="1"/>
  <c r="I21" i="1" s="1"/>
  <c r="I29" i="21"/>
  <c r="I15" i="1"/>
  <c r="I21" i="21"/>
  <c r="I11" i="1"/>
  <c r="B53" i="18"/>
  <c r="H43" i="21"/>
  <c r="I43" i="21" s="1"/>
  <c r="I45" i="21" s="1"/>
  <c r="I41" i="21" l="1"/>
  <c r="Q62" i="18" l="1"/>
  <c r="S62" i="18" l="1"/>
  <c r="S72" i="18" s="1"/>
  <c r="T62" i="18" l="1"/>
  <c r="T72" i="18" s="1"/>
  <c r="AL111" i="6"/>
  <c r="H27" i="11" l="1"/>
  <c r="B47" i="18"/>
  <c r="S126" i="6"/>
  <c r="O84" i="5"/>
  <c r="AL96" i="6" l="1"/>
  <c r="P46" i="18"/>
  <c r="H40" i="8" l="1"/>
  <c r="I40" i="8" s="1"/>
  <c r="Q47" i="18"/>
  <c r="Q56" i="18" s="1"/>
  <c r="G19" i="1" l="1"/>
  <c r="B49" i="18"/>
  <c r="T47" i="18"/>
  <c r="T56" i="18" s="1"/>
  <c r="S47" i="18"/>
  <c r="S56" i="18" s="1"/>
  <c r="G47" i="18" l="1"/>
  <c r="G62" i="18"/>
  <c r="G72" i="18" s="1"/>
  <c r="G34" i="18"/>
  <c r="G41" i="18" s="1"/>
  <c r="H19" i="1" l="1"/>
  <c r="I25" i="1" l="1"/>
  <c r="I29" i="1"/>
  <c r="I33" i="1"/>
  <c r="I37" i="1"/>
  <c r="I41" i="1"/>
  <c r="I45" i="1"/>
  <c r="I48" i="1" l="1"/>
  <c r="I13" i="1"/>
  <c r="I17" i="1" l="1"/>
  <c r="I47" i="1" l="1"/>
  <c r="I49" i="1" s="1"/>
  <c r="I39" i="7" l="1"/>
  <c r="G39" i="7"/>
  <c r="G65" i="7" s="1"/>
  <c r="I65" i="7" l="1"/>
  <c r="D48" i="18"/>
  <c r="Q72" i="18"/>
  <c r="C39" i="7"/>
  <c r="C19" i="7"/>
  <c r="AB19" i="7" s="1"/>
  <c r="C80" i="5"/>
  <c r="AH80" i="5" l="1"/>
  <c r="F77" i="18"/>
  <c r="F85" i="18" s="1"/>
  <c r="C65" i="7"/>
  <c r="E8" i="14"/>
  <c r="H27" i="19"/>
  <c r="E19" i="1" l="1"/>
  <c r="K39" i="7" l="1"/>
  <c r="K65" i="7" l="1"/>
  <c r="E48" i="18"/>
  <c r="E8" i="16"/>
  <c r="F9" i="13" l="1"/>
  <c r="E16" i="1" l="1"/>
  <c r="C14" i="15" l="1"/>
  <c r="D13" i="14"/>
  <c r="C13" i="14"/>
  <c r="AA61" i="7" l="1"/>
  <c r="Y61" i="7"/>
  <c r="W61" i="7"/>
  <c r="U61" i="7"/>
  <c r="S61" i="7"/>
  <c r="Q61" i="7"/>
  <c r="O61" i="7"/>
  <c r="AA39" i="7"/>
  <c r="Y39" i="7"/>
  <c r="W39" i="7"/>
  <c r="U39" i="7"/>
  <c r="S39" i="7"/>
  <c r="Q39" i="7"/>
  <c r="O39" i="7"/>
  <c r="AH28" i="5"/>
  <c r="H20" i="1"/>
  <c r="H16" i="1"/>
  <c r="H12" i="1"/>
  <c r="H25" i="1"/>
  <c r="H29" i="1"/>
  <c r="H33" i="1"/>
  <c r="H37" i="1"/>
  <c r="H41" i="1"/>
  <c r="H45" i="1"/>
  <c r="Q65" i="7" l="1"/>
  <c r="AB61" i="7"/>
  <c r="W65" i="7"/>
  <c r="Y65" i="7"/>
  <c r="O65" i="7"/>
  <c r="U65" i="7"/>
  <c r="S65" i="7"/>
  <c r="H21" i="1"/>
  <c r="H48" i="1"/>
  <c r="C19" i="19"/>
  <c r="H19" i="19" s="1"/>
  <c r="C45" i="19" l="1"/>
  <c r="H45" i="19" s="1"/>
  <c r="B26" i="18"/>
  <c r="B39" i="18"/>
  <c r="H21" i="19" l="1"/>
  <c r="H11" i="1"/>
  <c r="H13" i="1" s="1"/>
  <c r="H29" i="19"/>
  <c r="H15" i="1"/>
  <c r="H43" i="19"/>
  <c r="H47" i="19"/>
  <c r="H47" i="1" l="1"/>
  <c r="H49" i="1" s="1"/>
  <c r="H17" i="1"/>
  <c r="C27" i="1" l="1"/>
  <c r="C19" i="12" l="1"/>
  <c r="N19" i="12" l="1"/>
  <c r="B25" i="18"/>
  <c r="F46" i="18"/>
  <c r="E39" i="7" l="1"/>
  <c r="E65" i="7" l="1"/>
  <c r="AB39" i="7"/>
  <c r="C19" i="5" l="1"/>
  <c r="F20" i="18" l="1"/>
  <c r="F28" i="18" s="1"/>
  <c r="AH19" i="5"/>
  <c r="AL122" i="6" l="1"/>
  <c r="Q85" i="18"/>
  <c r="AB27" i="7" l="1"/>
  <c r="G20" i="1" l="1"/>
  <c r="F20" i="1"/>
  <c r="G16" i="1"/>
  <c r="F16" i="1"/>
  <c r="G12" i="1"/>
  <c r="F12" i="1"/>
  <c r="E20" i="1"/>
  <c r="E12" i="1"/>
  <c r="I27" i="11" l="1"/>
  <c r="H19" i="11"/>
  <c r="I19" i="11" s="1"/>
  <c r="C46" i="12" l="1"/>
  <c r="N46" i="12" s="1"/>
  <c r="B24" i="18"/>
  <c r="I29" i="11"/>
  <c r="E15" i="1"/>
  <c r="I21" i="11"/>
  <c r="E11" i="1"/>
  <c r="B37" i="18"/>
  <c r="F11" i="1"/>
  <c r="I27" i="8"/>
  <c r="B36" i="18"/>
  <c r="B38" i="18"/>
  <c r="N29" i="12"/>
  <c r="F15" i="1"/>
  <c r="H41" i="11"/>
  <c r="I41" i="11" s="1"/>
  <c r="I43" i="11" s="1"/>
  <c r="I19" i="8"/>
  <c r="B23" i="18"/>
  <c r="P48" i="18"/>
  <c r="O48" i="18"/>
  <c r="N48" i="18"/>
  <c r="M48" i="18"/>
  <c r="L48" i="18"/>
  <c r="K48" i="18"/>
  <c r="J48" i="18"/>
  <c r="O77" i="18"/>
  <c r="N77" i="18"/>
  <c r="M77" i="18"/>
  <c r="L77" i="18"/>
  <c r="K77" i="18"/>
  <c r="J77" i="18"/>
  <c r="I77" i="18"/>
  <c r="D77" i="18"/>
  <c r="C77" i="18"/>
  <c r="O35" i="18"/>
  <c r="N35" i="18"/>
  <c r="M35" i="18"/>
  <c r="L35" i="18"/>
  <c r="K35" i="18"/>
  <c r="J35" i="18"/>
  <c r="C35" i="18"/>
  <c r="B35" i="18"/>
  <c r="P22" i="18"/>
  <c r="O22" i="18"/>
  <c r="N22" i="18"/>
  <c r="M22" i="18"/>
  <c r="L22" i="18"/>
  <c r="K22" i="18"/>
  <c r="J22" i="18"/>
  <c r="C22" i="18"/>
  <c r="P20" i="18"/>
  <c r="N20" i="18"/>
  <c r="N21" i="12" l="1"/>
  <c r="I29" i="8"/>
  <c r="G15" i="1"/>
  <c r="N48" i="12"/>
  <c r="B51" i="18"/>
  <c r="H44" i="8"/>
  <c r="I44" i="8" s="1"/>
  <c r="I46" i="8" s="1"/>
  <c r="I21" i="8"/>
  <c r="G11" i="1"/>
  <c r="N44" i="12" l="1"/>
  <c r="F19" i="1"/>
  <c r="I42" i="8"/>
  <c r="N61" i="18" l="1"/>
  <c r="L62" i="18"/>
  <c r="I62" i="18"/>
  <c r="P62" i="18" l="1"/>
  <c r="K61" i="18"/>
  <c r="O61" i="18"/>
  <c r="J61" i="18"/>
  <c r="L61" i="18"/>
  <c r="I61" i="18"/>
  <c r="I72" i="18" s="1"/>
  <c r="M61" i="18"/>
  <c r="N62" i="18"/>
  <c r="K62" i="18"/>
  <c r="O62" i="18"/>
  <c r="M62" i="18"/>
  <c r="J46" i="18" l="1"/>
  <c r="E61" i="18" l="1"/>
  <c r="C61" i="18"/>
  <c r="D61" i="18"/>
  <c r="D62" i="18"/>
  <c r="E62" i="18"/>
  <c r="E77" i="18" l="1"/>
  <c r="C33" i="18" l="1"/>
  <c r="E33" i="18"/>
  <c r="M33" i="18"/>
  <c r="L33" i="18"/>
  <c r="K33" i="18"/>
  <c r="I33" i="18"/>
  <c r="D33" i="18"/>
  <c r="C34" i="18"/>
  <c r="D34" i="18"/>
  <c r="E34" i="18"/>
  <c r="I34" i="18"/>
  <c r="K34" i="18"/>
  <c r="L34" i="18"/>
  <c r="M34" i="18"/>
  <c r="N34" i="18"/>
  <c r="O34" i="18"/>
  <c r="O41" i="18" s="1"/>
  <c r="P34" i="18"/>
  <c r="B22" i="18"/>
  <c r="E41" i="18" l="1"/>
  <c r="I41" i="18"/>
  <c r="M41" i="18"/>
  <c r="D41" i="18"/>
  <c r="L41" i="18"/>
  <c r="C41" i="18"/>
  <c r="K41" i="18"/>
  <c r="C46" i="18"/>
  <c r="J33" i="18"/>
  <c r="J62" i="18"/>
  <c r="D20" i="18" l="1"/>
  <c r="E20" i="18"/>
  <c r="I20" i="18"/>
  <c r="K20" i="18"/>
  <c r="L20" i="18"/>
  <c r="M20" i="18"/>
  <c r="O20" i="18"/>
  <c r="C20" i="18" l="1"/>
  <c r="J20" i="18"/>
  <c r="N46" i="18" l="1"/>
  <c r="J34" i="18"/>
  <c r="J41" i="18" s="1"/>
  <c r="I46" i="18" l="1"/>
  <c r="E46" i="18"/>
  <c r="M46" i="18"/>
  <c r="O46" i="18"/>
  <c r="D46" i="18"/>
  <c r="L46" i="18"/>
  <c r="C62" i="18"/>
  <c r="K47" i="18" l="1"/>
  <c r="O47" i="18"/>
  <c r="J47" i="18"/>
  <c r="M47" i="18"/>
  <c r="N47" i="18"/>
  <c r="E47" i="18"/>
  <c r="D47" i="18"/>
  <c r="L47" i="18"/>
  <c r="I47" i="18"/>
  <c r="P47" i="18" l="1"/>
  <c r="C47" i="18" l="1"/>
  <c r="P79" i="18"/>
  <c r="P77" i="18"/>
  <c r="E10" i="14" l="1"/>
  <c r="F10" i="14"/>
  <c r="D20" i="1" l="1"/>
  <c r="AH61" i="5" l="1"/>
  <c r="K46" i="18" l="1"/>
  <c r="C10" i="13"/>
  <c r="D10" i="13"/>
  <c r="B7" i="3" s="1"/>
  <c r="E9" i="13"/>
  <c r="E20" i="16" l="1"/>
  <c r="E21" i="16"/>
  <c r="P33" i="18" l="1"/>
  <c r="N33" i="18" l="1"/>
  <c r="N41" i="18" s="1"/>
  <c r="P35" i="18"/>
  <c r="P41" i="18" s="1"/>
  <c r="AH21" i="5" l="1"/>
  <c r="P78" i="18" l="1"/>
  <c r="P85" i="18" s="1"/>
  <c r="O78" i="18"/>
  <c r="N78" i="18"/>
  <c r="M78" i="18"/>
  <c r="L78" i="18"/>
  <c r="K78" i="18"/>
  <c r="I78" i="18"/>
  <c r="I85" i="18" s="1"/>
  <c r="D78" i="18"/>
  <c r="C78" i="18"/>
  <c r="B48" i="18" l="1"/>
  <c r="J78" i="18" l="1"/>
  <c r="P61" i="18" l="1"/>
  <c r="E78" i="18"/>
  <c r="B20" i="1"/>
  <c r="C48" i="18" l="1"/>
  <c r="F7" i="16" l="1"/>
  <c r="C79" i="18" l="1"/>
  <c r="C85" i="18" s="1"/>
  <c r="AH82" i="5" l="1"/>
  <c r="E14" i="15" l="1"/>
  <c r="B8" i="3"/>
  <c r="G7" i="3" l="1"/>
  <c r="E13" i="14"/>
  <c r="J9" i="16"/>
  <c r="J17" i="16"/>
  <c r="D13" i="9"/>
  <c r="D14" i="9"/>
  <c r="D15" i="9"/>
  <c r="D16" i="9"/>
  <c r="D17" i="9"/>
  <c r="D18" i="9"/>
  <c r="D19" i="9"/>
  <c r="D20" i="9"/>
  <c r="D22" i="9"/>
  <c r="D23" i="9"/>
  <c r="D24" i="9"/>
  <c r="D25" i="9"/>
  <c r="D26" i="9"/>
  <c r="H33" i="9"/>
  <c r="C12" i="1"/>
  <c r="D15" i="1"/>
  <c r="J63" i="18"/>
  <c r="J72" i="18" s="1"/>
  <c r="K63" i="18"/>
  <c r="K72" i="18" s="1"/>
  <c r="L63" i="18"/>
  <c r="L72" i="18" s="1"/>
  <c r="M63" i="18"/>
  <c r="M72" i="18" s="1"/>
  <c r="N63" i="18"/>
  <c r="N72" i="18" s="1"/>
  <c r="O63" i="18"/>
  <c r="O72" i="18" s="1"/>
  <c r="AA53" i="7"/>
  <c r="D85" i="18"/>
  <c r="J79" i="18"/>
  <c r="J85" i="18" s="1"/>
  <c r="K79" i="18"/>
  <c r="K85" i="18" s="1"/>
  <c r="L79" i="18"/>
  <c r="L85" i="18" s="1"/>
  <c r="M79" i="18"/>
  <c r="M85" i="18" s="1"/>
  <c r="N79" i="18"/>
  <c r="N85" i="18" s="1"/>
  <c r="O79" i="18"/>
  <c r="O85" i="18" s="1"/>
  <c r="D12" i="1"/>
  <c r="D16" i="1"/>
  <c r="D24" i="1"/>
  <c r="D28" i="1"/>
  <c r="C16" i="1"/>
  <c r="C20" i="1"/>
  <c r="C24" i="1"/>
  <c r="C28" i="1"/>
  <c r="B39" i="1"/>
  <c r="B12" i="1"/>
  <c r="B16" i="1"/>
  <c r="B24" i="1"/>
  <c r="B28" i="1"/>
  <c r="B40" i="1"/>
  <c r="G45" i="1"/>
  <c r="F45" i="1"/>
  <c r="E45" i="1"/>
  <c r="D45" i="1"/>
  <c r="C45" i="1"/>
  <c r="G41" i="1"/>
  <c r="F41" i="1"/>
  <c r="E41" i="1"/>
  <c r="D41" i="1"/>
  <c r="C41" i="1"/>
  <c r="G37" i="1"/>
  <c r="F37" i="1"/>
  <c r="E37" i="1"/>
  <c r="D37" i="1"/>
  <c r="G33" i="1"/>
  <c r="F33" i="1"/>
  <c r="E33" i="1"/>
  <c r="D33" i="1"/>
  <c r="G29" i="1"/>
  <c r="F29" i="1"/>
  <c r="E29" i="1"/>
  <c r="G25" i="1"/>
  <c r="F25" i="1"/>
  <c r="E25" i="1"/>
  <c r="E17" i="1"/>
  <c r="G13" i="1"/>
  <c r="E9" i="16"/>
  <c r="E10" i="16"/>
  <c r="F10" i="16"/>
  <c r="B35" i="1"/>
  <c r="C35" i="1"/>
  <c r="E7" i="13"/>
  <c r="E8" i="13"/>
  <c r="C62" i="10"/>
  <c r="F12" i="14"/>
  <c r="F26" i="16"/>
  <c r="F27" i="16"/>
  <c r="F28" i="16"/>
  <c r="F29" i="16"/>
  <c r="F32" i="16"/>
  <c r="F33" i="16"/>
  <c r="F34" i="16"/>
  <c r="F35" i="16"/>
  <c r="F36" i="16"/>
  <c r="F37" i="16"/>
  <c r="F16" i="16"/>
  <c r="F17" i="16"/>
  <c r="F20" i="16"/>
  <c r="F21" i="16"/>
  <c r="F12" i="16"/>
  <c r="F15" i="16"/>
  <c r="F8" i="16"/>
  <c r="F9" i="16"/>
  <c r="E7" i="16"/>
  <c r="E27" i="16"/>
  <c r="E28" i="16"/>
  <c r="E29" i="16"/>
  <c r="E32" i="16"/>
  <c r="E33" i="16"/>
  <c r="E34" i="16"/>
  <c r="E35" i="16"/>
  <c r="E36" i="16"/>
  <c r="E37" i="16"/>
  <c r="E12" i="16"/>
  <c r="E15" i="16"/>
  <c r="E17" i="16"/>
  <c r="F11" i="15"/>
  <c r="F13" i="15"/>
  <c r="F7" i="15"/>
  <c r="E11" i="15"/>
  <c r="E13" i="15"/>
  <c r="E7" i="15"/>
  <c r="F7" i="13"/>
  <c r="E11" i="14"/>
  <c r="F11" i="14"/>
  <c r="E12" i="14"/>
  <c r="F10" i="15"/>
  <c r="E10" i="15"/>
  <c r="F8" i="14"/>
  <c r="E26" i="16"/>
  <c r="F8" i="13"/>
  <c r="E9" i="14"/>
  <c r="F9" i="14"/>
  <c r="E7" i="14"/>
  <c r="F7" i="14"/>
  <c r="E9" i="15"/>
  <c r="F9" i="15"/>
  <c r="E12" i="15"/>
  <c r="F12" i="15"/>
  <c r="F8" i="15"/>
  <c r="E8" i="15"/>
  <c r="E16" i="16"/>
  <c r="J13" i="16"/>
  <c r="J10" i="16"/>
  <c r="J16" i="16"/>
  <c r="J12" i="16"/>
  <c r="J15" i="16"/>
  <c r="J11" i="16"/>
  <c r="J14" i="16"/>
  <c r="I18" i="16"/>
  <c r="H14" i="9"/>
  <c r="F13" i="14"/>
  <c r="C36" i="1"/>
  <c r="A1" i="4"/>
  <c r="F8" i="4" s="1"/>
  <c r="D15" i="17"/>
  <c r="H15" i="17"/>
  <c r="D16" i="17"/>
  <c r="H16" i="17"/>
  <c r="D17" i="17"/>
  <c r="H17" i="17"/>
  <c r="H18" i="17"/>
  <c r="H19" i="17"/>
  <c r="H20" i="17"/>
  <c r="H21" i="17"/>
  <c r="H22" i="17"/>
  <c r="H23" i="17"/>
  <c r="D18" i="17"/>
  <c r="D19" i="17"/>
  <c r="D20" i="17"/>
  <c r="D21" i="17"/>
  <c r="D22" i="17"/>
  <c r="D23" i="17"/>
  <c r="C24" i="17"/>
  <c r="G24" i="17"/>
  <c r="D31" i="17"/>
  <c r="H31" i="17"/>
  <c r="H32" i="17"/>
  <c r="H33" i="17"/>
  <c r="H34" i="17"/>
  <c r="H35" i="17"/>
  <c r="H36" i="17"/>
  <c r="H37" i="17"/>
  <c r="H38" i="17"/>
  <c r="H39" i="17"/>
  <c r="D32" i="17"/>
  <c r="D33" i="17"/>
  <c r="D34" i="17"/>
  <c r="D35" i="17"/>
  <c r="D36" i="17"/>
  <c r="D37" i="17"/>
  <c r="D38" i="17"/>
  <c r="D39" i="17"/>
  <c r="C40" i="17"/>
  <c r="G40" i="17"/>
  <c r="D47" i="17"/>
  <c r="H47" i="17"/>
  <c r="H48" i="17"/>
  <c r="H49" i="17"/>
  <c r="H50" i="17"/>
  <c r="H51" i="17"/>
  <c r="H52" i="17"/>
  <c r="H53" i="17"/>
  <c r="H54" i="17"/>
  <c r="H55" i="17"/>
  <c r="D48" i="17"/>
  <c r="D49" i="17"/>
  <c r="D56" i="17" s="1"/>
  <c r="D50" i="17"/>
  <c r="D51" i="17"/>
  <c r="D52" i="17"/>
  <c r="D53" i="17"/>
  <c r="D54" i="17"/>
  <c r="D55" i="17"/>
  <c r="C56" i="17"/>
  <c r="G56" i="17"/>
  <c r="C63" i="17"/>
  <c r="C64" i="17"/>
  <c r="C65" i="17"/>
  <c r="C66" i="17"/>
  <c r="C67" i="17"/>
  <c r="C68" i="17"/>
  <c r="C69" i="17"/>
  <c r="C70" i="17"/>
  <c r="C71" i="17"/>
  <c r="B72" i="17"/>
  <c r="C72" i="17" s="1"/>
  <c r="D14" i="10"/>
  <c r="D15" i="10"/>
  <c r="H15" i="10"/>
  <c r="D17" i="10"/>
  <c r="H17" i="10"/>
  <c r="D18" i="10"/>
  <c r="D20" i="10"/>
  <c r="D22" i="10"/>
  <c r="D24" i="10"/>
  <c r="G25" i="10"/>
  <c r="H42" i="10"/>
  <c r="D31" i="10"/>
  <c r="D32" i="10"/>
  <c r="H32" i="10"/>
  <c r="D33" i="10"/>
  <c r="D34" i="10"/>
  <c r="H34" i="10"/>
  <c r="D35" i="10"/>
  <c r="D36" i="10"/>
  <c r="H36" i="10"/>
  <c r="D37" i="10"/>
  <c r="D38" i="10"/>
  <c r="H38" i="10"/>
  <c r="D39" i="10"/>
  <c r="H41" i="10"/>
  <c r="C43" i="10"/>
  <c r="G43" i="10"/>
  <c r="D50" i="10"/>
  <c r="D51" i="10"/>
  <c r="D52" i="10"/>
  <c r="D53" i="10"/>
  <c r="D55" i="10"/>
  <c r="D56" i="10"/>
  <c r="D58" i="10"/>
  <c r="D59" i="10"/>
  <c r="C69" i="10"/>
  <c r="C70" i="10"/>
  <c r="C71" i="10"/>
  <c r="C72" i="10"/>
  <c r="C73" i="10"/>
  <c r="C74" i="10"/>
  <c r="C75" i="10"/>
  <c r="C76" i="10"/>
  <c r="C77" i="10"/>
  <c r="B78" i="10"/>
  <c r="C78" i="10" s="1"/>
  <c r="H13" i="9"/>
  <c r="H15" i="9"/>
  <c r="H16" i="9"/>
  <c r="H17" i="9"/>
  <c r="H18" i="9"/>
  <c r="H19" i="9"/>
  <c r="H20" i="9"/>
  <c r="H21" i="9"/>
  <c r="H22" i="9"/>
  <c r="H23" i="9"/>
  <c r="H24" i="9"/>
  <c r="H25" i="9"/>
  <c r="H26" i="9"/>
  <c r="G27" i="9"/>
  <c r="D33" i="9"/>
  <c r="D34" i="9"/>
  <c r="D35" i="9"/>
  <c r="D36" i="9"/>
  <c r="D37" i="9"/>
  <c r="D38" i="9"/>
  <c r="D39" i="9"/>
  <c r="D40" i="9"/>
  <c r="D41" i="9"/>
  <c r="D42" i="9"/>
  <c r="C47" i="9"/>
  <c r="G47" i="9"/>
  <c r="D54" i="9"/>
  <c r="D66" i="9"/>
  <c r="C67" i="9"/>
  <c r="H16" i="10"/>
  <c r="H22" i="10"/>
  <c r="D49" i="10"/>
  <c r="D54" i="10"/>
  <c r="D57" i="10"/>
  <c r="D60" i="10"/>
  <c r="H39" i="9"/>
  <c r="H44" i="9"/>
  <c r="H35" i="9"/>
  <c r="H37" i="9"/>
  <c r="H42" i="9"/>
  <c r="H46" i="9"/>
  <c r="H34" i="9"/>
  <c r="D53" i="9"/>
  <c r="D63" i="9"/>
  <c r="D64" i="9"/>
  <c r="H36" i="9"/>
  <c r="H21" i="10"/>
  <c r="H13" i="10"/>
  <c r="H20" i="10"/>
  <c r="H24" i="10"/>
  <c r="H23" i="10"/>
  <c r="H38" i="9"/>
  <c r="H40" i="10"/>
  <c r="H39" i="10"/>
  <c r="H37" i="10"/>
  <c r="H35" i="10"/>
  <c r="H33" i="10"/>
  <c r="H31" i="10"/>
  <c r="D55" i="9"/>
  <c r="D57" i="9"/>
  <c r="D65" i="9"/>
  <c r="D56" i="9"/>
  <c r="D61" i="9"/>
  <c r="D60" i="9"/>
  <c r="H41" i="9"/>
  <c r="H43" i="9"/>
  <c r="H45" i="9"/>
  <c r="D62" i="9"/>
  <c r="D59" i="9"/>
  <c r="H40" i="9"/>
  <c r="D58" i="9"/>
  <c r="H18" i="10"/>
  <c r="H14" i="10"/>
  <c r="H19" i="10"/>
  <c r="D13" i="10"/>
  <c r="D16" i="10"/>
  <c r="D19" i="10"/>
  <c r="D23" i="10"/>
  <c r="AB29" i="7"/>
  <c r="B44" i="1"/>
  <c r="B55" i="18" l="1"/>
  <c r="F54" i="18"/>
  <c r="F56" i="18" s="1"/>
  <c r="H55" i="18"/>
  <c r="H56" i="18" s="1"/>
  <c r="G55" i="18"/>
  <c r="G56" i="18" s="1"/>
  <c r="F1" i="4"/>
  <c r="H24" i="17"/>
  <c r="F7" i="4"/>
  <c r="D40" i="17"/>
  <c r="D24" i="17"/>
  <c r="F2" i="4"/>
  <c r="H56" i="17"/>
  <c r="H40" i="17"/>
  <c r="F6" i="4"/>
  <c r="AB53" i="7"/>
  <c r="D23" i="1" s="1"/>
  <c r="D25" i="1" s="1"/>
  <c r="AA65" i="7"/>
  <c r="AB65" i="7" s="1"/>
  <c r="K54" i="18"/>
  <c r="P63" i="18"/>
  <c r="P72" i="18" s="1"/>
  <c r="B63" i="18"/>
  <c r="C63" i="18"/>
  <c r="L13" i="10"/>
  <c r="E54" i="18" s="1"/>
  <c r="L13" i="9"/>
  <c r="E85" i="18"/>
  <c r="B79" i="18"/>
  <c r="B85" i="18" s="1"/>
  <c r="H43" i="10"/>
  <c r="P54" i="18"/>
  <c r="L54" i="18"/>
  <c r="I54" i="18"/>
  <c r="J54" i="18"/>
  <c r="N54" i="18"/>
  <c r="O54" i="18"/>
  <c r="L15" i="9"/>
  <c r="H27" i="9"/>
  <c r="H47" i="9"/>
  <c r="K55" i="18"/>
  <c r="O55" i="18"/>
  <c r="N55" i="18"/>
  <c r="D55" i="18"/>
  <c r="M55" i="18"/>
  <c r="P55" i="18"/>
  <c r="C55" i="18"/>
  <c r="L55" i="18"/>
  <c r="J55" i="18"/>
  <c r="E55" i="18"/>
  <c r="E48" i="1"/>
  <c r="L17" i="9"/>
  <c r="H25" i="10"/>
  <c r="D47" i="9"/>
  <c r="F3" i="4"/>
  <c r="F48" i="1"/>
  <c r="E10" i="13"/>
  <c r="F4" i="4"/>
  <c r="L14" i="9"/>
  <c r="F17" i="1"/>
  <c r="F13" i="1"/>
  <c r="L16" i="9"/>
  <c r="D62" i="10"/>
  <c r="E21" i="1"/>
  <c r="G47" i="1"/>
  <c r="G17" i="1"/>
  <c r="D11" i="1"/>
  <c r="D13" i="1" s="1"/>
  <c r="D17" i="1"/>
  <c r="D67" i="9"/>
  <c r="L15" i="10"/>
  <c r="D54" i="18" s="1"/>
  <c r="L16" i="10"/>
  <c r="J18" i="16"/>
  <c r="B41" i="1"/>
  <c r="C48" i="1"/>
  <c r="D48" i="1"/>
  <c r="AB63" i="7"/>
  <c r="C29" i="1"/>
  <c r="D43" i="10"/>
  <c r="B15" i="1"/>
  <c r="B17" i="1" s="1"/>
  <c r="B9" i="3"/>
  <c r="B43" i="1"/>
  <c r="B45" i="1" s="1"/>
  <c r="F14" i="15"/>
  <c r="F10" i="13"/>
  <c r="C37" i="1"/>
  <c r="L14" i="10"/>
  <c r="C54" i="18" s="1"/>
  <c r="H7" i="3" l="1"/>
  <c r="E70" i="18" s="1"/>
  <c r="B10" i="3"/>
  <c r="P56" i="18"/>
  <c r="K56" i="18"/>
  <c r="AB67" i="7"/>
  <c r="N56" i="18"/>
  <c r="J56" i="18"/>
  <c r="E56" i="18"/>
  <c r="O56" i="18"/>
  <c r="L56" i="18"/>
  <c r="D56" i="18"/>
  <c r="C56" i="18"/>
  <c r="B56" i="18"/>
  <c r="E13" i="1"/>
  <c r="F47" i="1"/>
  <c r="F49" i="1" s="1"/>
  <c r="F21" i="1"/>
  <c r="F10" i="4"/>
  <c r="C7" i="3"/>
  <c r="D72" i="18" s="1"/>
  <c r="F7" i="3"/>
  <c r="E47" i="1"/>
  <c r="E49" i="1" s="1"/>
  <c r="AB21" i="7"/>
  <c r="AB55" i="7"/>
  <c r="C11" i="1"/>
  <c r="C13" i="1" s="1"/>
  <c r="AB41" i="7"/>
  <c r="AH63" i="5"/>
  <c r="D27" i="1"/>
  <c r="D29" i="1" s="1"/>
  <c r="AL113" i="6"/>
  <c r="B27" i="1"/>
  <c r="B29" i="1" s="1"/>
  <c r="D7" i="3"/>
  <c r="C72" i="18" s="1"/>
  <c r="E7" i="3"/>
  <c r="E72" i="18" s="1"/>
  <c r="G48" i="1" l="1"/>
  <c r="G49" i="1" s="1"/>
  <c r="G21" i="1"/>
  <c r="D19" i="1"/>
  <c r="D21" i="1" s="1"/>
  <c r="B19" i="1"/>
  <c r="B21" i="1" s="1"/>
  <c r="C19" i="1"/>
  <c r="C21" i="1" s="1"/>
  <c r="B23" i="1"/>
  <c r="B25" i="1" s="1"/>
  <c r="AL98" i="6"/>
  <c r="AL124" i="6"/>
  <c r="D47" i="1" l="1"/>
  <c r="D49" i="1" s="1"/>
  <c r="C27" i="9"/>
  <c r="B36" i="1"/>
  <c r="B48" i="1" s="1"/>
  <c r="C25" i="10"/>
  <c r="D21" i="9"/>
  <c r="D27" i="9" s="1"/>
  <c r="B31" i="1" s="1"/>
  <c r="B33" i="1" s="1"/>
  <c r="D21" i="10"/>
  <c r="M54" i="18" s="1"/>
  <c r="M56" i="18" s="1"/>
  <c r="B41" i="18"/>
  <c r="I55" i="18" l="1"/>
  <c r="I56" i="18" s="1"/>
  <c r="AH30" i="5"/>
  <c r="B37" i="1"/>
  <c r="F39" i="16"/>
  <c r="D25" i="10"/>
  <c r="E39" i="16"/>
  <c r="C31" i="1" l="1"/>
  <c r="C33" i="1" s="1"/>
  <c r="C15" i="1"/>
  <c r="C17" i="1" l="1"/>
  <c r="C73" i="5"/>
  <c r="AH73" i="5" l="1"/>
  <c r="C23" i="1" s="1"/>
  <c r="F61" i="18"/>
  <c r="F72" i="18" s="1"/>
  <c r="F87" i="18" s="1"/>
  <c r="C84" i="5"/>
  <c r="B72" i="18"/>
  <c r="AH75" i="5" l="1"/>
  <c r="AH84" i="5"/>
  <c r="AH86" i="5" s="1"/>
  <c r="C25" i="1"/>
  <c r="C47" i="1"/>
  <c r="C49" i="1" s="1"/>
  <c r="D21" i="18" l="1"/>
  <c r="D28" i="18" s="1"/>
  <c r="D87" i="18" s="1"/>
  <c r="E21" i="18"/>
  <c r="E28" i="18" s="1"/>
  <c r="E87" i="18" s="1"/>
  <c r="G21" i="18"/>
  <c r="G28" i="18" s="1"/>
  <c r="G87" i="18" s="1"/>
  <c r="H21" i="18"/>
  <c r="H28" i="18" s="1"/>
  <c r="H87" i="18" s="1"/>
  <c r="I21" i="18"/>
  <c r="I28" i="18" s="1"/>
  <c r="I87" i="18" s="1"/>
  <c r="J21" i="18"/>
  <c r="J28" i="18" s="1"/>
  <c r="J87" i="18" s="1"/>
  <c r="K21" i="18"/>
  <c r="K28" i="18" s="1"/>
  <c r="K87" i="18" s="1"/>
  <c r="L21" i="18"/>
  <c r="L28" i="18" s="1"/>
  <c r="L87" i="18" s="1"/>
  <c r="M21" i="18"/>
  <c r="M28" i="18" s="1"/>
  <c r="M87" i="18" s="1"/>
  <c r="N21" i="18"/>
  <c r="N28" i="18" s="1"/>
  <c r="N87" i="18" s="1"/>
  <c r="O21" i="18"/>
  <c r="O28" i="18" s="1"/>
  <c r="O87" i="18" s="1"/>
  <c r="P21" i="18"/>
  <c r="P28" i="18" s="1"/>
  <c r="P87" i="18" s="1"/>
  <c r="Q21" i="18"/>
  <c r="Q28" i="18" s="1"/>
  <c r="Q87" i="18" s="1"/>
  <c r="R21" i="18"/>
  <c r="R28" i="18" s="1"/>
  <c r="R87" i="18" s="1"/>
  <c r="S21" i="18"/>
  <c r="S28" i="18" s="1"/>
  <c r="S87" i="18" s="1"/>
  <c r="T21" i="18"/>
  <c r="T28" i="18" s="1"/>
  <c r="T87" i="18" s="1"/>
  <c r="B21" i="18"/>
  <c r="B28" i="18" s="1"/>
  <c r="B87" i="18" s="1"/>
  <c r="AL24" i="6"/>
  <c r="C21" i="18"/>
  <c r="C28" i="18" s="1"/>
  <c r="C87" i="18" s="1"/>
  <c r="AL26" i="6" l="1"/>
  <c r="B11" i="1"/>
  <c r="AL126" i="6"/>
  <c r="AL128" i="6" s="1"/>
  <c r="B47" i="1" l="1"/>
  <c r="B49" i="1" s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H33" authorId="0" shapeId="0" xr:uid="{F252F6C1-10C8-4F8B-BD50-AAEAE57C0DAE}">
      <text>
        <r>
          <rPr>
            <sz val="10"/>
            <rFont val="Arial"/>
            <family val="2"/>
          </rPr>
          <t>+ administración consultorios y parqueadero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30" authorId="0" shapeId="0" xr:uid="{ADD34A45-0FD8-4D8B-AD94-5B5CED16C07B}">
      <text>
        <r>
          <rPr>
            <b/>
            <sz val="14"/>
            <color indexed="8"/>
            <rFont val="Tahoma"/>
            <family val="2"/>
          </rPr>
          <t xml:space="preserve">MACAUXTESOG:
</t>
        </r>
        <r>
          <rPr>
            <sz val="14"/>
            <color indexed="8"/>
            <rFont val="Tahoma"/>
            <family val="2"/>
          </rPr>
          <t xml:space="preserve">- EMDEPSA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28" authorId="0" shapeId="0" xr:uid="{516C0003-ABD5-42E7-A955-B082679BE709}">
      <text>
        <r>
          <rPr>
            <b/>
            <sz val="14"/>
            <color indexed="8"/>
            <rFont val="Tahoma"/>
            <family val="2"/>
          </rPr>
          <t xml:space="preserve">MACAUXTESOG:
</t>
        </r>
        <r>
          <rPr>
            <sz val="14"/>
            <color indexed="8"/>
            <rFont val="Tahoma"/>
            <family val="2"/>
          </rPr>
          <t xml:space="preserve">- EMDEPSA
</t>
        </r>
      </text>
    </comment>
  </commentList>
</comments>
</file>

<file path=xl/sharedStrings.xml><?xml version="1.0" encoding="utf-8"?>
<sst xmlns="http://schemas.openxmlformats.org/spreadsheetml/2006/main" count="1834" uniqueCount="365">
  <si>
    <t>CUBA</t>
  </si>
  <si>
    <t>TORRE 3</t>
  </si>
  <si>
    <t>ICONO</t>
  </si>
  <si>
    <t>DIFERENCIA</t>
  </si>
  <si>
    <t>DEFERENCIA</t>
  </si>
  <si>
    <t xml:space="preserve">DEFERENCIA </t>
  </si>
  <si>
    <t xml:space="preserve">DIFERENCIA </t>
  </si>
  <si>
    <t xml:space="preserve">UCI </t>
  </si>
  <si>
    <t>Urgencias</t>
  </si>
  <si>
    <t>HOSPITALIZ</t>
  </si>
  <si>
    <t>UCI</t>
  </si>
  <si>
    <t>CIRUGIA</t>
  </si>
  <si>
    <t>URGENCIAS</t>
  </si>
  <si>
    <t>FARMACIA</t>
  </si>
  <si>
    <t>MTTO</t>
  </si>
  <si>
    <t xml:space="preserve">SISTEMAS </t>
  </si>
  <si>
    <t>BIOTECNOLOGIA</t>
  </si>
  <si>
    <t>FACT Y CTAS MEDICAS</t>
  </si>
  <si>
    <t>MERCADEO Y SIAU</t>
  </si>
  <si>
    <t>FINANCIERA</t>
  </si>
  <si>
    <t>HOSP</t>
  </si>
  <si>
    <t>CX</t>
  </si>
  <si>
    <t>CEXT</t>
  </si>
  <si>
    <t>HEMODINAMIA</t>
  </si>
  <si>
    <t>OSTEOSINTESIS</t>
  </si>
  <si>
    <t>MEDICAM.-MATERIAL QUIRURGICO</t>
  </si>
  <si>
    <t>MAC</t>
  </si>
  <si>
    <t>Hosp</t>
  </si>
  <si>
    <t>Cx</t>
  </si>
  <si>
    <t>NOMBRE</t>
  </si>
  <si>
    <t>DATOS FINANCIEROS  PARA LA EJECUCIÓN PRESUPUESTAL</t>
  </si>
  <si>
    <t>TIPO DOCUMENTO</t>
  </si>
  <si>
    <t>ÁREA RESPONSABLE</t>
  </si>
  <si>
    <t>FORMATO</t>
  </si>
  <si>
    <t>CONTABILIDAD Y TESORERÍA</t>
  </si>
  <si>
    <t>FECHA VIGENCIA</t>
  </si>
  <si>
    <t>ACTIVOS FIJOS E INTANGIBLES</t>
  </si>
  <si>
    <t>DESCRIPCION</t>
  </si>
  <si>
    <t>Q</t>
  </si>
  <si>
    <t>CONSULTA</t>
  </si>
  <si>
    <t>T. HUMANO - SALUD OCUP</t>
  </si>
  <si>
    <t>ADECUACIONES E INSTALACIONES</t>
  </si>
  <si>
    <t>GENERALES MTTO Y REPARACIONES</t>
  </si>
  <si>
    <t>ALIMENTACION PACIENTES (GASTRONOMIA 33 SAS)</t>
  </si>
  <si>
    <t xml:space="preserve"> </t>
  </si>
  <si>
    <t>LAVADO Y DESINFECCION DE ROPA HOSPITALARIA  (DOCLEAN)</t>
  </si>
  <si>
    <t>MANTENIMIENTO PREVENTIVO PLANTA ELECTRICA Y MOTOBOMBAS (HDO DE COLOMBIA)</t>
  </si>
  <si>
    <t>SERVICIO ALMACENAMIENTO (IRON MOUNTAIN COLOMBIA S.A.S.)</t>
  </si>
  <si>
    <t>GASTOS VARIOS CAJA MENOR</t>
  </si>
  <si>
    <t>GASTOS VARIOS CAJA GENERAL</t>
  </si>
  <si>
    <t>TOTAL GENERALES</t>
  </si>
  <si>
    <t>SUMINISTROS E INSUMOS</t>
  </si>
  <si>
    <t xml:space="preserve">SERVICIO LABORATORIO (SAN RAFAEL LABORATORIO CLINICO SAS - IDIME SA) </t>
  </si>
  <si>
    <t>TOTAL HONORARIOS MEDICOS Y ESPECIALISTAS</t>
  </si>
  <si>
    <t>DIFERENCIA TOTAL</t>
  </si>
  <si>
    <t xml:space="preserve">TOTAL </t>
  </si>
  <si>
    <t>ONCOLOGIA</t>
  </si>
  <si>
    <t>T. HUMANO - S. OCUPACIONAL</t>
  </si>
  <si>
    <t>ARRENDAMIENTO EQUIPO Y CANAL DATOS (WIRELESS)</t>
  </si>
  <si>
    <t>LAVADO Y DESINFECCION ROPA HOSPITALARIA  (DOCLEAN)</t>
  </si>
  <si>
    <t>MANTENIMIENTO ASCENSOR (MITSUBISHI)</t>
  </si>
  <si>
    <t>SERVICIO RESONANCIA NUCLEAR MAGNETICA (CEDICAF)</t>
  </si>
  <si>
    <t>ASEO Y DESINFECCIÓN (DISTRIMAS - HOME CLEAN - DISPAPELES - GRUVICACOL)</t>
  </si>
  <si>
    <t>SERVICIO TRANSFUSIONAL - BANCO DE SANGRE (FUNDACION HEMATOLOGICA, HEMOLIFE, HOSPITAL UNIVERSITARIO SAN JORGE)</t>
  </si>
  <si>
    <t xml:space="preserve">PEDIATRIA </t>
  </si>
  <si>
    <t xml:space="preserve">PARTOS </t>
  </si>
  <si>
    <t xml:space="preserve">NEONATOS </t>
  </si>
  <si>
    <t>SERVICIO ACUEDUCTO Y ALCANTARILLADO</t>
  </si>
  <si>
    <t>PAPELERIA (LITOGER, DISTRIOCCIDENTE, DISPAPELES PAPELERIA Y DISTRIBUCIONES COLOMBIA SAS)</t>
  </si>
  <si>
    <t>CODIGO</t>
  </si>
  <si>
    <t>09-FT-004</t>
  </si>
  <si>
    <t>VERSION</t>
  </si>
  <si>
    <t>GASTOS POR CENTRO DE COSTOS</t>
  </si>
  <si>
    <t>ENERGIA ELÉCTRICA</t>
  </si>
  <si>
    <t>ACUEDUCTO Y ALCANTARILLADO</t>
  </si>
  <si>
    <t>CENTROS DE COSTO (CC)</t>
  </si>
  <si>
    <t>CC</t>
  </si>
  <si>
    <t>% DISTRIB</t>
  </si>
  <si>
    <t>VR. POR C.C.</t>
  </si>
  <si>
    <t>04</t>
  </si>
  <si>
    <t>HOSPITALIZACIÓN</t>
  </si>
  <si>
    <t>03</t>
  </si>
  <si>
    <t>08</t>
  </si>
  <si>
    <t>18</t>
  </si>
  <si>
    <t>CONSULTA EXTERNA</t>
  </si>
  <si>
    <t>02</t>
  </si>
  <si>
    <t>01</t>
  </si>
  <si>
    <t>TALENTO HUMANO</t>
  </si>
  <si>
    <t>12</t>
  </si>
  <si>
    <t>SISTEMAS Y BIOMEDICO</t>
  </si>
  <si>
    <t>11</t>
  </si>
  <si>
    <t>07</t>
  </si>
  <si>
    <t>FACTURACION Y CTAS M</t>
  </si>
  <si>
    <t>10</t>
  </si>
  <si>
    <t>MERCADEO</t>
  </si>
  <si>
    <t>MANTENIMIENTO</t>
  </si>
  <si>
    <t>TOTAL</t>
  </si>
  <si>
    <t>GAS DOMICILIARIO (EFIGAS)</t>
  </si>
  <si>
    <t xml:space="preserve">RECOLECCIÓN DE RESIDUOS </t>
  </si>
  <si>
    <t>TELÉFONO FIJOS, INTERNET (PAQ UNE)</t>
  </si>
  <si>
    <t>CELULARES</t>
  </si>
  <si>
    <t>VIGILANCIA</t>
  </si>
  <si>
    <t>VR. NOVIEMBRE</t>
  </si>
  <si>
    <t>ADMON DOCUMENT</t>
  </si>
  <si>
    <t>DATOS FINANCIEROS  PARA LA EJECUCIÓN PRESUPUESTAL CUBA</t>
  </si>
  <si>
    <t>17</t>
  </si>
  <si>
    <t>13</t>
  </si>
  <si>
    <t>TELÉFONO FIJOS, INTERNET (UNE )</t>
  </si>
  <si>
    <t>SERVICIO ACUEDUCTO Y ALCANTARILLADO CONSULTORIOS 607-1301-1302-1303</t>
  </si>
  <si>
    <t xml:space="preserve">No. </t>
  </si>
  <si>
    <t>Proveedor</t>
  </si>
  <si>
    <t xml:space="preserve">CONTABILIZACION FACTURAS AUDIFARMA, HOSPILARTE </t>
  </si>
  <si>
    <t xml:space="preserve">AREA DE GASTO </t>
  </si>
  <si>
    <t xml:space="preserve">% DE GASTO </t>
  </si>
  <si>
    <t xml:space="preserve">VALOR GASTO </t>
  </si>
  <si>
    <t xml:space="preserve">CONSULTA </t>
  </si>
  <si>
    <t>AOPOYO DIAG</t>
  </si>
  <si>
    <t xml:space="preserve">HOSPITALIZACION </t>
  </si>
  <si>
    <t xml:space="preserve">CIRUGIA </t>
  </si>
  <si>
    <t xml:space="preserve">URGENCIA </t>
  </si>
  <si>
    <t xml:space="preserve">ONCOLOGIA </t>
  </si>
  <si>
    <t>GINECO OBSTETRICIA</t>
  </si>
  <si>
    <t>NOVIEMBRE DE 2013</t>
  </si>
  <si>
    <t>ONCOLOGIA Y CONS EXT</t>
  </si>
  <si>
    <t>TOTAL ACTIVOS FIJOS CUBA</t>
  </si>
  <si>
    <t>TOTAL ADECUACIONES CUBA</t>
  </si>
  <si>
    <t>TOTAL GENERALES CUBA</t>
  </si>
  <si>
    <t>TOTAL ACTIVOS FIJOS TORRE 3</t>
  </si>
  <si>
    <t>TOTAL ADECUACIONES TORRE 3</t>
  </si>
  <si>
    <t>TOTAL GENERALES TORRE 3</t>
  </si>
  <si>
    <t>TOTAL SUMINISTROS TORRE 3</t>
  </si>
  <si>
    <t>TOTAL GENERALES OVAL</t>
  </si>
  <si>
    <t>TOTAL OVAL</t>
  </si>
  <si>
    <t>DIFERENCIA TOTAL CUBA</t>
  </si>
  <si>
    <t>TOTAL SUMINISTROS CUBA</t>
  </si>
  <si>
    <t>SERVICIO ACUEDUCTO Y ALCANTARILLADO CONSULTORIOS - TORRE 3 - 705 - 708</t>
  </si>
  <si>
    <t>SERVICIO ACUEDUCTO Y ALCANTARILLADO CONSULTORIOS 901 - 902 -903 - 904 -905</t>
  </si>
  <si>
    <t>SERVICIO ENERGIA  CONSULTORIOS 705 - 708</t>
  </si>
  <si>
    <t>SERVICIO ENERGIA  CONSULTORIOS - 901 - 902 -903 - 904 - 905</t>
  </si>
  <si>
    <t>ARRENDAMIENTO CONSULTORIOS 708 (CARMENZA BOTERO SALAZAR)</t>
  </si>
  <si>
    <t>16</t>
  </si>
  <si>
    <t>SERVICIO UNE</t>
  </si>
  <si>
    <t>ASEO Y DESINFECCIÓN (DISTRIMAS - HOME CLEAN - DISPAPELES - GRUVICACOL - PLASTICOS PEREIRA)</t>
  </si>
  <si>
    <t>ASEO Y DESINFECCIÓN (DISTRIMAS - HOME CLEAN- DISPAPELES - GRUVICACOL - PLASTICOS PEREIRA)</t>
  </si>
  <si>
    <t xml:space="preserve">SERVICIO ALMACENAMIENTO (IRON MOUNTAIN COLOMBIA S.A.S.) </t>
  </si>
  <si>
    <t>CAJA GENERAL</t>
  </si>
  <si>
    <t>OVAL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</si>
  <si>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</si>
  <si>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ARRENDAMIENTO LOCALES 13-14-15-16- PISO 5 (BOTERO GONZALES &amp; CIA)</t>
  </si>
  <si>
    <t xml:space="preserve">                 </t>
  </si>
  <si>
    <t>MANTENIMIENTO PREVENTIVO NUBE MILLAMADO, MILLAMADO ENFERMERIA, NUME MIMONITOR, SERVICIO INTEGRAL MTTO, NUBE MIQUIROFANO (NETUX)</t>
  </si>
  <si>
    <t>.</t>
  </si>
  <si>
    <t>COMBUSTIBLE VEHICULOS HOSPI EN CASA (DISTRACOM)</t>
  </si>
  <si>
    <t>COMBUSTIBLE AMBULANCIAS (DISTRACOM)</t>
  </si>
  <si>
    <t>ARRENDAMIENTO Y ADMON CONSULTORIO 705 (VASQUEZ OSORIO PAOLA, COMPLEJO MEDICO MEGACENTRO PH))</t>
  </si>
  <si>
    <t>TOTAL PAPELERIA GENERAL</t>
  </si>
  <si>
    <t>ADMINISTRACION Y PARQUEADEROS LOCALES 13-14-15-16-PISO 5 (COMPLEJO MEDICO MEGACENTRO PH)</t>
  </si>
  <si>
    <t xml:space="preserve">                                                                                                     </t>
  </si>
  <si>
    <t>MEGACENTRO</t>
  </si>
  <si>
    <t>SERVICIOS PUBLICOS CUBA</t>
  </si>
  <si>
    <t>INSUMOS FARMACEUTICOS</t>
  </si>
  <si>
    <t>TOTAL MEGACENTRO</t>
  </si>
  <si>
    <t>TOTAL ICONO</t>
  </si>
  <si>
    <t>TOTAL ACTIVOS FIJOS MEGACENTRO</t>
  </si>
  <si>
    <t>TOTAL ADECUACIONES MEGACENTRO</t>
  </si>
  <si>
    <t>TOTAL GENERALES MEGACENTRO</t>
  </si>
  <si>
    <t>TOTAL ACTIVOS FIJOS ICONO</t>
  </si>
  <si>
    <t>TOTAL ADECUACIONES ICONO</t>
  </si>
  <si>
    <t>TOTAL GENERALES ICONO</t>
  </si>
  <si>
    <t>TOTAL ACTIVOS FIJOS OVAL</t>
  </si>
  <si>
    <t>TOTAL ADECUACIONES OVAL</t>
  </si>
  <si>
    <t>HONORARIOS</t>
  </si>
  <si>
    <t>SEDE</t>
  </si>
  <si>
    <t>SERVICIOS PUBLICOS MEGACENTRO</t>
  </si>
  <si>
    <t>TORRE 2</t>
  </si>
  <si>
    <t>TOTAL ACTIVOS FIJOS TORRE 2</t>
  </si>
  <si>
    <t>TOTAL ADECUACIONES TORRE 2</t>
  </si>
  <si>
    <t>TOTAL GENERALES TORRE 2</t>
  </si>
  <si>
    <t>TOTAL TORRE 2</t>
  </si>
  <si>
    <t>TOTAL SUMINISTROS MEGACENTRO</t>
  </si>
  <si>
    <t>DATOS FINANCIEROS  PARA LA EJECUCIÓN PRESUPUESTAL MEGACENTRO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</si>
  <si>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</si>
  <si>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 AMBULANCIA  (CADAMA - ANGELES AL LLAMADO - CRUZ ROJA)</t>
  </si>
  <si>
    <t>SERVICIO FOTOCOPIADORA (DISALTEC LTDA - GLOBALDOC)</t>
  </si>
  <si>
    <t>SERVICIO IMÁGENES DIAGNOSTICAS Y MEDINA NUCLEAR (RADIOLOGOS)</t>
  </si>
  <si>
    <t>INSUMOS MES ANTERIOR</t>
  </si>
  <si>
    <t>ARRENDAMIENTO LOCAL (CHAVEZ MARQUEZ LUIS FERNANDO)</t>
  </si>
  <si>
    <t>ÁLAMOS</t>
  </si>
  <si>
    <t>TOTAL ACTIVOS FIJOS ÁLAMOS</t>
  </si>
  <si>
    <t>TOTAL ADECUACIONES ÁLAMOS</t>
  </si>
  <si>
    <t>TOTAL GENERALES ÁLAMOS</t>
  </si>
  <si>
    <t>TOTAL ÁLAMOS</t>
  </si>
  <si>
    <t>SERVICIO ENERGIA CONSULTORIOS 607-1303</t>
  </si>
  <si>
    <t>SERVICIO ENERGIA</t>
  </si>
  <si>
    <t>ADMINISTRACION Y ARRENDAMIENTO CONSULTORIO 507 (INMERCO - EDIFICIO ICONO PH)</t>
  </si>
  <si>
    <t>SERVICIO IMÁGENES DIAGNOSTICAS Y MEDICINA NUCLEAR (RADIOLOGOS)</t>
  </si>
  <si>
    <t>SERVICIOS TRANSPORTE (ARIAS CARDONA JOSE JESUS)</t>
  </si>
  <si>
    <t>ARRENDAMIENTO CONS 901 - 902 - 903 - 904 - 905 Y PARQUEADEROS 4 - 9 - 21 OVAL (OVAL MEDICA PROPIEDAD HORIZONTAL, MORA GUTIERREZ EDGAR ALBERTO O GUTIERREZ DE MORA ALICIA, MOYA CARRILLO CAROLINA, ESCOBAR MONTOYA JULIA INES)</t>
  </si>
  <si>
    <t>ARRENDAMIENTO CILINDROS (MESSER)</t>
  </si>
  <si>
    <t>GASES MEDICINALES (MESSER)</t>
  </si>
  <si>
    <t>TRANSPORTE CILINDROS Y CRIOGENICO LOX MEDICINAL (MESSER)</t>
  </si>
  <si>
    <t>ARRENDAMIENTO SISTEMA CENTRAL DE VACIO Y SISTEMA DE AIRE MEDICINAL (MESSER)</t>
  </si>
  <si>
    <t>VACIO PEDIATRICO (MESSER)</t>
  </si>
  <si>
    <t>TOTAL ACTIVOS FIJOS NOGALES</t>
  </si>
  <si>
    <t>TOTAL ADECUACIONES NOGALES</t>
  </si>
  <si>
    <t>TOTAL GENERALES NOGALES</t>
  </si>
  <si>
    <t>TOTAL NOGALES</t>
  </si>
  <si>
    <t>NOGALES</t>
  </si>
  <si>
    <t>DIR MEDICA</t>
  </si>
  <si>
    <t>CALIDAD</t>
  </si>
  <si>
    <t>GERENCIA</t>
  </si>
  <si>
    <t>ARRENDAMIENTO CONSULTORIOS 306 Y 403 (BETANCURT FERNANDEZ JUAN CARLOS)</t>
  </si>
  <si>
    <t>ARRENDAMIENTO Y ADMINISTRACION (GOMEZ DUQUE HILDEBRANDO, MEGACENTRO PINARES PROPIEDAD HORINZ)</t>
  </si>
  <si>
    <t>VIATICOS - HOSPEDAJE PACIENTES ONCOLOGICOS (KARAMBOLO)</t>
  </si>
  <si>
    <t>LITOGRAFIA (DIGITAL CENTER)</t>
  </si>
  <si>
    <t>LITOGRAFÍA (DIGITAL CENTER)</t>
  </si>
  <si>
    <t>LITOGRAFIA</t>
  </si>
  <si>
    <t>DIR ADMINISTRATIVA</t>
  </si>
  <si>
    <t>ARRENDAMIENTO CLINICA (GRUPO INMOBILIARIO EL TESORO, INVERSIONES INDIANA REAL, RIVERA AGUIRRE DIANA)</t>
  </si>
  <si>
    <t>LEASING BANCOLDEX No.141300060 CUOTA 41 (PRORROGA)</t>
  </si>
  <si>
    <t>ARRENDAMIENTO SEDE (PEREZ PELAEZ CARLOS ALBERTO)</t>
  </si>
  <si>
    <t>SERVICIO ACUEDUCTO Y ALCANTARILLADO (EMPRESAS PUBLICAS DE ARMENIA)</t>
  </si>
  <si>
    <t>SERVICIO TRANSFUSIONAL - BANCO DE SANGRE (FUNDACION HEMATOLOGICA - HOSPITAL SAN JORGE- HEMOCENTRO DEL OTÚN - HEMOLIFE)</t>
  </si>
  <si>
    <t>MANTENIMIENTO Y MANEJO PAGINA WEB Y PAUTAS REDES SOCIALES(SEISK AGENCIA SAS)</t>
  </si>
  <si>
    <t>SERVICIO DE MONITOREO (SEGURIDAD NACIONAL LTDA)</t>
  </si>
  <si>
    <t>SERVICIO ESTACIONAMIENTO MENSUAL (PARKING)</t>
  </si>
  <si>
    <t>PARKING EVENTOS DE VIGILANCIA Y ESTACIONAMIENTO (PARKING)</t>
  </si>
  <si>
    <t>SERVICIO LABORATORIO (IDIME SA)</t>
  </si>
  <si>
    <t xml:space="preserve">SERVICIO LABORATORIO (IDIME SA) </t>
  </si>
  <si>
    <t>SERVICIO DATA LINK CONNECTION SOBRE MICROONDAS OVAL (WIRELESS)</t>
  </si>
  <si>
    <t>ARRENDAMIENTO EQUIPO Y CANAL DATOS ALAMOS (WIRELESS)</t>
  </si>
  <si>
    <t>ARRENDAMIENTO EQ Y CANAL DE DATOS DATA LINK CONNECTION NOGALES (WIRELESS)</t>
  </si>
  <si>
    <t>PROG CX Y CALL CENTER</t>
  </si>
  <si>
    <t>SERVICIO LAVANDERIA (DOCLEAN)</t>
  </si>
  <si>
    <t>SERVICIOS GAMANUCLEAR</t>
  </si>
  <si>
    <t>ARRENDAMIENTO SISTEMA CENTRAL DE VACIO (MESSER)</t>
  </si>
  <si>
    <t>CREDITO 3300132362CESANTIAS BANCO DE OCCIDENTE</t>
  </si>
  <si>
    <t>SERVICIO AMBULANCIA  (CADAMA - CRUZ ROJA)</t>
  </si>
  <si>
    <t>SERVICIO CANAL DE DATOS (WIRELESS)</t>
  </si>
  <si>
    <t xml:space="preserve"> ADECUACIONES E INSTALACIONES</t>
  </si>
  <si>
    <t>UNE</t>
  </si>
  <si>
    <t>SERVICIO CANAL DE DATOS ICONO - SAN RAFAEL(WIRELESS)</t>
  </si>
  <si>
    <t xml:space="preserve">CONTRATO DE CONTROLES DE CALIDAD (SIEVERT) </t>
  </si>
  <si>
    <r>
      <t xml:space="preserve">SERVICIO MI PACIENTE SOFTWARE TELECONSULTA (NETUX) </t>
    </r>
    <r>
      <rPr>
        <b/>
        <sz val="14"/>
        <rFont val="Calibri"/>
        <family val="2"/>
        <scheme val="minor"/>
      </rPr>
      <t>OC 1857</t>
    </r>
  </si>
  <si>
    <t>SERVICIO LABORATORIO MLH</t>
  </si>
  <si>
    <t>SERVICIO PLATAFORMA CALL CENTER EN LA NUBE (IKONO)</t>
  </si>
  <si>
    <t xml:space="preserve">SERVICIO CONFIRMACIÓN DE CITAS (SMART DATA &amp; AUTOMATION) </t>
  </si>
  <si>
    <t>CONVENIO DE ACTUALIZACION Y SOPORTE SOTWARE (YEMINUS)</t>
  </si>
  <si>
    <t>SERVICIOS MONITOREO (LOCALIZAMOS S.A.S)</t>
  </si>
  <si>
    <t>DOSIMETRIA PERSONAL EN TEJIDO PROFUNDO MENSUAL (SIEVERT)</t>
  </si>
  <si>
    <t>MANTENIMIENTO PREVENTIVO ASCENSORES (THYSSENKRUPP)</t>
  </si>
  <si>
    <t>APORTES COOMEVA</t>
  </si>
  <si>
    <t>CREDITO BANCO DE OCCIDENTE No. 330013467-0</t>
  </si>
  <si>
    <t>LEASING EQUIPOS DOSIMETRÍA ONCOLOGÍA N°556597983 (BANCO DE BOGOTÁ)</t>
  </si>
  <si>
    <t>SERVICIO ACUEDUCTO Y ALCANTARILLADO LOCAL 507, 403, 306, 312, 504</t>
  </si>
  <si>
    <t>SERVICIO ENERGIA CONSULTORIOS 507, 403, 306, 312, 504</t>
  </si>
  <si>
    <t>OSPINA JIMENEZ JORGE IVAN</t>
  </si>
  <si>
    <t>LEAGINSG BANCO DE OCCIDENTE No. 180-139835 (ACELERADOR LINEAL)</t>
  </si>
  <si>
    <t xml:space="preserve">ADMINISTRACIÓN SEDE (EDIFICIO NOGALES) </t>
  </si>
  <si>
    <t>ADMINSITRACIÓN CONSULTORIOS 507 Y 306 (EDIFICIO ICONO PH)</t>
  </si>
  <si>
    <r>
      <t xml:space="preserve">ALQUILER VALLA PUBLICITARÍA AEROPUERTO (EFECTIMEDIOS) </t>
    </r>
    <r>
      <rPr>
        <b/>
        <sz val="14"/>
        <rFont val="Calibri"/>
        <family val="2"/>
        <scheme val="minor"/>
      </rPr>
      <t>OC 3212</t>
    </r>
  </si>
  <si>
    <r>
      <t xml:space="preserve">NOMBRE
</t>
    </r>
    <r>
      <rPr>
        <b/>
        <sz val="10"/>
        <rFont val="Calibri"/>
        <family val="2"/>
      </rPr>
      <t>EJECUCIÓN PRESUPUESTAL</t>
    </r>
  </si>
  <si>
    <r>
      <t xml:space="preserve">CÓDIGO
</t>
    </r>
    <r>
      <rPr>
        <b/>
        <sz val="10"/>
        <rFont val="Calibri"/>
        <family val="2"/>
      </rPr>
      <t>09-FT-030</t>
    </r>
  </si>
  <si>
    <r>
      <t xml:space="preserve">TIPO DE DOCUMENTO
</t>
    </r>
    <r>
      <rPr>
        <b/>
        <sz val="10"/>
        <rFont val="Calibri"/>
        <family val="2"/>
      </rPr>
      <t>FORMATO</t>
    </r>
  </si>
  <si>
    <r>
      <t xml:space="preserve">PROCESO
</t>
    </r>
    <r>
      <rPr>
        <b/>
        <sz val="10"/>
        <rFont val="Calibri"/>
        <family val="2"/>
      </rPr>
      <t>APOYO</t>
    </r>
  </si>
  <si>
    <r>
      <t xml:space="preserve">NOMBRE
</t>
    </r>
    <r>
      <rPr>
        <b/>
        <sz val="12"/>
        <rFont val="Calibri"/>
        <family val="2"/>
      </rPr>
      <t>EJECUCIÓN PRESUPUESTAL</t>
    </r>
  </si>
  <si>
    <r>
      <t xml:space="preserve">CÓDIGO
</t>
    </r>
    <r>
      <rPr>
        <b/>
        <sz val="12"/>
        <rFont val="Calibri"/>
        <family val="2"/>
      </rPr>
      <t>09-FT-030</t>
    </r>
  </si>
  <si>
    <r>
      <t xml:space="preserve">TIPO DE DOCUMENTO
</t>
    </r>
    <r>
      <rPr>
        <b/>
        <sz val="12"/>
        <rFont val="Calibri"/>
        <family val="2"/>
      </rPr>
      <t>FORMATO</t>
    </r>
  </si>
  <si>
    <r>
      <t xml:space="preserve">PROCESO
</t>
    </r>
    <r>
      <rPr>
        <b/>
        <sz val="12"/>
        <rFont val="Calibri"/>
        <family val="2"/>
      </rPr>
      <t>APOYO</t>
    </r>
  </si>
  <si>
    <r>
      <t xml:space="preserve">NOMBRE
</t>
    </r>
    <r>
      <rPr>
        <b/>
        <sz val="14"/>
        <rFont val="Calibri"/>
        <family val="2"/>
      </rPr>
      <t>EJECUCIÓN PRESUPUESTAL</t>
    </r>
  </si>
  <si>
    <r>
      <t xml:space="preserve">CÓDIGO
</t>
    </r>
    <r>
      <rPr>
        <b/>
        <sz val="14"/>
        <rFont val="Calibri"/>
        <family val="2"/>
      </rPr>
      <t>09-FT-030</t>
    </r>
  </si>
  <si>
    <r>
      <t xml:space="preserve">TIPO DE DOCUMENTO
</t>
    </r>
    <r>
      <rPr>
        <b/>
        <sz val="14"/>
        <rFont val="Calibri"/>
        <family val="2"/>
      </rPr>
      <t>FORMATO</t>
    </r>
  </si>
  <si>
    <r>
      <t xml:space="preserve">PROCESO
</t>
    </r>
    <r>
      <rPr>
        <b/>
        <sz val="14"/>
        <rFont val="Calibri"/>
        <family val="2"/>
      </rPr>
      <t>APOYO</t>
    </r>
  </si>
  <si>
    <r>
      <t xml:space="preserve">NOMBRE
</t>
    </r>
    <r>
      <rPr>
        <b/>
        <sz val="16"/>
        <rFont val="Calibri"/>
        <family val="2"/>
      </rPr>
      <t>EJECUCIÓN PRESUPUESTAL</t>
    </r>
  </si>
  <si>
    <r>
      <t xml:space="preserve">CÓDIGO
</t>
    </r>
    <r>
      <rPr>
        <b/>
        <sz val="16"/>
        <rFont val="Calibri"/>
        <family val="2"/>
      </rPr>
      <t>09-FT-030</t>
    </r>
  </si>
  <si>
    <r>
      <t xml:space="preserve">TIPO DE DOCUMENTO
</t>
    </r>
    <r>
      <rPr>
        <b/>
        <sz val="16"/>
        <rFont val="Calibri"/>
        <family val="2"/>
      </rPr>
      <t>FORMATO</t>
    </r>
  </si>
  <si>
    <r>
      <t xml:space="preserve">PROCESO
</t>
    </r>
    <r>
      <rPr>
        <b/>
        <sz val="16"/>
        <rFont val="Calibri"/>
        <family val="2"/>
      </rPr>
      <t>APOYO</t>
    </r>
  </si>
  <si>
    <t>Valor total compras mes</t>
  </si>
  <si>
    <t>Variación absoluta</t>
  </si>
  <si>
    <t>Variación porcentual</t>
  </si>
  <si>
    <t>FECHA: PRESUPUESTO ENERO 2.020</t>
  </si>
  <si>
    <t>PAPELERIA (DISPAPELES, PAPELERIA Y DISTRIBUCIONES COLOMBIA SAS, CODICE, NETUX, PAPELERIA LOS ENERORISTAS)</t>
  </si>
  <si>
    <t>FECHA: PRESUPUESTO A ENERO 2.020</t>
  </si>
  <si>
    <t>VR. ENERO</t>
  </si>
  <si>
    <t>(-) EJECUCION PRESUPUESTAL DE CUBA EN DICIEMBRE</t>
  </si>
  <si>
    <t>(-) EJECUCION PRESUPUESTAL DE DICIEMBRE</t>
  </si>
  <si>
    <t>(-) EJECUCION PRESUPUESTAL DE MEGACENTRO EN DICIEMBRE</t>
  </si>
  <si>
    <t>(-) EJECUCION PRESUPUESTAL MEGACENTRO Y CUBA DE DICIEMBRE</t>
  </si>
  <si>
    <t>(-) EJECUCUCION PRESUPUESTAL DE DICIEMBRE</t>
  </si>
  <si>
    <t>(-) EJECUCION PRESUPUESTAL DE  DICIEMBRE</t>
  </si>
  <si>
    <t>(-) EJECUCION PRESUPUESTAL DE OVAL EN DICIEMBRE</t>
  </si>
  <si>
    <t>(-) EJECUCION PRESUPUESTAL DE TORRE 2 EN DICIEMBRE</t>
  </si>
  <si>
    <t>(-) EJECUCION PRESUPUESTAL DE ICONO EN DICIEMBRE</t>
  </si>
  <si>
    <t>(-) EJECUCION PRESUPUESTAL DE ÁLAMOS EN DICIEMBRE</t>
  </si>
  <si>
    <t>(-) EJECUCION PRESUPUESTAL DE NOGALES EN DICIEMBRE</t>
  </si>
  <si>
    <t>SERVICIO HIBRIDACIÓN GENOMICA COMPARATIVA PCTE VICTOR HERNANDEZ MARIN (GENCELL PHARMA)</t>
  </si>
  <si>
    <r>
      <t xml:space="preserve">COMPRA PISINGOS POR ERMINACIÓN DE VIDA UTIL (IMDECO) </t>
    </r>
    <r>
      <rPr>
        <b/>
        <sz val="14"/>
        <rFont val="Calibri"/>
        <family val="2"/>
        <scheme val="minor"/>
      </rPr>
      <t>OC 3356</t>
    </r>
  </si>
  <si>
    <r>
      <t xml:space="preserve">COMPRA RECIPIENTE PARA BAÑO (RECIPLASTIC) </t>
    </r>
    <r>
      <rPr>
        <b/>
        <sz val="14"/>
        <rFont val="Calibri"/>
        <family val="2"/>
        <scheme val="minor"/>
      </rPr>
      <t>OC 3515</t>
    </r>
  </si>
  <si>
    <r>
      <t xml:space="preserve">COMRPA MATERIALES REPARACIÓN AIRE ACONDICIONADO QUIROFANO (REFRIJOHN) </t>
    </r>
    <r>
      <rPr>
        <b/>
        <sz val="14"/>
        <rFont val="Calibri"/>
        <family val="2"/>
        <scheme val="minor"/>
      </rPr>
      <t>OC 2841</t>
    </r>
  </si>
  <si>
    <r>
      <t xml:space="preserve">COMPRA MANOMETRO DE PRESIÓN MAQUINA DE ANESTESIA (PROGRALMEDICAL) </t>
    </r>
    <r>
      <rPr>
        <b/>
        <sz val="14"/>
        <rFont val="Calibri"/>
        <family val="2"/>
        <scheme val="minor"/>
      </rPr>
      <t>OC 3396</t>
    </r>
  </si>
  <si>
    <r>
      <t xml:space="preserve">COMPRA BATERIAS SERVICIOS ASISTENCIALES (INSUMOS Y SUMINISTROS LEM) </t>
    </r>
    <r>
      <rPr>
        <b/>
        <sz val="14"/>
        <rFont val="Calibri"/>
        <family val="2"/>
        <scheme val="minor"/>
      </rPr>
      <t>OC 3530</t>
    </r>
  </si>
  <si>
    <r>
      <t xml:space="preserve">COMPRA BATERIAS (INSUMOS Y SUMINSITROS LEM) </t>
    </r>
    <r>
      <rPr>
        <b/>
        <sz val="14"/>
        <rFont val="Calibri"/>
        <family val="2"/>
        <scheme val="minor"/>
      </rPr>
      <t>OC 3529</t>
    </r>
  </si>
  <si>
    <r>
      <t xml:space="preserve">COMPRA 4 CANECAS ROJAS (HOME CLEAN) </t>
    </r>
    <r>
      <rPr>
        <b/>
        <sz val="14"/>
        <rFont val="Calibri"/>
        <family val="2"/>
        <scheme val="minor"/>
      </rPr>
      <t>OC 3458</t>
    </r>
  </si>
  <si>
    <r>
      <t xml:space="preserve">COMPRA BATERIA UPS PISO -1 (LA CASSA DE LA UPS) </t>
    </r>
    <r>
      <rPr>
        <b/>
        <sz val="14"/>
        <rFont val="Calibri"/>
        <family val="2"/>
        <scheme val="minor"/>
      </rPr>
      <t>OC 3291</t>
    </r>
  </si>
  <si>
    <t xml:space="preserve">SERVICIO TRANSPORTE (ARIAS CARDONA JOSE DE JESUS) </t>
  </si>
  <si>
    <t>ADMINISTRACIÓN Y ARRENDAMIENTO CONSULTORIO 312 (PIMIENTO VELASQUEZ ADRIANA)</t>
  </si>
  <si>
    <t>LEASING BANCOLDEX No.139830034 CUOTA 52</t>
  </si>
  <si>
    <t>CREDITO BANCO DE BOGOTÁ No. 556597992 CUOTA 1</t>
  </si>
  <si>
    <t>CREDITO BANCO DE BOGOTÁ No. 00557950866 CUOTA 2</t>
  </si>
  <si>
    <t>CREDITO BANCO DE BOGOTÁ No. 00556315822 CUOTA 6</t>
  </si>
  <si>
    <t xml:space="preserve">GASTOS DE REPRESENTACIÓN AYUDA COLABORADORA AUDIFARMA (ALKOSTO) </t>
  </si>
  <si>
    <t>RECOLECCIÓN DE RESIDUOS (EDIFICIO OVAL MEDICA PROPIEDAD HORIZONTAL)</t>
  </si>
  <si>
    <t>ARRENDAMIENTO Y ENERGIA CONSULTORIO 801 DIRECCIÓN CIENTIFICA (BOTERO GONZALEZ Y CIA)</t>
  </si>
  <si>
    <r>
      <t xml:space="preserve">SERVICIO DE BIOPSIA DE NERVIO Y MUSCULO PCTE TERESA DE JESUS HIDALGO MARÍN (LABORATORIO LOPEZ CORREA) </t>
    </r>
    <r>
      <rPr>
        <b/>
        <sz val="14"/>
        <rFont val="Calibri"/>
        <family val="2"/>
        <scheme val="minor"/>
      </rPr>
      <t>OC 3221</t>
    </r>
  </si>
  <si>
    <r>
      <t xml:space="preserve">COMPRA RECIPIENTE DE CRIO (TVGAN S.A.S) </t>
    </r>
    <r>
      <rPr>
        <b/>
        <sz val="14"/>
        <rFont val="Calibri"/>
        <family val="2"/>
        <scheme val="minor"/>
      </rPr>
      <t>OC 3520</t>
    </r>
  </si>
  <si>
    <r>
      <t xml:space="preserve">DIAGNOSTICO PARA RECUPERACIÓN DE DATOS DE DISCO DURO (SIMA TECNOLOGIA) </t>
    </r>
    <r>
      <rPr>
        <b/>
        <sz val="14"/>
        <rFont val="Calibri"/>
        <family val="2"/>
        <scheme val="minor"/>
      </rPr>
      <t>OC 3544</t>
    </r>
  </si>
  <si>
    <r>
      <t xml:space="preserve">INSUMOS PARA LA REPARACIÓN DE VALVULAS EXPIATORIAS DE VENTILADORES (DRÄGER) </t>
    </r>
    <r>
      <rPr>
        <b/>
        <sz val="14"/>
        <rFont val="Calibri"/>
        <family val="2"/>
        <scheme val="minor"/>
      </rPr>
      <t>OC 3140</t>
    </r>
  </si>
  <si>
    <r>
      <t xml:space="preserve">SERVICIO DESHODORIZACIÓN SANIARIOS Y ORINALES PUBLICOS (TECNOHIGIENE DE COLOMBIA) </t>
    </r>
    <r>
      <rPr>
        <b/>
        <sz val="14"/>
        <rFont val="Calibri"/>
        <family val="2"/>
        <scheme val="minor"/>
      </rPr>
      <t xml:space="preserve">OC </t>
    </r>
    <r>
      <rPr>
        <sz val="14"/>
        <rFont val="Calibri"/>
        <family val="2"/>
        <scheme val="minor"/>
      </rPr>
      <t>3533</t>
    </r>
  </si>
  <si>
    <t>MANTENIMIENTO PREVENTIVO ALLURA PHILIPS COLOMBIANA S.A.S) 3,469.76; 3,525.25</t>
  </si>
  <si>
    <t xml:space="preserve">SERVICIO 6 BAHIAS DESTINADAS PARA BODEGAJE (PARKING) </t>
  </si>
  <si>
    <r>
      <t xml:space="preserve">SERVICIO FOTOFERESIS TERAPEUTICA PCTE ZULUAGA LUZ MARINA (LIGA CONTRA EL CANCER) </t>
    </r>
    <r>
      <rPr>
        <b/>
        <sz val="14"/>
        <rFont val="Calibri"/>
        <family val="2"/>
        <scheme val="minor"/>
      </rPr>
      <t>OC 3205</t>
    </r>
  </si>
  <si>
    <t>LEASING BANCOLOMBIA No.9-10-189963 00 (CONSTRUCCION CLINICA) CUOTA 50/120 (SEGUROS E INTERESES LEASING)</t>
  </si>
  <si>
    <t>CREDITO BANCOLOMBIA No. 4450085357 NO SE PRESENTA CUOTA DEBIDO A ABONO REALIZADO EN DICIEMBRE</t>
  </si>
  <si>
    <t>CREDITO BANCO DE OCCIDENTE No. 03300131614 NO SE PRESENTA CUOTA DEBIDO A ABONO REALIZADO EN DICIEMBRE</t>
  </si>
  <si>
    <t>POLIZA COLECTIVA EMPLEADOS (ALLIANZ)</t>
  </si>
  <si>
    <t>CAPEX</t>
  </si>
  <si>
    <t>TOTAL CAPEX CUBA</t>
  </si>
  <si>
    <t>TOTAL CAPEX OVAL</t>
  </si>
  <si>
    <t>TOTAL CAPEX MEGACENTRO</t>
  </si>
  <si>
    <t>TOTAL CAPEX TORRE 3</t>
  </si>
  <si>
    <t>TOTAL CAPEX TORRE 2</t>
  </si>
  <si>
    <t>TOTAL CAPEX ICONO</t>
  </si>
  <si>
    <t>TOTAL CAPEX ÁLAMOS</t>
  </si>
  <si>
    <t>TOTAL CAPEX NOGALES</t>
  </si>
  <si>
    <t>VERSIÓN 002</t>
  </si>
  <si>
    <t>INSUMOS</t>
  </si>
  <si>
    <t>COMPARATIVO</t>
  </si>
  <si>
    <t xml:space="preserve">CAPEX  </t>
  </si>
  <si>
    <t xml:space="preserve">ACTIVOS  </t>
  </si>
  <si>
    <t xml:space="preserve">ADECUACIONES  </t>
  </si>
  <si>
    <t xml:space="preserve">GENERALES MTO REPARCIONES  </t>
  </si>
  <si>
    <t xml:space="preserve">SUMINISTROS E INSUMOS  </t>
  </si>
  <si>
    <t xml:space="preserve">HONORARIOS  </t>
  </si>
  <si>
    <t xml:space="preserve">SERVICIOS PUBLICOS  </t>
  </si>
  <si>
    <t xml:space="preserve">INSUMOS FARMACIA  </t>
  </si>
  <si>
    <t xml:space="preserve">HEMODINAMIA  </t>
  </si>
  <si>
    <t xml:space="preserve">OSTEOSINTESIS  </t>
  </si>
  <si>
    <t xml:space="preserve">TOTAL  </t>
  </si>
  <si>
    <t xml:space="preserve">CAPEX   </t>
  </si>
  <si>
    <t xml:space="preserve">ACTIVOS   </t>
  </si>
  <si>
    <t xml:space="preserve">ADECUACIONES   </t>
  </si>
  <si>
    <t xml:space="preserve">GENERALES MTO REPARCIONES   </t>
  </si>
  <si>
    <t xml:space="preserve">SUMINISTROS E INSUMOS   </t>
  </si>
  <si>
    <t xml:space="preserve">HONORARIOS   </t>
  </si>
  <si>
    <t xml:space="preserve">SERVICIOS PUBLICOS   </t>
  </si>
  <si>
    <t xml:space="preserve">INSUMOS FARMACIA   </t>
  </si>
  <si>
    <t xml:space="preserve">HEMODINAMIA   </t>
  </si>
  <si>
    <t xml:space="preserve">OSTEOSINTESIS   </t>
  </si>
  <si>
    <t xml:space="preserve">TOTAL   </t>
  </si>
  <si>
    <t xml:space="preserve">FECHA: PRESUPUESTO </t>
  </si>
  <si>
    <t>FECHA: PRESUPUESTO</t>
  </si>
  <si>
    <r>
      <t xml:space="preserve">NOMBRE
</t>
    </r>
    <r>
      <rPr>
        <b/>
        <sz val="10"/>
        <rFont val="Calibri"/>
        <family val="2"/>
        <scheme val="minor"/>
      </rPr>
      <t>EJECUCIÓN PRESUPUESTAL</t>
    </r>
  </si>
  <si>
    <r>
      <t xml:space="preserve">CÓDIGO
</t>
    </r>
    <r>
      <rPr>
        <b/>
        <sz val="10"/>
        <rFont val="Calibri"/>
        <family val="2"/>
        <scheme val="minor"/>
      </rPr>
      <t>09-FT-030</t>
    </r>
  </si>
  <si>
    <r>
      <t xml:space="preserve">TIPO DE DOCUMENTO
</t>
    </r>
    <r>
      <rPr>
        <b/>
        <sz val="10"/>
        <rFont val="Calibri"/>
        <family val="2"/>
        <scheme val="minor"/>
      </rPr>
      <t>FORMATO</t>
    </r>
  </si>
  <si>
    <r>
      <t xml:space="preserve">PROCESO
</t>
    </r>
    <r>
      <rPr>
        <b/>
        <sz val="10"/>
        <rFont val="Calibri"/>
        <family val="2"/>
        <scheme val="minor"/>
      </rPr>
      <t>APOYO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</si>
</sst>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-&quot;$&quot;\ * #,##0_-;\-&quot;$&quot;\ * #,##0_-;_-&quot;$&quot;\ * &quot;-&quot;_-;_-@_-"/>
    <numFmt numFmtId="41" formatCode="_-* #,##0_-;\-* #,##0_-;_-* &quot;-&quot;_-;_-@_-"/>
    <numFmt numFmtId="164" formatCode="* #,##0.00\ ;* \-#,##0.00\ ;* \-#\ ;@\ "/>
    <numFmt numFmtId="165" formatCode="* #,##0.00&quot; $ &quot;;\-* #,##0.00&quot; $ &quot;;* \-#&quot; $ &quot;;@\ "/>
    <numFmt numFmtId="166" formatCode="&quot; $&quot;* #,##0.00\ ;&quot;-$&quot;* #,##0.00\ ;&quot; $&quot;* \-#\ ;@\ "/>
    <numFmt numFmtId="167" formatCode="&quot; $ &quot;* #,##0.00\ ;&quot; $ &quot;* \-#,##0.00\ ;&quot; $ &quot;* \-#\ ;@\ "/>
    <numFmt numFmtId="168" formatCode="&quot; $ &quot;* #,##0\ ;&quot; $ &quot;* \-#,##0\ ;&quot; $ &quot;* &quot;- &quot;;@\ "/>
    <numFmt numFmtId="169" formatCode="0\ %"/>
    <numFmt numFmtId="170" formatCode="* #,##0\ ;* \-#,##0\ ;* \-#\ ;@\ "/>
    <numFmt numFmtId="171" formatCode="#,##0\ ;\-#,##0\ "/>
    <numFmt numFmtId="172" formatCode="mm/dd/yyyy"/>
    <numFmt numFmtId="173" formatCode="mm/yy"/>
    <numFmt numFmtId="174" formatCode="0.00\ %"/>
    <numFmt numFmtId="175" formatCode="0.0%"/>
    <numFmt numFmtId="176" formatCode="&quot;$ &quot;#,##0"/>
    <numFmt numFmtId="177" formatCode="* #,##0\ ;* \-#,##0\ ;* &quot;- &quot;;@\ "/>
    <numFmt numFmtId="178" formatCode="&quot; $ &quot;* #,##0\ ;&quot; $ &quot;* \-#,##0\ ;&quot; $ &quot;* \-#\ ;@\ "/>
    <numFmt numFmtId="179" formatCode="\$#,##0.00;[Red]&quot;-$&quot;#,##0.00"/>
    <numFmt numFmtId="180" formatCode="_ * #,##0_ ;_ * \-#,##0_ ;_ * &quot;-&quot;??_ ;_ @_ "/>
    <numFmt numFmtId="181" formatCode="_-[$$-240A]\ * #,##0_-;\-[$$-240A]\ * #,##0_-;_-[$$-240A]\ * &quot;-&quot;??_-;_-@_-"/>
    <numFmt numFmtId="182" formatCode="_-[$$-240A]\ * #,##0.00_-;\-[$$-240A]\ * #,##0.00_-;_-[$$-240A]\ * &quot;-&quot;??_-;_-@_-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5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20"/>
      <name val="Calibri"/>
      <family val="2"/>
    </font>
    <font>
      <sz val="14"/>
      <color theme="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409"/>
      <name val="Calibri"/>
      <family val="2"/>
      <scheme val="minor"/>
    </font>
    <font>
      <b/>
      <sz val="14"/>
      <color indexed="8"/>
      <name val="Tahoma"/>
      <family val="2"/>
    </font>
    <font>
      <sz val="14"/>
      <color indexed="8"/>
      <name val="Tahoma"/>
      <family val="2"/>
    </font>
    <font>
      <sz val="14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b/>
      <sz val="12"/>
      <color theme="0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BB4F9"/>
        <bgColor indexed="49"/>
      </patternFill>
    </fill>
    <fill>
      <patternFill patternType="solid">
        <fgColor theme="7" tint="0.39997558519241921"/>
        <bgColor indexed="33"/>
      </patternFill>
    </fill>
    <fill>
      <patternFill patternType="solid">
        <fgColor rgb="FF1CAFF8"/>
        <b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5"/>
      </patternFill>
    </fill>
    <fill>
      <patternFill patternType="solid">
        <fgColor theme="9" tint="0.39997558519241921"/>
        <bgColor indexed="33"/>
      </patternFill>
    </fill>
    <fill>
      <patternFill patternType="solid">
        <fgColor theme="9" tint="0.39997558519241921"/>
        <bgColor indexed="52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8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27" fillId="0" borderId="0" applyFill="0" applyBorder="0" applyAlignment="0" applyProtection="0"/>
    <xf numFmtId="177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4" fontId="27" fillId="0" borderId="0" applyFill="0" applyBorder="0" applyAlignment="0" applyProtection="0"/>
    <xf numFmtId="167" fontId="27" fillId="0" borderId="0" applyFill="0" applyBorder="0" applyAlignment="0" applyProtection="0"/>
    <xf numFmtId="168" fontId="27" fillId="0" borderId="0" applyFill="0" applyBorder="0" applyAlignment="0" applyProtection="0"/>
    <xf numFmtId="168" fontId="27" fillId="0" borderId="0" applyFill="0" applyBorder="0" applyAlignment="0" applyProtection="0"/>
    <xf numFmtId="165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0" fontId="15" fillId="8" borderId="0" applyNumberFormat="0" applyBorder="0" applyAlignment="0" applyProtection="0"/>
    <xf numFmtId="0" fontId="16" fillId="0" borderId="0"/>
    <xf numFmtId="0" fontId="17" fillId="0" borderId="0"/>
    <xf numFmtId="0" fontId="18" fillId="8" borderId="1" applyNumberFormat="0" applyAlignment="0" applyProtection="0"/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164" fontId="17" fillId="0" borderId="0" applyFill="0" applyBorder="0" applyAlignment="0" applyProtection="0"/>
    <xf numFmtId="177" fontId="17" fillId="0" borderId="0" applyFill="0" applyBorder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167" fontId="17" fillId="0" borderId="0" applyFill="0" applyBorder="0" applyAlignment="0" applyProtection="0"/>
    <xf numFmtId="168" fontId="17" fillId="0" borderId="0" applyFill="0" applyBorder="0" applyAlignment="0" applyProtection="0"/>
    <xf numFmtId="168" fontId="17" fillId="0" borderId="0" applyFill="0" applyBorder="0" applyAlignment="0" applyProtection="0"/>
    <xf numFmtId="165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169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7" fillId="0" borderId="0" applyFill="0" applyBorder="0" applyAlignment="0" applyProtection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164" fontId="17" fillId="0" borderId="0" applyFill="0" applyBorder="0" applyAlignment="0" applyProtection="0"/>
  </cellStyleXfs>
  <cellXfs count="767">
    <xf numFmtId="0" fontId="0" fillId="0" borderId="0" xfId="0"/>
    <xf numFmtId="0" fontId="19" fillId="0" borderId="0" xfId="0" applyFont="1" applyFill="1"/>
    <xf numFmtId="0" fontId="20" fillId="0" borderId="2" xfId="0" applyFont="1" applyFill="1" applyBorder="1"/>
    <xf numFmtId="0" fontId="20" fillId="0" borderId="0" xfId="0" applyFont="1" applyFill="1"/>
    <xf numFmtId="0" fontId="20" fillId="9" borderId="2" xfId="0" applyFont="1" applyFill="1" applyBorder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Border="1"/>
    <xf numFmtId="0" fontId="0" fillId="0" borderId="0" xfId="0" applyFill="1"/>
    <xf numFmtId="3" fontId="0" fillId="0" borderId="0" xfId="0" applyNumberFormat="1" applyFill="1"/>
    <xf numFmtId="0" fontId="21" fillId="0" borderId="0" xfId="0" applyFont="1" applyFill="1" applyAlignment="1">
      <alignment horizontal="center"/>
    </xf>
    <xf numFmtId="0" fontId="17" fillId="0" borderId="3" xfId="0" applyFont="1" applyFill="1" applyBorder="1"/>
    <xf numFmtId="0" fontId="0" fillId="0" borderId="3" xfId="0" applyFont="1" applyFill="1" applyBorder="1"/>
    <xf numFmtId="0" fontId="0" fillId="0" borderId="0" xfId="0" applyFill="1" applyBorder="1"/>
    <xf numFmtId="168" fontId="0" fillId="0" borderId="0" xfId="19" applyFont="1" applyFill="1" applyBorder="1" applyAlignment="1" applyProtection="1"/>
    <xf numFmtId="168" fontId="21" fillId="0" borderId="0" xfId="19" applyFont="1" applyFill="1" applyBorder="1" applyAlignment="1" applyProtection="1"/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2" fillId="0" borderId="0" xfId="0" applyFont="1" applyFill="1" applyBorder="1"/>
    <xf numFmtId="172" fontId="20" fillId="0" borderId="5" xfId="0" applyNumberFormat="1" applyFont="1" applyFill="1" applyBorder="1" applyAlignment="1">
      <alignment horizontal="center" vertical="center"/>
    </xf>
    <xf numFmtId="0" fontId="23" fillId="0" borderId="0" xfId="0" applyFont="1" applyFill="1" applyAlignment="1"/>
    <xf numFmtId="173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4" fillId="0" borderId="2" xfId="0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 wrapText="1"/>
    </xf>
    <xf numFmtId="169" fontId="22" fillId="0" borderId="0" xfId="37" applyFont="1" applyFill="1" applyBorder="1" applyAlignment="1" applyProtection="1"/>
    <xf numFmtId="0" fontId="25" fillId="0" borderId="2" xfId="0" applyFont="1" applyFill="1" applyBorder="1"/>
    <xf numFmtId="49" fontId="25" fillId="0" borderId="2" xfId="0" applyNumberFormat="1" applyFont="1" applyFill="1" applyBorder="1"/>
    <xf numFmtId="178" fontId="25" fillId="0" borderId="2" xfId="18" applyNumberFormat="1" applyFont="1" applyFill="1" applyBorder="1" applyAlignment="1" applyProtection="1"/>
    <xf numFmtId="169" fontId="25" fillId="0" borderId="2" xfId="37" applyNumberFormat="1" applyFont="1" applyFill="1" applyBorder="1" applyAlignment="1" applyProtection="1">
      <alignment horizontal="center"/>
    </xf>
    <xf numFmtId="0" fontId="24" fillId="0" borderId="2" xfId="0" applyFont="1" applyFill="1" applyBorder="1"/>
    <xf numFmtId="49" fontId="24" fillId="0" borderId="2" xfId="0" applyNumberFormat="1" applyFont="1" applyFill="1" applyBorder="1"/>
    <xf numFmtId="169" fontId="24" fillId="0" borderId="2" xfId="0" applyNumberFormat="1" applyFont="1" applyFill="1" applyBorder="1" applyAlignment="1">
      <alignment horizontal="center"/>
    </xf>
    <xf numFmtId="178" fontId="24" fillId="0" borderId="2" xfId="18" applyNumberFormat="1" applyFont="1" applyFill="1" applyBorder="1" applyAlignment="1" applyProtection="1"/>
    <xf numFmtId="169" fontId="22" fillId="0" borderId="0" xfId="0" applyNumberFormat="1" applyFont="1" applyFill="1" applyBorder="1"/>
    <xf numFmtId="169" fontId="25" fillId="0" borderId="2" xfId="37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169" fontId="25" fillId="0" borderId="0" xfId="37" applyFont="1" applyFill="1" applyBorder="1" applyAlignment="1" applyProtection="1">
      <alignment horizontal="center"/>
    </xf>
    <xf numFmtId="178" fontId="25" fillId="0" borderId="0" xfId="18" applyNumberFormat="1" applyFont="1" applyFill="1" applyBorder="1" applyAlignment="1" applyProtection="1"/>
    <xf numFmtId="178" fontId="17" fillId="0" borderId="0" xfId="0" applyNumberFormat="1" applyFont="1"/>
    <xf numFmtId="167" fontId="17" fillId="0" borderId="0" xfId="18" applyFont="1" applyFill="1" applyBorder="1" applyAlignment="1" applyProtection="1"/>
    <xf numFmtId="0" fontId="26" fillId="0" borderId="0" xfId="0" applyFont="1" applyFill="1"/>
    <xf numFmtId="0" fontId="26" fillId="0" borderId="2" xfId="0" applyFont="1" applyFill="1" applyBorder="1" applyAlignment="1">
      <alignment horizontal="left" vertical="center"/>
    </xf>
    <xf numFmtId="178" fontId="17" fillId="0" borderId="0" xfId="18" applyNumberFormat="1" applyFont="1" applyFill="1" applyBorder="1" applyAlignment="1" applyProtection="1"/>
    <xf numFmtId="179" fontId="17" fillId="0" borderId="0" xfId="18" applyNumberFormat="1" applyFont="1" applyFill="1" applyBorder="1" applyAlignment="1" applyProtection="1"/>
    <xf numFmtId="0" fontId="17" fillId="0" borderId="0" xfId="0" applyFont="1" applyFill="1" applyAlignment="1">
      <alignment horizontal="right"/>
    </xf>
    <xf numFmtId="0" fontId="25" fillId="10" borderId="2" xfId="0" applyFont="1" applyFill="1" applyBorder="1"/>
    <xf numFmtId="49" fontId="25" fillId="10" borderId="2" xfId="0" applyNumberFormat="1" applyFont="1" applyFill="1" applyBorder="1"/>
    <xf numFmtId="169" fontId="25" fillId="10" borderId="2" xfId="37" applyFont="1" applyFill="1" applyBorder="1" applyAlignment="1" applyProtection="1">
      <alignment horizontal="center"/>
    </xf>
    <xf numFmtId="178" fontId="25" fillId="10" borderId="2" xfId="18" applyNumberFormat="1" applyFont="1" applyFill="1" applyBorder="1" applyAlignment="1" applyProtection="1"/>
    <xf numFmtId="0" fontId="25" fillId="10" borderId="0" xfId="0" applyFont="1" applyFill="1" applyBorder="1"/>
    <xf numFmtId="0" fontId="22" fillId="10" borderId="0" xfId="0" applyFont="1" applyFill="1" applyBorder="1"/>
    <xf numFmtId="169" fontId="22" fillId="10" borderId="0" xfId="37" applyFont="1" applyFill="1" applyBorder="1" applyAlignment="1" applyProtection="1"/>
    <xf numFmtId="175" fontId="25" fillId="0" borderId="2" xfId="37" applyNumberFormat="1" applyFont="1" applyFill="1" applyBorder="1" applyAlignment="1" applyProtection="1">
      <alignment horizontal="center"/>
    </xf>
    <xf numFmtId="175" fontId="25" fillId="10" borderId="2" xfId="37" applyNumberFormat="1" applyFont="1" applyFill="1" applyBorder="1" applyAlignment="1" applyProtection="1">
      <alignment horizontal="center"/>
    </xf>
    <xf numFmtId="175" fontId="24" fillId="0" borderId="2" xfId="0" applyNumberFormat="1" applyFont="1" applyFill="1" applyBorder="1" applyAlignment="1">
      <alignment horizontal="center"/>
    </xf>
    <xf numFmtId="178" fontId="17" fillId="0" borderId="0" xfId="0" applyNumberFormat="1" applyFont="1" applyFill="1" applyBorder="1"/>
    <xf numFmtId="178" fontId="26" fillId="0" borderId="0" xfId="18" applyNumberFormat="1" applyFont="1" applyFill="1" applyBorder="1" applyAlignment="1" applyProtection="1"/>
    <xf numFmtId="177" fontId="27" fillId="0" borderId="0" xfId="13" applyFill="1" applyBorder="1" applyAlignment="1" applyProtection="1"/>
    <xf numFmtId="177" fontId="29" fillId="0" borderId="2" xfId="13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169" fontId="34" fillId="0" borderId="0" xfId="37" applyFont="1" applyFill="1" applyBorder="1" applyAlignment="1" applyProtection="1">
      <alignment horizontal="left" vertical="center" wrapText="1"/>
    </xf>
    <xf numFmtId="178" fontId="34" fillId="0" borderId="0" xfId="0" applyNumberFormat="1" applyFont="1" applyFill="1" applyBorder="1" applyAlignment="1">
      <alignment horizontal="left" vertical="center" wrapText="1"/>
    </xf>
    <xf numFmtId="177" fontId="34" fillId="0" borderId="0" xfId="13" applyFont="1" applyFill="1" applyBorder="1" applyAlignment="1">
      <alignment horizontal="left" vertical="center" wrapText="1"/>
    </xf>
    <xf numFmtId="169" fontId="34" fillId="0" borderId="0" xfId="0" applyNumberFormat="1" applyFont="1" applyFill="1" applyBorder="1" applyAlignment="1">
      <alignment horizontal="left" vertical="center" wrapText="1"/>
    </xf>
    <xf numFmtId="169" fontId="32" fillId="0" borderId="2" xfId="37" applyFont="1" applyFill="1" applyBorder="1" applyAlignment="1" applyProtection="1">
      <alignment horizontal="center" vertical="center" wrapText="1"/>
    </xf>
    <xf numFmtId="170" fontId="33" fillId="0" borderId="2" xfId="12" applyNumberFormat="1" applyFont="1" applyFill="1" applyBorder="1" applyAlignment="1" applyProtection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170" fontId="32" fillId="0" borderId="0" xfId="12" applyNumberFormat="1" applyFont="1" applyFill="1" applyBorder="1" applyAlignment="1" applyProtection="1">
      <alignment vertical="center" wrapText="1"/>
    </xf>
    <xf numFmtId="0" fontId="32" fillId="0" borderId="7" xfId="0" applyFont="1" applyFill="1" applyBorder="1" applyAlignment="1">
      <alignment vertical="center" wrapText="1"/>
    </xf>
    <xf numFmtId="0" fontId="32" fillId="11" borderId="2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horizontal="center" vertical="center" wrapText="1"/>
    </xf>
    <xf numFmtId="170" fontId="32" fillId="12" borderId="0" xfId="12" applyNumberFormat="1" applyFont="1" applyFill="1" applyBorder="1" applyAlignment="1" applyProtection="1">
      <alignment vertical="center" wrapText="1"/>
    </xf>
    <xf numFmtId="0" fontId="32" fillId="0" borderId="17" xfId="0" applyFont="1" applyFill="1" applyBorder="1" applyAlignment="1">
      <alignment vertical="center" wrapText="1"/>
    </xf>
    <xf numFmtId="169" fontId="32" fillId="0" borderId="17" xfId="37" applyFont="1" applyFill="1" applyBorder="1" applyAlignment="1" applyProtection="1">
      <alignment horizontal="center" vertical="center" wrapText="1"/>
    </xf>
    <xf numFmtId="0" fontId="32" fillId="12" borderId="0" xfId="0" applyFont="1" applyFill="1" applyAlignment="1">
      <alignment vertical="center" wrapText="1"/>
    </xf>
    <xf numFmtId="0" fontId="32" fillId="12" borderId="0" xfId="0" applyFont="1" applyFill="1" applyAlignment="1">
      <alignment horizontal="center" vertical="center" wrapText="1"/>
    </xf>
    <xf numFmtId="0" fontId="26" fillId="0" borderId="17" xfId="0" applyFont="1" applyBorder="1"/>
    <xf numFmtId="169" fontId="26" fillId="0" borderId="17" xfId="0" applyNumberFormat="1" applyFont="1" applyBorder="1" applyAlignment="1">
      <alignment horizontal="center"/>
    </xf>
    <xf numFmtId="181" fontId="26" fillId="0" borderId="17" xfId="13" applyNumberFormat="1" applyFont="1" applyBorder="1" applyAlignment="1">
      <alignment horizontal="center" vertical="center" wrapText="1"/>
    </xf>
    <xf numFmtId="0" fontId="33" fillId="0" borderId="17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horizontal="left" vertical="center" wrapText="1"/>
    </xf>
    <xf numFmtId="175" fontId="32" fillId="0" borderId="17" xfId="37" applyNumberFormat="1" applyFont="1" applyFill="1" applyBorder="1" applyAlignment="1" applyProtection="1">
      <alignment horizontal="center" vertical="center" wrapText="1"/>
    </xf>
    <xf numFmtId="174" fontId="32" fillId="0" borderId="17" xfId="37" applyNumberFormat="1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181" fontId="34" fillId="0" borderId="0" xfId="0" applyNumberFormat="1" applyFont="1" applyFill="1" applyBorder="1" applyAlignment="1">
      <alignment horizontal="left" vertical="center" wrapText="1"/>
    </xf>
    <xf numFmtId="170" fontId="32" fillId="0" borderId="0" xfId="12" applyNumberFormat="1" applyFont="1" applyFill="1" applyBorder="1" applyAlignment="1" applyProtection="1">
      <alignment horizontal="center" vertical="center" wrapText="1"/>
    </xf>
    <xf numFmtId="0" fontId="32" fillId="12" borderId="0" xfId="0" applyFont="1" applyFill="1"/>
    <xf numFmtId="0" fontId="32" fillId="12" borderId="0" xfId="0" applyFont="1" applyFill="1" applyAlignment="1">
      <alignment horizontal="center"/>
    </xf>
    <xf numFmtId="170" fontId="32" fillId="12" borderId="0" xfId="12" applyNumberFormat="1" applyFont="1" applyFill="1" applyBorder="1" applyAlignment="1" applyProtection="1"/>
    <xf numFmtId="0" fontId="23" fillId="0" borderId="17" xfId="0" applyFont="1" applyFill="1" applyBorder="1"/>
    <xf numFmtId="169" fontId="23" fillId="0" borderId="17" xfId="0" applyNumberFormat="1" applyFont="1" applyBorder="1" applyAlignment="1">
      <alignment horizontal="center"/>
    </xf>
    <xf numFmtId="181" fontId="23" fillId="0" borderId="17" xfId="13" applyNumberFormat="1" applyFont="1" applyBorder="1" applyAlignment="1">
      <alignment horizontal="center" vertical="center" wrapText="1"/>
    </xf>
    <xf numFmtId="177" fontId="26" fillId="0" borderId="0" xfId="0" applyNumberFormat="1" applyFont="1" applyFill="1"/>
    <xf numFmtId="3" fontId="26" fillId="0" borderId="0" xfId="0" applyNumberFormat="1" applyFont="1" applyFill="1" applyAlignment="1">
      <alignment vertical="center" wrapText="1"/>
    </xf>
    <xf numFmtId="170" fontId="26" fillId="0" borderId="0" xfId="0" applyNumberFormat="1" applyFont="1" applyFill="1"/>
    <xf numFmtId="3" fontId="26" fillId="0" borderId="0" xfId="0" applyNumberFormat="1" applyFont="1" applyFill="1"/>
    <xf numFmtId="170" fontId="32" fillId="12" borderId="0" xfId="12" applyNumberFormat="1" applyFont="1" applyFill="1" applyBorder="1" applyAlignment="1" applyProtection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0" fontId="32" fillId="0" borderId="17" xfId="0" applyFont="1" applyFill="1" applyBorder="1" applyAlignment="1">
      <alignment vertical="center"/>
    </xf>
    <xf numFmtId="0" fontId="33" fillId="0" borderId="5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2" xfId="0" applyFont="1" applyFill="1" applyBorder="1"/>
    <xf numFmtId="0" fontId="33" fillId="0" borderId="2" xfId="0" applyFont="1" applyFill="1" applyBorder="1"/>
    <xf numFmtId="0" fontId="41" fillId="0" borderId="43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181" fontId="42" fillId="0" borderId="17" xfId="0" applyNumberFormat="1" applyFont="1" applyBorder="1" applyAlignment="1">
      <alignment horizontal="center" vertical="center"/>
    </xf>
    <xf numFmtId="181" fontId="42" fillId="0" borderId="44" xfId="0" applyNumberFormat="1" applyFont="1" applyBorder="1" applyAlignment="1">
      <alignment horizontal="center" vertical="center"/>
    </xf>
    <xf numFmtId="181" fontId="42" fillId="0" borderId="46" xfId="0" applyNumberFormat="1" applyFont="1" applyBorder="1" applyAlignment="1">
      <alignment horizontal="center" vertical="center"/>
    </xf>
    <xf numFmtId="181" fontId="42" fillId="0" borderId="47" xfId="0" applyNumberFormat="1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181" fontId="42" fillId="0" borderId="41" xfId="0" applyNumberFormat="1" applyFont="1" applyBorder="1" applyAlignment="1">
      <alignment horizontal="center" vertical="center"/>
    </xf>
    <xf numFmtId="181" fontId="42" fillId="0" borderId="42" xfId="0" applyNumberFormat="1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13" borderId="50" xfId="0" applyFont="1" applyFill="1" applyBorder="1" applyAlignment="1">
      <alignment horizontal="center" vertical="center"/>
    </xf>
    <xf numFmtId="181" fontId="41" fillId="13" borderId="54" xfId="0" applyNumberFormat="1" applyFont="1" applyFill="1" applyBorder="1" applyAlignment="1">
      <alignment horizontal="center" vertical="center"/>
    </xf>
    <xf numFmtId="181" fontId="42" fillId="0" borderId="46" xfId="0" quotePrefix="1" applyNumberFormat="1" applyFont="1" applyBorder="1" applyAlignment="1">
      <alignment horizontal="center" vertical="center"/>
    </xf>
    <xf numFmtId="0" fontId="42" fillId="0" borderId="0" xfId="0" applyFont="1"/>
    <xf numFmtId="181" fontId="42" fillId="0" borderId="49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174" fontId="32" fillId="0" borderId="2" xfId="37" applyNumberFormat="1" applyFont="1" applyFill="1" applyBorder="1" applyAlignment="1" applyProtection="1">
      <alignment horizontal="center" vertical="center" wrapText="1"/>
    </xf>
    <xf numFmtId="169" fontId="32" fillId="0" borderId="2" xfId="37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169" fontId="33" fillId="0" borderId="2" xfId="0" applyNumberFormat="1" applyFont="1" applyFill="1" applyBorder="1" applyAlignment="1">
      <alignment horizontal="center" vertical="center" wrapText="1"/>
    </xf>
    <xf numFmtId="174" fontId="32" fillId="0" borderId="2" xfId="37" applyNumberFormat="1" applyFont="1" applyFill="1" applyBorder="1" applyAlignment="1" applyProtection="1">
      <alignment horizontal="left" vertical="center" wrapText="1"/>
    </xf>
    <xf numFmtId="169" fontId="33" fillId="0" borderId="2" xfId="0" applyNumberFormat="1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horizontal="left" vertical="center" wrapText="1"/>
    </xf>
    <xf numFmtId="169" fontId="32" fillId="0" borderId="0" xfId="37" applyFont="1" applyFill="1" applyBorder="1" applyAlignment="1" applyProtection="1">
      <alignment vertical="center" wrapText="1"/>
    </xf>
    <xf numFmtId="169" fontId="32" fillId="0" borderId="0" xfId="0" applyNumberFormat="1" applyFont="1" applyFill="1" applyBorder="1" applyAlignment="1">
      <alignment vertical="center" wrapText="1"/>
    </xf>
    <xf numFmtId="169" fontId="32" fillId="0" borderId="2" xfId="37" applyFont="1" applyFill="1" applyBorder="1" applyAlignment="1" applyProtection="1">
      <alignment vertical="center" wrapText="1"/>
    </xf>
    <xf numFmtId="0" fontId="32" fillId="0" borderId="0" xfId="0" applyFont="1"/>
    <xf numFmtId="0" fontId="32" fillId="0" borderId="0" xfId="0" applyFont="1" applyFill="1" applyBorder="1"/>
    <xf numFmtId="0" fontId="32" fillId="0" borderId="2" xfId="0" applyFont="1" applyFill="1" applyBorder="1" applyAlignment="1">
      <alignment vertical="center"/>
    </xf>
    <xf numFmtId="0" fontId="35" fillId="14" borderId="16" xfId="0" applyFont="1" applyFill="1" applyBorder="1" applyAlignment="1">
      <alignment horizontal="center" vertical="center" wrapText="1"/>
    </xf>
    <xf numFmtId="170" fontId="35" fillId="14" borderId="16" xfId="12" applyNumberFormat="1" applyFont="1" applyFill="1" applyBorder="1" applyAlignment="1" applyProtection="1">
      <alignment horizontal="center" vertical="center" wrapText="1"/>
    </xf>
    <xf numFmtId="0" fontId="35" fillId="14" borderId="5" xfId="0" applyFont="1" applyFill="1" applyBorder="1" applyAlignment="1">
      <alignment horizontal="center" vertical="center" wrapText="1"/>
    </xf>
    <xf numFmtId="170" fontId="35" fillId="14" borderId="5" xfId="12" applyNumberFormat="1" applyFont="1" applyFill="1" applyBorder="1" applyAlignment="1" applyProtection="1">
      <alignment horizontal="center" vertical="center" wrapText="1"/>
    </xf>
    <xf numFmtId="0" fontId="35" fillId="14" borderId="4" xfId="0" applyFont="1" applyFill="1" applyBorder="1" applyAlignment="1">
      <alignment horizontal="center" vertical="center" wrapText="1"/>
    </xf>
    <xf numFmtId="170" fontId="35" fillId="14" borderId="4" xfId="12" applyNumberFormat="1" applyFont="1" applyFill="1" applyBorder="1" applyAlignment="1" applyProtection="1">
      <alignment horizontal="center" vertical="center" wrapText="1"/>
    </xf>
    <xf numFmtId="170" fontId="35" fillId="14" borderId="21" xfId="12" applyNumberFormat="1" applyFont="1" applyFill="1" applyBorder="1" applyAlignment="1" applyProtection="1">
      <alignment horizontal="center" vertical="center" wrapText="1"/>
    </xf>
    <xf numFmtId="170" fontId="35" fillId="14" borderId="25" xfId="12" applyNumberFormat="1" applyFont="1" applyFill="1" applyBorder="1" applyAlignment="1" applyProtection="1">
      <alignment horizontal="center" vertical="center" wrapText="1"/>
    </xf>
    <xf numFmtId="0" fontId="35" fillId="14" borderId="2" xfId="0" applyFont="1" applyFill="1" applyBorder="1" applyAlignment="1">
      <alignment horizontal="center" vertical="center" wrapText="1"/>
    </xf>
    <xf numFmtId="170" fontId="35" fillId="14" borderId="2" xfId="12" applyNumberFormat="1" applyFont="1" applyFill="1" applyBorder="1" applyAlignment="1" applyProtection="1">
      <alignment horizontal="center" vertical="center" wrapText="1"/>
    </xf>
    <xf numFmtId="0" fontId="35" fillId="14" borderId="17" xfId="0" applyFont="1" applyFill="1" applyBorder="1" applyAlignment="1">
      <alignment horizontal="center" vertical="center" wrapText="1"/>
    </xf>
    <xf numFmtId="170" fontId="35" fillId="14" borderId="17" xfId="12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/>
    <xf numFmtId="0" fontId="30" fillId="0" borderId="2" xfId="0" applyFont="1" applyFill="1" applyBorder="1" applyAlignment="1">
      <alignment horizontal="center" vertical="center"/>
    </xf>
    <xf numFmtId="177" fontId="29" fillId="9" borderId="2" xfId="13" applyFont="1" applyFill="1" applyBorder="1" applyAlignment="1">
      <alignment horizontal="center" vertical="center"/>
    </xf>
    <xf numFmtId="177" fontId="29" fillId="0" borderId="2" xfId="13" applyFont="1" applyFill="1" applyBorder="1" applyAlignment="1" applyProtection="1">
      <alignment horizontal="center" vertical="center"/>
    </xf>
    <xf numFmtId="3" fontId="30" fillId="0" borderId="2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/>
    </xf>
    <xf numFmtId="0" fontId="35" fillId="14" borderId="16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vertical="center"/>
    </xf>
    <xf numFmtId="0" fontId="33" fillId="0" borderId="17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3" fillId="0" borderId="2" xfId="0" applyFont="1" applyFill="1" applyBorder="1" applyAlignment="1"/>
    <xf numFmtId="170" fontId="35" fillId="14" borderId="16" xfId="12" applyNumberFormat="1" applyFont="1" applyFill="1" applyBorder="1" applyAlignment="1" applyProtection="1">
      <alignment horizontal="right" vertical="center"/>
    </xf>
    <xf numFmtId="170" fontId="35" fillId="14" borderId="5" xfId="12" applyNumberFormat="1" applyFont="1" applyFill="1" applyBorder="1" applyAlignment="1" applyProtection="1">
      <alignment horizontal="right" vertical="center"/>
    </xf>
    <xf numFmtId="170" fontId="43" fillId="0" borderId="56" xfId="12" applyNumberFormat="1" applyFont="1" applyFill="1" applyBorder="1" applyAlignment="1" applyProtection="1">
      <alignment horizontal="center" vertical="center" wrapText="1"/>
    </xf>
    <xf numFmtId="170" fontId="43" fillId="14" borderId="57" xfId="12" applyNumberFormat="1" applyFont="1" applyFill="1" applyBorder="1" applyAlignment="1" applyProtection="1">
      <alignment horizontal="center" vertical="center" wrapText="1"/>
    </xf>
    <xf numFmtId="170" fontId="43" fillId="14" borderId="58" xfId="12" applyNumberFormat="1" applyFont="1" applyFill="1" applyBorder="1" applyAlignment="1" applyProtection="1">
      <alignment horizontal="center" vertical="center" wrapText="1"/>
    </xf>
    <xf numFmtId="181" fontId="41" fillId="13" borderId="55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right" vertical="center" wrapText="1"/>
    </xf>
    <xf numFmtId="0" fontId="32" fillId="0" borderId="0" xfId="0" applyFont="1" applyFill="1" applyBorder="1" applyAlignment="1">
      <alignment horizontal="right" vertical="center" wrapText="1"/>
    </xf>
    <xf numFmtId="170" fontId="32" fillId="0" borderId="0" xfId="12" applyNumberFormat="1" applyFont="1" applyFill="1" applyBorder="1" applyAlignment="1" applyProtection="1">
      <alignment horizontal="right" vertical="center" wrapText="1"/>
    </xf>
    <xf numFmtId="170" fontId="33" fillId="0" borderId="0" xfId="12" applyNumberFormat="1" applyFont="1" applyFill="1" applyBorder="1" applyAlignment="1" applyProtection="1">
      <alignment horizontal="right" vertical="center" wrapText="1"/>
    </xf>
    <xf numFmtId="0" fontId="48" fillId="0" borderId="0" xfId="0" applyFont="1"/>
    <xf numFmtId="0" fontId="48" fillId="0" borderId="0" xfId="0" applyFont="1" applyFill="1"/>
    <xf numFmtId="0" fontId="49" fillId="0" borderId="0" xfId="0" applyFont="1" applyFill="1"/>
    <xf numFmtId="0" fontId="33" fillId="0" borderId="0" xfId="0" applyFont="1" applyAlignment="1">
      <alignment horizontal="right"/>
    </xf>
    <xf numFmtId="0" fontId="33" fillId="0" borderId="0" xfId="0" applyFont="1" applyFill="1" applyAlignment="1">
      <alignment horizontal="right"/>
    </xf>
    <xf numFmtId="177" fontId="33" fillId="0" borderId="0" xfId="13" applyFont="1" applyFill="1" applyBorder="1" applyAlignment="1">
      <alignment horizontal="right" vertical="center" wrapText="1"/>
    </xf>
    <xf numFmtId="170" fontId="33" fillId="0" borderId="20" xfId="0" applyNumberFormat="1" applyFont="1" applyFill="1" applyBorder="1" applyAlignment="1">
      <alignment horizontal="right" vertical="center" wrapText="1"/>
    </xf>
    <xf numFmtId="170" fontId="33" fillId="0" borderId="0" xfId="0" applyNumberFormat="1" applyFont="1" applyFill="1" applyAlignment="1">
      <alignment horizontal="right" vertical="center" wrapText="1"/>
    </xf>
    <xf numFmtId="3" fontId="17" fillId="0" borderId="0" xfId="0" applyNumberFormat="1" applyFont="1"/>
    <xf numFmtId="4" fontId="17" fillId="0" borderId="0" xfId="0" applyNumberFormat="1" applyFont="1"/>
    <xf numFmtId="9" fontId="17" fillId="0" borderId="0" xfId="0" applyNumberFormat="1" applyFont="1"/>
    <xf numFmtId="177" fontId="17" fillId="0" borderId="0" xfId="13" applyFont="1"/>
    <xf numFmtId="177" fontId="17" fillId="0" borderId="0" xfId="13" applyFont="1" applyFill="1" applyBorder="1" applyAlignment="1" applyProtection="1"/>
    <xf numFmtId="0" fontId="33" fillId="0" borderId="0" xfId="0" applyFont="1" applyFill="1" applyAlignment="1"/>
    <xf numFmtId="173" fontId="33" fillId="0" borderId="0" xfId="0" applyNumberFormat="1" applyFont="1" applyFill="1" applyAlignment="1"/>
    <xf numFmtId="173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178" fontId="32" fillId="0" borderId="0" xfId="0" applyNumberFormat="1" applyFont="1" applyFill="1" applyBorder="1"/>
    <xf numFmtId="164" fontId="33" fillId="0" borderId="0" xfId="0" applyNumberFormat="1" applyFont="1" applyFill="1" applyBorder="1" applyAlignment="1">
      <alignment horizontal="center" vertical="center" wrapText="1"/>
    </xf>
    <xf numFmtId="169" fontId="32" fillId="0" borderId="2" xfId="37" applyFont="1" applyFill="1" applyBorder="1" applyAlignment="1" applyProtection="1">
      <alignment horizontal="center" vertical="center"/>
    </xf>
    <xf numFmtId="178" fontId="32" fillId="0" borderId="2" xfId="18" applyNumberFormat="1" applyFont="1" applyFill="1" applyBorder="1" applyAlignment="1" applyProtection="1"/>
    <xf numFmtId="169" fontId="32" fillId="0" borderId="0" xfId="37" applyFont="1" applyFill="1" applyBorder="1" applyAlignment="1" applyProtection="1">
      <alignment horizontal="center"/>
    </xf>
    <xf numFmtId="178" fontId="32" fillId="0" borderId="0" xfId="18" applyNumberFormat="1" applyFont="1" applyFill="1" applyBorder="1" applyAlignment="1" applyProtection="1"/>
    <xf numFmtId="169" fontId="33" fillId="0" borderId="2" xfId="0" applyNumberFormat="1" applyFont="1" applyFill="1" applyBorder="1" applyAlignment="1">
      <alignment horizontal="center" vertical="center"/>
    </xf>
    <xf numFmtId="0" fontId="50" fillId="0" borderId="0" xfId="0" applyFont="1" applyFill="1" applyBorder="1"/>
    <xf numFmtId="0" fontId="29" fillId="0" borderId="0" xfId="0" applyFont="1" applyFill="1" applyAlignment="1"/>
    <xf numFmtId="173" fontId="51" fillId="0" borderId="0" xfId="0" applyNumberFormat="1" applyFont="1" applyFill="1" applyAlignment="1"/>
    <xf numFmtId="177" fontId="34" fillId="0" borderId="0" xfId="13" applyNumberFormat="1" applyFont="1" applyFill="1" applyBorder="1" applyAlignment="1">
      <alignment horizontal="left" vertical="center" wrapText="1"/>
    </xf>
    <xf numFmtId="181" fontId="48" fillId="0" borderId="0" xfId="19" applyNumberFormat="1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center" vertical="center"/>
    </xf>
    <xf numFmtId="0" fontId="48" fillId="0" borderId="0" xfId="0" applyFont="1" applyAlignment="1">
      <alignment horizontal="right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Fill="1"/>
    <xf numFmtId="0" fontId="49" fillId="0" borderId="0" xfId="0" applyFont="1" applyFill="1" applyAlignment="1">
      <alignment horizontal="center" vertical="center" wrapText="1"/>
    </xf>
    <xf numFmtId="170" fontId="49" fillId="0" borderId="0" xfId="12" applyNumberFormat="1" applyFont="1" applyFill="1" applyBorder="1" applyAlignment="1" applyProtection="1"/>
    <xf numFmtId="0" fontId="33" fillId="0" borderId="0" xfId="0" applyFont="1" applyFill="1" applyAlignment="1">
      <alignment horizontal="right" vertical="center" wrapText="1"/>
    </xf>
    <xf numFmtId="177" fontId="33" fillId="0" borderId="0" xfId="13" applyFont="1" applyFill="1" applyAlignment="1">
      <alignment horizontal="right" vertical="center"/>
    </xf>
    <xf numFmtId="177" fontId="33" fillId="0" borderId="0" xfId="13" applyFont="1" applyFill="1" applyAlignment="1">
      <alignment horizontal="right" vertical="center" wrapText="1"/>
    </xf>
    <xf numFmtId="177" fontId="33" fillId="0" borderId="20" xfId="13" applyFont="1" applyFill="1" applyBorder="1" applyAlignment="1">
      <alignment horizontal="right" vertical="center" wrapText="1"/>
    </xf>
    <xf numFmtId="0" fontId="46" fillId="0" borderId="0" xfId="0" applyFont="1" applyFill="1"/>
    <xf numFmtId="0" fontId="49" fillId="0" borderId="0" xfId="0" applyFont="1" applyFill="1" applyAlignment="1">
      <alignment horizontal="center"/>
    </xf>
    <xf numFmtId="0" fontId="51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/>
    <xf numFmtId="170" fontId="51" fillId="0" borderId="0" xfId="0" applyNumberFormat="1" applyFont="1" applyFill="1" applyBorder="1"/>
    <xf numFmtId="170" fontId="32" fillId="0" borderId="0" xfId="0" applyNumberFormat="1" applyFont="1" applyFill="1" applyBorder="1" applyAlignment="1">
      <alignment horizontal="right" vertical="center" wrapText="1"/>
    </xf>
    <xf numFmtId="170" fontId="49" fillId="0" borderId="0" xfId="0" applyNumberFormat="1" applyFont="1" applyFill="1"/>
    <xf numFmtId="0" fontId="49" fillId="0" borderId="0" xfId="0" applyFont="1" applyFill="1" applyAlignment="1">
      <alignment horizontal="center" vertical="center"/>
    </xf>
    <xf numFmtId="170" fontId="49" fillId="0" borderId="0" xfId="12" applyNumberFormat="1" applyFont="1" applyFill="1" applyBorder="1" applyAlignment="1" applyProtection="1">
      <alignment horizontal="center" vertical="center"/>
    </xf>
    <xf numFmtId="0" fontId="49" fillId="11" borderId="0" xfId="0" applyFont="1" applyFill="1" applyBorder="1"/>
    <xf numFmtId="175" fontId="32" fillId="0" borderId="0" xfId="37" applyNumberFormat="1" applyFont="1" applyFill="1" applyBorder="1" applyAlignment="1" applyProtection="1">
      <alignment horizontal="right" vertical="center" wrapText="1"/>
    </xf>
    <xf numFmtId="175" fontId="26" fillId="0" borderId="2" xfId="37" applyNumberFormat="1" applyFont="1" applyFill="1" applyBorder="1" applyAlignment="1" applyProtection="1">
      <alignment horizontal="center" vertical="center"/>
    </xf>
    <xf numFmtId="175" fontId="23" fillId="0" borderId="34" xfId="37" applyNumberFormat="1" applyFont="1" applyFill="1" applyBorder="1" applyAlignment="1" applyProtection="1">
      <alignment horizontal="center" vertical="center"/>
    </xf>
    <xf numFmtId="175" fontId="26" fillId="0" borderId="4" xfId="37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/>
    <xf numFmtId="0" fontId="30" fillId="0" borderId="5" xfId="0" applyFont="1" applyFill="1" applyBorder="1" applyAlignment="1">
      <alignment horizontal="center" vertical="center"/>
    </xf>
    <xf numFmtId="169" fontId="30" fillId="0" borderId="5" xfId="42" applyFont="1" applyFill="1" applyBorder="1" applyAlignment="1" applyProtection="1">
      <alignment horizontal="center" vertical="center"/>
    </xf>
    <xf numFmtId="0" fontId="51" fillId="0" borderId="0" xfId="0" applyFont="1" applyFill="1" applyBorder="1"/>
    <xf numFmtId="0" fontId="33" fillId="0" borderId="1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2" fillId="0" borderId="0" xfId="0" applyFont="1" applyBorder="1" applyProtection="1">
      <protection locked="0"/>
    </xf>
    <xf numFmtId="0" fontId="42" fillId="0" borderId="0" xfId="0" applyFont="1" applyProtection="1">
      <protection locked="0"/>
    </xf>
    <xf numFmtId="0" fontId="49" fillId="0" borderId="0" xfId="0" applyFont="1"/>
    <xf numFmtId="0" fontId="32" fillId="0" borderId="17" xfId="0" applyFont="1" applyFill="1" applyBorder="1" applyAlignment="1"/>
    <xf numFmtId="0" fontId="33" fillId="0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vertical="center"/>
    </xf>
    <xf numFmtId="0" fontId="33" fillId="0" borderId="17" xfId="0" applyFont="1" applyFill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/>
    </xf>
    <xf numFmtId="181" fontId="42" fillId="0" borderId="25" xfId="0" applyNumberFormat="1" applyFont="1" applyBorder="1" applyAlignment="1">
      <alignment horizontal="center" vertical="center"/>
    </xf>
    <xf numFmtId="181" fontId="42" fillId="0" borderId="62" xfId="0" applyNumberFormat="1" applyFont="1" applyBorder="1" applyAlignment="1">
      <alignment horizontal="center" vertical="center"/>
    </xf>
    <xf numFmtId="0" fontId="41" fillId="0" borderId="40" xfId="0" applyFont="1" applyBorder="1" applyAlignment="1" applyProtection="1">
      <alignment horizontal="center" vertical="center"/>
      <protection locked="0"/>
    </xf>
    <xf numFmtId="181" fontId="42" fillId="0" borderId="41" xfId="0" applyNumberFormat="1" applyFont="1" applyBorder="1" applyAlignment="1" applyProtection="1">
      <alignment horizontal="center" vertical="center"/>
      <protection locked="0"/>
    </xf>
    <xf numFmtId="170" fontId="40" fillId="0" borderId="17" xfId="12" applyNumberFormat="1" applyFont="1" applyFill="1" applyBorder="1" applyAlignment="1" applyProtection="1">
      <alignment vertical="center" wrapText="1"/>
    </xf>
    <xf numFmtId="169" fontId="32" fillId="0" borderId="17" xfId="37" applyFont="1" applyFill="1" applyBorder="1" applyAlignment="1">
      <alignment horizontal="center" vertical="center" wrapText="1"/>
    </xf>
    <xf numFmtId="170" fontId="33" fillId="0" borderId="0" xfId="12" applyNumberFormat="1" applyFont="1" applyFill="1" applyBorder="1" applyAlignment="1" applyProtection="1">
      <alignment horizontal="center" vertical="center" wrapText="1"/>
    </xf>
    <xf numFmtId="0" fontId="35" fillId="14" borderId="37" xfId="0" applyFont="1" applyFill="1" applyBorder="1" applyAlignment="1">
      <alignment horizontal="center" vertical="center" wrapText="1"/>
    </xf>
    <xf numFmtId="170" fontId="35" fillId="14" borderId="37" xfId="12" applyNumberFormat="1" applyFont="1" applyFill="1" applyBorder="1" applyAlignment="1" applyProtection="1">
      <alignment horizontal="center" vertical="center" wrapText="1"/>
    </xf>
    <xf numFmtId="0" fontId="41" fillId="0" borderId="6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181" fontId="42" fillId="0" borderId="40" xfId="0" applyNumberFormat="1" applyFont="1" applyBorder="1" applyAlignment="1">
      <alignment horizontal="center" vertical="center"/>
    </xf>
    <xf numFmtId="181" fontId="42" fillId="0" borderId="43" xfId="0" applyNumberFormat="1" applyFont="1" applyBorder="1" applyAlignment="1">
      <alignment horizontal="center" vertical="center"/>
    </xf>
    <xf numFmtId="181" fontId="42" fillId="0" borderId="45" xfId="0" applyNumberFormat="1" applyFont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41" fontId="32" fillId="0" borderId="17" xfId="37" applyNumberFormat="1" applyFont="1" applyFill="1" applyBorder="1" applyAlignment="1" applyProtection="1">
      <alignment horizontal="center" vertical="center" wrapText="1"/>
    </xf>
    <xf numFmtId="41" fontId="32" fillId="0" borderId="17" xfId="12" applyNumberFormat="1" applyFont="1" applyFill="1" applyBorder="1" applyAlignment="1" applyProtection="1">
      <alignment vertical="center" wrapText="1"/>
    </xf>
    <xf numFmtId="41" fontId="32" fillId="0" borderId="17" xfId="12" applyNumberFormat="1" applyFont="1" applyFill="1" applyBorder="1" applyAlignment="1" applyProtection="1">
      <alignment horizontal="center" vertical="center" wrapText="1"/>
    </xf>
    <xf numFmtId="41" fontId="33" fillId="0" borderId="17" xfId="12" applyNumberFormat="1" applyFont="1" applyFill="1" applyBorder="1" applyAlignment="1" applyProtection="1">
      <alignment vertical="center" wrapText="1"/>
    </xf>
    <xf numFmtId="41" fontId="33" fillId="0" borderId="17" xfId="12" applyNumberFormat="1" applyFont="1" applyFill="1" applyBorder="1" applyAlignment="1" applyProtection="1">
      <alignment horizontal="center" vertical="center" wrapText="1"/>
    </xf>
    <xf numFmtId="41" fontId="32" fillId="0" borderId="24" xfId="37" applyNumberFormat="1" applyFont="1" applyFill="1" applyBorder="1" applyAlignment="1" applyProtection="1">
      <alignment horizontal="center" vertical="center" wrapText="1"/>
    </xf>
    <xf numFmtId="41" fontId="32" fillId="0" borderId="17" xfId="0" applyNumberFormat="1" applyFont="1" applyFill="1" applyBorder="1" applyAlignment="1">
      <alignment horizontal="center" vertical="center" wrapText="1"/>
    </xf>
    <xf numFmtId="41" fontId="32" fillId="11" borderId="17" xfId="12" applyNumberFormat="1" applyFont="1" applyFill="1" applyBorder="1" applyAlignment="1" applyProtection="1">
      <alignment vertical="center" wrapText="1"/>
    </xf>
    <xf numFmtId="41" fontId="32" fillId="0" borderId="17" xfId="14" applyNumberFormat="1" applyFont="1" applyFill="1" applyBorder="1" applyAlignment="1" applyProtection="1">
      <alignment vertical="center" wrapText="1"/>
    </xf>
    <xf numFmtId="41" fontId="49" fillId="0" borderId="17" xfId="0" applyNumberFormat="1" applyFont="1" applyFill="1" applyBorder="1"/>
    <xf numFmtId="41" fontId="32" fillId="0" borderId="17" xfId="12" applyNumberFormat="1" applyFont="1" applyFill="1" applyBorder="1" applyAlignment="1" applyProtection="1">
      <alignment horizontal="right" vertical="center" wrapText="1"/>
    </xf>
    <xf numFmtId="41" fontId="32" fillId="11" borderId="17" xfId="37" applyNumberFormat="1" applyFont="1" applyFill="1" applyBorder="1" applyAlignment="1" applyProtection="1">
      <alignment horizontal="center" vertical="center" wrapText="1"/>
    </xf>
    <xf numFmtId="41" fontId="32" fillId="0" borderId="17" xfId="0" applyNumberFormat="1" applyFont="1" applyBorder="1" applyAlignment="1">
      <alignment horizontal="center" vertical="center" wrapText="1"/>
    </xf>
    <xf numFmtId="41" fontId="32" fillId="11" borderId="17" xfId="12" applyNumberFormat="1" applyFont="1" applyFill="1" applyBorder="1" applyAlignment="1" applyProtection="1">
      <alignment horizontal="center" vertical="center" wrapText="1"/>
    </xf>
    <xf numFmtId="41" fontId="32" fillId="0" borderId="17" xfId="12" applyNumberFormat="1" applyFont="1" applyBorder="1" applyAlignment="1">
      <alignment horizontal="center" vertical="center" wrapText="1"/>
    </xf>
    <xf numFmtId="41" fontId="32" fillId="0" borderId="17" xfId="12" applyNumberFormat="1" applyFont="1" applyFill="1" applyBorder="1" applyAlignment="1">
      <alignment vertical="center" wrapText="1"/>
    </xf>
    <xf numFmtId="41" fontId="32" fillId="0" borderId="17" xfId="14" applyNumberFormat="1" applyFont="1" applyFill="1" applyBorder="1" applyAlignment="1" applyProtection="1">
      <alignment horizontal="center" vertical="center" wrapText="1"/>
    </xf>
    <xf numFmtId="41" fontId="49" fillId="0" borderId="17" xfId="12" applyNumberFormat="1" applyFont="1" applyFill="1" applyBorder="1" applyAlignment="1" applyProtection="1">
      <alignment horizontal="center" vertical="center"/>
    </xf>
    <xf numFmtId="41" fontId="33" fillId="0" borderId="17" xfId="0" applyNumberFormat="1" applyFont="1" applyFill="1" applyBorder="1" applyAlignment="1">
      <alignment horizontal="center" vertical="center" wrapText="1"/>
    </xf>
    <xf numFmtId="9" fontId="32" fillId="0" borderId="17" xfId="37" applyNumberFormat="1" applyFont="1" applyFill="1" applyBorder="1" applyAlignment="1" applyProtection="1">
      <alignment horizontal="center" vertical="center" wrapText="1"/>
    </xf>
    <xf numFmtId="9" fontId="32" fillId="0" borderId="17" xfId="0" applyNumberFormat="1" applyFont="1" applyFill="1" applyBorder="1" applyAlignment="1">
      <alignment horizontal="center" vertical="center" wrapText="1"/>
    </xf>
    <xf numFmtId="9" fontId="32" fillId="11" borderId="17" xfId="37" applyNumberFormat="1" applyFont="1" applyFill="1" applyBorder="1" applyAlignment="1" applyProtection="1">
      <alignment horizontal="center" vertical="center" wrapText="1"/>
    </xf>
    <xf numFmtId="9" fontId="32" fillId="0" borderId="17" xfId="0" applyNumberFormat="1" applyFont="1" applyBorder="1" applyAlignment="1">
      <alignment horizontal="center" vertical="center" wrapText="1"/>
    </xf>
    <xf numFmtId="9" fontId="32" fillId="0" borderId="17" xfId="37" applyNumberFormat="1" applyFont="1" applyFill="1" applyBorder="1" applyAlignment="1" applyProtection="1">
      <alignment horizontal="center" vertical="center"/>
    </xf>
    <xf numFmtId="9" fontId="32" fillId="11" borderId="17" xfId="0" applyNumberFormat="1" applyFont="1" applyFill="1" applyBorder="1" applyAlignment="1">
      <alignment horizontal="center" vertical="center" wrapText="1"/>
    </xf>
    <xf numFmtId="9" fontId="32" fillId="0" borderId="17" xfId="12" applyNumberFormat="1" applyFont="1" applyBorder="1" applyAlignment="1">
      <alignment horizontal="center" vertical="center" wrapText="1"/>
    </xf>
    <xf numFmtId="9" fontId="32" fillId="0" borderId="17" xfId="12" applyNumberFormat="1" applyFont="1" applyFill="1" applyBorder="1" applyAlignment="1" applyProtection="1">
      <alignment horizontal="center" vertical="center" wrapText="1"/>
    </xf>
    <xf numFmtId="9" fontId="53" fillId="0" borderId="17" xfId="12" applyNumberFormat="1" applyFont="1" applyBorder="1" applyAlignment="1">
      <alignment horizontal="center" vertical="center" wrapText="1"/>
    </xf>
    <xf numFmtId="9" fontId="32" fillId="0" borderId="24" xfId="37" applyNumberFormat="1" applyFont="1" applyFill="1" applyBorder="1" applyAlignment="1" applyProtection="1">
      <alignment horizontal="center" vertical="center" wrapText="1"/>
    </xf>
    <xf numFmtId="9" fontId="32" fillId="11" borderId="17" xfId="12" applyNumberFormat="1" applyFont="1" applyFill="1" applyBorder="1" applyAlignment="1" applyProtection="1">
      <alignment horizontal="center" vertical="center" wrapText="1"/>
    </xf>
    <xf numFmtId="41" fontId="32" fillId="0" borderId="17" xfId="0" applyNumberFormat="1" applyFont="1" applyFill="1" applyBorder="1" applyAlignment="1">
      <alignment vertical="center" wrapText="1"/>
    </xf>
    <xf numFmtId="9" fontId="32" fillId="0" borderId="2" xfId="37" applyNumberFormat="1" applyFont="1" applyFill="1" applyBorder="1" applyAlignment="1" applyProtection="1">
      <alignment horizontal="center" vertical="center" wrapText="1"/>
    </xf>
    <xf numFmtId="41" fontId="33" fillId="0" borderId="2" xfId="12" applyNumberFormat="1" applyFont="1" applyFill="1" applyBorder="1" applyAlignment="1" applyProtection="1">
      <alignment vertical="center" wrapText="1"/>
    </xf>
    <xf numFmtId="41" fontId="33" fillId="0" borderId="2" xfId="12" applyNumberFormat="1" applyFont="1" applyFill="1" applyBorder="1" applyAlignment="1" applyProtection="1">
      <alignment horizontal="center" vertical="center" wrapText="1"/>
    </xf>
    <xf numFmtId="41" fontId="32" fillId="0" borderId="22" xfId="12" applyNumberFormat="1" applyFont="1" applyFill="1" applyBorder="1" applyAlignment="1" applyProtection="1">
      <alignment vertical="center" wrapText="1"/>
    </xf>
    <xf numFmtId="41" fontId="33" fillId="0" borderId="2" xfId="12" applyNumberFormat="1" applyFont="1" applyFill="1" applyBorder="1" applyAlignment="1" applyProtection="1">
      <alignment horizontal="left" vertical="center" wrapText="1"/>
    </xf>
    <xf numFmtId="41" fontId="33" fillId="0" borderId="5" xfId="12" applyNumberFormat="1" applyFont="1" applyFill="1" applyBorder="1" applyAlignment="1" applyProtection="1">
      <alignment horizontal="center" vertical="center" wrapText="1"/>
    </xf>
    <xf numFmtId="41" fontId="33" fillId="0" borderId="37" xfId="12" applyNumberFormat="1" applyFont="1" applyFill="1" applyBorder="1" applyAlignment="1" applyProtection="1">
      <alignment horizontal="center" vertical="center" wrapText="1"/>
    </xf>
    <xf numFmtId="9" fontId="32" fillId="0" borderId="17" xfId="0" applyNumberFormat="1" applyFont="1" applyFill="1" applyBorder="1" applyAlignment="1">
      <alignment horizontal="center" vertical="center"/>
    </xf>
    <xf numFmtId="9" fontId="32" fillId="0" borderId="37" xfId="37" applyNumberFormat="1" applyFont="1" applyFill="1" applyBorder="1" applyAlignment="1" applyProtection="1">
      <alignment horizontal="center" vertical="center" wrapText="1"/>
    </xf>
    <xf numFmtId="9" fontId="33" fillId="0" borderId="17" xfId="0" applyNumberFormat="1" applyFont="1" applyFill="1" applyBorder="1" applyAlignment="1">
      <alignment horizontal="center" vertical="center" wrapText="1"/>
    </xf>
    <xf numFmtId="9" fontId="33" fillId="0" borderId="17" xfId="12" applyNumberFormat="1" applyFont="1" applyFill="1" applyBorder="1" applyAlignment="1" applyProtection="1">
      <alignment horizontal="center" vertical="center" wrapText="1"/>
    </xf>
    <xf numFmtId="9" fontId="32" fillId="0" borderId="17" xfId="12" applyNumberFormat="1" applyFont="1" applyFill="1" applyBorder="1" applyAlignment="1" applyProtection="1">
      <alignment vertical="center" wrapText="1"/>
    </xf>
    <xf numFmtId="9" fontId="49" fillId="0" borderId="17" xfId="12" applyNumberFormat="1" applyFont="1" applyFill="1" applyBorder="1" applyAlignment="1" applyProtection="1">
      <alignment horizontal="center" vertical="center"/>
    </xf>
    <xf numFmtId="41" fontId="32" fillId="0" borderId="2" xfId="12" applyNumberFormat="1" applyFont="1" applyFill="1" applyBorder="1" applyAlignment="1" applyProtection="1">
      <alignment vertical="center" wrapText="1"/>
    </xf>
    <xf numFmtId="41" fontId="32" fillId="0" borderId="2" xfId="12" applyNumberFormat="1" applyFont="1" applyFill="1" applyBorder="1" applyAlignment="1" applyProtection="1">
      <alignment horizontal="center" vertical="center" wrapText="1"/>
    </xf>
    <xf numFmtId="41" fontId="32" fillId="0" borderId="5" xfId="12" applyNumberFormat="1" applyFont="1" applyFill="1" applyBorder="1" applyAlignment="1" applyProtection="1">
      <alignment vertical="center" wrapText="1"/>
    </xf>
    <xf numFmtId="41" fontId="32" fillId="0" borderId="5" xfId="12" applyNumberFormat="1" applyFont="1" applyFill="1" applyBorder="1" applyAlignment="1" applyProtection="1">
      <alignment horizontal="center" vertical="center" wrapText="1"/>
    </xf>
    <xf numFmtId="41" fontId="32" fillId="0" borderId="37" xfId="12" applyNumberFormat="1" applyFont="1" applyFill="1" applyBorder="1" applyAlignment="1" applyProtection="1">
      <alignment vertical="center" wrapText="1"/>
    </xf>
    <xf numFmtId="41" fontId="33" fillId="0" borderId="7" xfId="12" applyNumberFormat="1" applyFont="1" applyFill="1" applyBorder="1" applyAlignment="1" applyProtection="1">
      <alignment horizontal="center" vertical="center" wrapText="1"/>
    </xf>
    <xf numFmtId="9" fontId="33" fillId="0" borderId="2" xfId="12" applyNumberFormat="1" applyFont="1" applyFill="1" applyBorder="1" applyAlignment="1" applyProtection="1">
      <alignment horizontal="center" vertical="center" wrapText="1"/>
    </xf>
    <xf numFmtId="41" fontId="32" fillId="0" borderId="2" xfId="14" applyNumberFormat="1" applyFont="1" applyFill="1" applyBorder="1" applyAlignment="1" applyProtection="1">
      <alignment horizontal="center" vertical="center" wrapText="1"/>
    </xf>
    <xf numFmtId="9" fontId="32" fillId="0" borderId="2" xfId="37" applyNumberFormat="1" applyFont="1" applyFill="1" applyBorder="1" applyAlignment="1">
      <alignment horizontal="center" vertical="center" wrapText="1"/>
    </xf>
    <xf numFmtId="41" fontId="32" fillId="0" borderId="11" xfId="12" applyNumberFormat="1" applyFont="1" applyFill="1" applyBorder="1" applyAlignment="1" applyProtection="1">
      <alignment horizontal="center" vertical="center" wrapText="1"/>
    </xf>
    <xf numFmtId="41" fontId="32" fillId="0" borderId="17" xfId="0" applyNumberFormat="1" applyFont="1" applyFill="1" applyBorder="1" applyAlignment="1">
      <alignment horizontal="right" vertical="center" wrapText="1"/>
    </xf>
    <xf numFmtId="41" fontId="32" fillId="11" borderId="2" xfId="0" applyNumberFormat="1" applyFont="1" applyFill="1" applyBorder="1" applyAlignment="1">
      <alignment vertical="center" wrapText="1"/>
    </xf>
    <xf numFmtId="41" fontId="32" fillId="0" borderId="2" xfId="0" applyNumberFormat="1" applyFont="1" applyFill="1" applyBorder="1" applyAlignment="1">
      <alignment vertical="center" wrapText="1"/>
    </xf>
    <xf numFmtId="41" fontId="32" fillId="0" borderId="2" xfId="0" applyNumberFormat="1" applyFont="1" applyFill="1" applyBorder="1" applyAlignment="1">
      <alignment horizontal="center" vertical="center" wrapText="1"/>
    </xf>
    <xf numFmtId="41" fontId="37" fillId="0" borderId="2" xfId="14" applyNumberFormat="1" applyFont="1" applyFill="1" applyBorder="1" applyAlignment="1" applyProtection="1">
      <alignment horizontal="center" vertical="center" wrapText="1"/>
    </xf>
    <xf numFmtId="41" fontId="32" fillId="0" borderId="7" xfId="14" applyNumberFormat="1" applyFont="1" applyFill="1" applyBorder="1" applyAlignment="1" applyProtection="1">
      <alignment horizontal="center" vertical="center" wrapText="1"/>
    </xf>
    <xf numFmtId="41" fontId="33" fillId="0" borderId="2" xfId="0" applyNumberFormat="1" applyFont="1" applyFill="1" applyBorder="1" applyAlignment="1">
      <alignment vertical="center" wrapText="1"/>
    </xf>
    <xf numFmtId="9" fontId="33" fillId="0" borderId="2" xfId="0" applyNumberFormat="1" applyFont="1" applyFill="1" applyBorder="1" applyAlignment="1">
      <alignment horizontal="center" vertical="center" wrapText="1"/>
    </xf>
    <xf numFmtId="41" fontId="32" fillId="0" borderId="17" xfId="13" applyNumberFormat="1" applyFont="1" applyFill="1" applyBorder="1" applyAlignment="1" applyProtection="1">
      <alignment horizontal="right"/>
    </xf>
    <xf numFmtId="41" fontId="33" fillId="0" borderId="17" xfId="12" applyNumberFormat="1" applyFont="1" applyFill="1" applyBorder="1" applyAlignment="1" applyProtection="1">
      <alignment horizontal="right" vertical="center"/>
    </xf>
    <xf numFmtId="41" fontId="33" fillId="0" borderId="5" xfId="12" applyNumberFormat="1" applyFont="1" applyFill="1" applyBorder="1" applyAlignment="1" applyProtection="1">
      <alignment horizontal="right" vertical="center"/>
    </xf>
    <xf numFmtId="41" fontId="33" fillId="0" borderId="2" xfId="12" applyNumberFormat="1" applyFont="1" applyFill="1" applyBorder="1" applyAlignment="1" applyProtection="1">
      <alignment horizontal="right" vertical="center"/>
    </xf>
    <xf numFmtId="42" fontId="32" fillId="0" borderId="2" xfId="18" applyNumberFormat="1" applyFont="1" applyFill="1" applyBorder="1" applyAlignment="1" applyProtection="1">
      <alignment horizontal="left" vertical="center" wrapText="1"/>
    </xf>
    <xf numFmtId="42" fontId="33" fillId="0" borderId="2" xfId="18" applyNumberFormat="1" applyFont="1" applyFill="1" applyBorder="1" applyAlignment="1" applyProtection="1">
      <alignment horizontal="left" vertical="center" wrapText="1"/>
    </xf>
    <xf numFmtId="42" fontId="45" fillId="0" borderId="17" xfId="0" applyNumberFormat="1" applyFont="1" applyFill="1" applyBorder="1" applyAlignment="1">
      <alignment horizontal="left" vertical="center" wrapText="1"/>
    </xf>
    <xf numFmtId="42" fontId="32" fillId="0" borderId="2" xfId="18" applyNumberFormat="1" applyFont="1" applyFill="1" applyBorder="1" applyAlignment="1" applyProtection="1">
      <alignment vertical="center" wrapText="1"/>
    </xf>
    <xf numFmtId="42" fontId="33" fillId="0" borderId="2" xfId="18" applyNumberFormat="1" applyFont="1" applyFill="1" applyBorder="1" applyAlignment="1" applyProtection="1">
      <alignment vertical="center" wrapText="1"/>
    </xf>
    <xf numFmtId="42" fontId="32" fillId="0" borderId="17" xfId="0" applyNumberFormat="1" applyFont="1" applyFill="1" applyBorder="1" applyAlignment="1">
      <alignment vertical="center" wrapText="1"/>
    </xf>
    <xf numFmtId="41" fontId="26" fillId="0" borderId="2" xfId="13" applyNumberFormat="1" applyFont="1" applyFill="1" applyBorder="1" applyAlignment="1" applyProtection="1">
      <alignment vertical="center"/>
    </xf>
    <xf numFmtId="41" fontId="26" fillId="0" borderId="2" xfId="18" applyNumberFormat="1" applyFont="1" applyFill="1" applyBorder="1" applyAlignment="1" applyProtection="1">
      <alignment vertical="center"/>
    </xf>
    <xf numFmtId="41" fontId="23" fillId="11" borderId="14" xfId="18" applyNumberFormat="1" applyFont="1" applyFill="1" applyBorder="1" applyAlignment="1" applyProtection="1">
      <alignment vertical="center"/>
    </xf>
    <xf numFmtId="41" fontId="23" fillId="11" borderId="35" xfId="13" applyNumberFormat="1" applyFont="1" applyFill="1" applyBorder="1" applyAlignment="1" applyProtection="1">
      <alignment vertical="center"/>
    </xf>
    <xf numFmtId="9" fontId="32" fillId="0" borderId="17" xfId="12" applyNumberFormat="1" applyFont="1" applyFill="1" applyBorder="1" applyAlignment="1">
      <alignment horizontal="center" vertical="center" wrapText="1"/>
    </xf>
    <xf numFmtId="9" fontId="53" fillId="0" borderId="17" xfId="12" applyNumberFormat="1" applyFont="1" applyFill="1" applyBorder="1" applyAlignment="1">
      <alignment horizontal="center" vertical="center" wrapText="1"/>
    </xf>
    <xf numFmtId="41" fontId="32" fillId="0" borderId="17" xfId="12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/>
    <xf numFmtId="0" fontId="33" fillId="0" borderId="0" xfId="0" applyFont="1" applyFill="1" applyBorder="1" applyAlignment="1">
      <alignment horizontal="center" vertical="center" wrapText="1"/>
    </xf>
    <xf numFmtId="41" fontId="32" fillId="0" borderId="17" xfId="13" applyNumberFormat="1" applyFont="1" applyFill="1" applyBorder="1" applyAlignment="1" applyProtection="1">
      <alignment horizontal="center" vertical="center" wrapText="1"/>
    </xf>
    <xf numFmtId="0" fontId="32" fillId="0" borderId="17" xfId="0" applyFont="1" applyBorder="1" applyAlignment="1">
      <alignment vertical="center" wrapText="1"/>
    </xf>
    <xf numFmtId="9" fontId="32" fillId="0" borderId="5" xfId="37" applyNumberFormat="1" applyFont="1" applyFill="1" applyBorder="1" applyAlignment="1" applyProtection="1">
      <alignment horizontal="center" vertical="center" wrapText="1"/>
    </xf>
    <xf numFmtId="9" fontId="32" fillId="0" borderId="5" xfId="37" applyNumberFormat="1" applyFont="1" applyFill="1" applyBorder="1" applyAlignment="1">
      <alignment horizontal="center" vertical="center" wrapText="1"/>
    </xf>
    <xf numFmtId="0" fontId="49" fillId="0" borderId="17" xfId="0" applyFont="1" applyFill="1" applyBorder="1"/>
    <xf numFmtId="175" fontId="32" fillId="0" borderId="17" xfId="37" applyNumberFormat="1" applyFont="1" applyFill="1" applyBorder="1" applyAlignment="1" applyProtection="1">
      <alignment horizontal="center" vertical="center"/>
    </xf>
    <xf numFmtId="175" fontId="32" fillId="0" borderId="17" xfId="0" applyNumberFormat="1" applyFont="1" applyFill="1" applyBorder="1" applyAlignment="1">
      <alignment horizontal="center" vertical="center"/>
    </xf>
    <xf numFmtId="41" fontId="32" fillId="0" borderId="17" xfId="12" applyNumberFormat="1" applyFont="1" applyFill="1" applyBorder="1" applyAlignment="1" applyProtection="1"/>
    <xf numFmtId="9" fontId="32" fillId="0" borderId="25" xfId="37" applyNumberFormat="1" applyFont="1" applyFill="1" applyBorder="1" applyAlignment="1" applyProtection="1">
      <alignment horizontal="center" vertical="center" wrapText="1"/>
    </xf>
    <xf numFmtId="41" fontId="32" fillId="0" borderId="25" xfId="12" applyNumberFormat="1" applyFont="1" applyFill="1" applyBorder="1" applyAlignment="1" applyProtection="1">
      <alignment vertical="center" wrapText="1"/>
    </xf>
    <xf numFmtId="41" fontId="49" fillId="0" borderId="17" xfId="12" applyNumberFormat="1" applyFont="1" applyFill="1" applyBorder="1"/>
    <xf numFmtId="0" fontId="32" fillId="0" borderId="17" xfId="0" applyFont="1" applyBorder="1" applyAlignment="1">
      <alignment horizontal="center" vertical="center" wrapText="1"/>
    </xf>
    <xf numFmtId="170" fontId="32" fillId="0" borderId="17" xfId="12" applyNumberFormat="1" applyFont="1" applyFill="1" applyBorder="1" applyAlignment="1" applyProtection="1">
      <alignment vertical="center" wrapText="1"/>
    </xf>
    <xf numFmtId="170" fontId="32" fillId="0" borderId="17" xfId="12" applyNumberFormat="1" applyFont="1" applyFill="1" applyBorder="1" applyAlignment="1" applyProtection="1">
      <alignment horizontal="center" vertical="center" wrapText="1"/>
    </xf>
    <xf numFmtId="10" fontId="32" fillId="0" borderId="17" xfId="37" applyNumberFormat="1" applyFont="1" applyFill="1" applyBorder="1" applyAlignment="1" applyProtection="1">
      <alignment horizontal="center" vertical="center" wrapText="1"/>
    </xf>
    <xf numFmtId="41" fontId="33" fillId="0" borderId="5" xfId="12" applyNumberFormat="1" applyFont="1" applyFill="1" applyBorder="1" applyAlignment="1" applyProtection="1">
      <alignment vertical="center" wrapText="1"/>
    </xf>
    <xf numFmtId="41" fontId="32" fillId="0" borderId="0" xfId="12" applyNumberFormat="1" applyFont="1" applyFill="1" applyBorder="1" applyAlignment="1" applyProtection="1">
      <alignment vertical="center" wrapText="1"/>
    </xf>
    <xf numFmtId="0" fontId="33" fillId="0" borderId="17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70" fontId="49" fillId="0" borderId="17" xfId="12" applyNumberFormat="1" applyFont="1" applyFill="1" applyBorder="1" applyAlignment="1" applyProtection="1"/>
    <xf numFmtId="0" fontId="33" fillId="0" borderId="5" xfId="0" applyFont="1" applyFill="1" applyBorder="1" applyAlignment="1">
      <alignment horizontal="center" vertical="center" wrapText="1"/>
    </xf>
    <xf numFmtId="41" fontId="32" fillId="0" borderId="0" xfId="37" applyNumberFormat="1" applyFont="1" applyFill="1" applyBorder="1" applyAlignment="1" applyProtection="1">
      <alignment horizontal="center" vertical="center" wrapText="1"/>
    </xf>
    <xf numFmtId="41" fontId="33" fillId="0" borderId="37" xfId="12" applyNumberFormat="1" applyFont="1" applyFill="1" applyBorder="1" applyAlignment="1" applyProtection="1">
      <alignment vertical="center" wrapText="1"/>
    </xf>
    <xf numFmtId="41" fontId="33" fillId="0" borderId="18" xfId="12" applyNumberFormat="1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vertical="center" wrapText="1"/>
    </xf>
    <xf numFmtId="0" fontId="32" fillId="0" borderId="0" xfId="0" applyFont="1" applyFill="1" applyAlignment="1" applyProtection="1">
      <alignment vertical="center" wrapText="1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170" fontId="32" fillId="0" borderId="0" xfId="12" applyNumberFormat="1" applyFont="1" applyFill="1" applyBorder="1" applyAlignment="1" applyProtection="1">
      <alignment vertical="center" wrapText="1"/>
      <protection locked="0"/>
    </xf>
    <xf numFmtId="170" fontId="32" fillId="0" borderId="0" xfId="12" applyNumberFormat="1" applyFont="1" applyFill="1" applyBorder="1" applyAlignment="1" applyProtection="1">
      <alignment horizontal="center" vertical="center" wrapText="1"/>
      <protection locked="0"/>
    </xf>
    <xf numFmtId="170" fontId="49" fillId="0" borderId="0" xfId="12" applyNumberFormat="1" applyFont="1" applyFill="1" applyBorder="1" applyAlignment="1" applyProtection="1">
      <alignment horizontal="center" vertical="center"/>
      <protection locked="0"/>
    </xf>
    <xf numFmtId="170" fontId="49" fillId="0" borderId="0" xfId="12" applyNumberFormat="1" applyFont="1" applyFill="1" applyBorder="1" applyAlignment="1" applyProtection="1">
      <protection locked="0"/>
    </xf>
    <xf numFmtId="170" fontId="33" fillId="0" borderId="0" xfId="12" applyNumberFormat="1" applyFont="1" applyFill="1" applyBorder="1" applyAlignment="1" applyProtection="1">
      <alignment horizontal="center" vertical="center" wrapText="1"/>
      <protection locked="0"/>
    </xf>
    <xf numFmtId="170" fontId="33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0" xfId="0" applyFont="1" applyFill="1" applyProtection="1">
      <protection locked="0"/>
    </xf>
    <xf numFmtId="170" fontId="33" fillId="0" borderId="0" xfId="0" applyNumberFormat="1" applyFont="1" applyFill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vertical="center" wrapText="1"/>
      <protection locked="0"/>
    </xf>
    <xf numFmtId="0" fontId="49" fillId="0" borderId="0" xfId="0" applyFont="1" applyFill="1" applyBorder="1" applyProtection="1">
      <protection locked="0"/>
    </xf>
    <xf numFmtId="177" fontId="33" fillId="0" borderId="0" xfId="13" applyFont="1" applyFill="1" applyBorder="1" applyAlignment="1" applyProtection="1">
      <alignment horizontal="right" vertical="center" wrapText="1"/>
      <protection locked="0"/>
    </xf>
    <xf numFmtId="170" fontId="33" fillId="0" borderId="20" xfId="0" applyNumberFormat="1" applyFont="1" applyFill="1" applyBorder="1" applyAlignment="1" applyProtection="1">
      <alignment horizontal="right" vertical="center" wrapText="1"/>
      <protection locked="0"/>
    </xf>
    <xf numFmtId="170" fontId="33" fillId="0" borderId="0" xfId="12" applyNumberFormat="1" applyFont="1" applyFill="1" applyBorder="1" applyAlignment="1" applyProtection="1">
      <alignment vertical="center" wrapText="1"/>
      <protection locked="0"/>
    </xf>
    <xf numFmtId="0" fontId="33" fillId="0" borderId="10" xfId="0" applyFont="1" applyFill="1" applyBorder="1" applyAlignment="1" applyProtection="1">
      <alignment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170" fontId="33" fillId="0" borderId="10" xfId="12" applyNumberFormat="1" applyFont="1" applyFill="1" applyBorder="1" applyAlignment="1" applyProtection="1">
      <alignment vertical="center" wrapText="1"/>
      <protection locked="0"/>
    </xf>
    <xf numFmtId="170" fontId="33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 applyProtection="1">
      <alignment horizontal="center" vertical="center"/>
      <protection locked="0"/>
    </xf>
    <xf numFmtId="176" fontId="52" fillId="11" borderId="0" xfId="34" applyNumberFormat="1" applyFont="1" applyFill="1" applyBorder="1" applyAlignment="1" applyProtection="1">
      <alignment horizontal="center"/>
      <protection locked="0"/>
    </xf>
    <xf numFmtId="169" fontId="49" fillId="0" borderId="0" xfId="37" applyFont="1" applyFill="1" applyBorder="1" applyAlignment="1" applyProtection="1">
      <alignment horizontal="center" vertical="center"/>
      <protection locked="0"/>
    </xf>
    <xf numFmtId="170" fontId="33" fillId="0" borderId="0" xfId="12" applyNumberFormat="1" applyFont="1" applyFill="1" applyBorder="1" applyAlignment="1" applyProtection="1">
      <alignment horizontal="center"/>
      <protection locked="0"/>
    </xf>
    <xf numFmtId="170" fontId="33" fillId="0" borderId="0" xfId="12" applyNumberFormat="1" applyFont="1" applyFill="1" applyBorder="1" applyAlignment="1" applyProtection="1">
      <alignment horizontal="center" vertical="center"/>
      <protection locked="0"/>
    </xf>
    <xf numFmtId="0" fontId="32" fillId="12" borderId="31" xfId="0" applyFont="1" applyFill="1" applyBorder="1" applyAlignment="1" applyProtection="1">
      <alignment vertical="center" wrapText="1"/>
      <protection locked="0"/>
    </xf>
    <xf numFmtId="0" fontId="32" fillId="12" borderId="0" xfId="0" applyFont="1" applyFill="1" applyBorder="1" applyAlignment="1" applyProtection="1">
      <alignment horizontal="center" vertical="center" wrapText="1"/>
      <protection locked="0"/>
    </xf>
    <xf numFmtId="170" fontId="32" fillId="12" borderId="0" xfId="12" applyNumberFormat="1" applyFont="1" applyFill="1" applyBorder="1" applyAlignment="1" applyProtection="1">
      <alignment vertical="center" wrapText="1"/>
      <protection locked="0"/>
    </xf>
    <xf numFmtId="170" fontId="32" fillId="12" borderId="0" xfId="12" applyNumberFormat="1" applyFont="1" applyFill="1" applyBorder="1" applyAlignment="1" applyProtection="1">
      <alignment horizontal="center" vertical="center" wrapText="1"/>
      <protection locked="0"/>
    </xf>
    <xf numFmtId="170" fontId="33" fillId="12" borderId="0" xfId="12" applyNumberFormat="1" applyFont="1" applyFill="1" applyBorder="1" applyAlignment="1" applyProtection="1">
      <alignment vertical="center" wrapText="1"/>
      <protection locked="0"/>
    </xf>
    <xf numFmtId="170" fontId="33" fillId="12" borderId="0" xfId="12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Alignment="1" applyProtection="1">
      <alignment horizontal="center" vertical="center" wrapText="1"/>
      <protection locked="0"/>
    </xf>
    <xf numFmtId="0" fontId="32" fillId="12" borderId="0" xfId="0" applyFont="1" applyFill="1" applyBorder="1" applyAlignment="1" applyProtection="1">
      <alignment vertical="center" wrapText="1"/>
      <protection locked="0"/>
    </xf>
    <xf numFmtId="170" fontId="33" fillId="12" borderId="20" xfId="12" applyNumberFormat="1" applyFont="1" applyFill="1" applyBorder="1" applyAlignment="1" applyProtection="1">
      <alignment vertical="center" wrapText="1"/>
      <protection locked="0"/>
    </xf>
    <xf numFmtId="176" fontId="38" fillId="12" borderId="0" xfId="34" applyNumberFormat="1" applyFont="1" applyFill="1" applyBorder="1" applyAlignment="1" applyProtection="1">
      <alignment horizontal="center" vertical="center" wrapText="1"/>
      <protection locked="0"/>
    </xf>
    <xf numFmtId="177" fontId="33" fillId="0" borderId="20" xfId="13" applyFont="1" applyFill="1" applyBorder="1" applyAlignment="1" applyProtection="1">
      <alignment horizontal="right" vertical="center" wrapText="1"/>
      <protection locked="0"/>
    </xf>
    <xf numFmtId="0" fontId="32" fillId="12" borderId="0" xfId="0" applyFont="1" applyFill="1" applyAlignment="1" applyProtection="1">
      <alignment vertical="center" wrapText="1"/>
      <protection locked="0"/>
    </xf>
    <xf numFmtId="0" fontId="32" fillId="12" borderId="0" xfId="0" applyFont="1" applyFill="1" applyAlignment="1" applyProtection="1">
      <alignment horizontal="center" vertical="center" wrapText="1"/>
      <protection locked="0"/>
    </xf>
    <xf numFmtId="180" fontId="33" fillId="0" borderId="0" xfId="0" applyNumberFormat="1" applyFont="1" applyFill="1" applyAlignment="1" applyProtection="1">
      <alignment horizontal="right" vertical="center" wrapText="1"/>
      <protection locked="0"/>
    </xf>
    <xf numFmtId="170" fontId="33" fillId="0" borderId="0" xfId="0" applyNumberFormat="1" applyFont="1" applyFill="1" applyBorder="1" applyAlignment="1" applyProtection="1">
      <alignment horizontal="right" vertical="center" wrapText="1"/>
      <protection locked="0"/>
    </xf>
    <xf numFmtId="170" fontId="33" fillId="12" borderId="8" xfId="12" applyNumberFormat="1" applyFont="1" applyFill="1" applyBorder="1" applyAlignment="1" applyProtection="1">
      <alignment horizontal="center" vertical="center" wrapText="1"/>
      <protection locked="0"/>
    </xf>
    <xf numFmtId="170" fontId="32" fillId="0" borderId="0" xfId="12" applyNumberFormat="1" applyFont="1" applyFill="1" applyBorder="1" applyAlignment="1" applyProtection="1">
      <alignment horizontal="right" vertical="center" wrapText="1"/>
      <protection locked="0"/>
    </xf>
    <xf numFmtId="0" fontId="49" fillId="0" borderId="0" xfId="0" applyFont="1" applyFill="1" applyAlignment="1" applyProtection="1">
      <alignment horizontal="center" vertical="center" wrapText="1"/>
      <protection locked="0"/>
    </xf>
    <xf numFmtId="177" fontId="33" fillId="0" borderId="0" xfId="13" applyFont="1" applyFill="1" applyAlignment="1" applyProtection="1">
      <alignment horizontal="right" vertical="center"/>
      <protection locked="0"/>
    </xf>
    <xf numFmtId="0" fontId="46" fillId="0" borderId="0" xfId="0" applyFont="1" applyFill="1" applyProtection="1">
      <protection locked="0"/>
    </xf>
    <xf numFmtId="0" fontId="48" fillId="0" borderId="0" xfId="0" applyFont="1" applyProtection="1">
      <protection locked="0"/>
    </xf>
    <xf numFmtId="0" fontId="33" fillId="0" borderId="0" xfId="0" applyFont="1" applyFill="1" applyAlignment="1" applyProtection="1">
      <alignment horizontal="right"/>
      <protection locked="0"/>
    </xf>
    <xf numFmtId="0" fontId="33" fillId="0" borderId="0" xfId="0" applyFont="1" applyAlignment="1" applyProtection="1">
      <alignment horizontal="right"/>
      <protection locked="0"/>
    </xf>
    <xf numFmtId="170" fontId="33" fillId="0" borderId="0" xfId="12" applyNumberFormat="1" applyFont="1" applyFill="1" applyBorder="1" applyAlignment="1" applyProtection="1">
      <alignment horizontal="right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right" vertical="center"/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170" fontId="32" fillId="0" borderId="0" xfId="12" applyNumberFormat="1" applyFont="1" applyFill="1" applyBorder="1" applyAlignment="1" applyProtection="1">
      <alignment horizontal="right" vertical="center"/>
      <protection locked="0"/>
    </xf>
    <xf numFmtId="169" fontId="32" fillId="0" borderId="17" xfId="37" applyFont="1" applyFill="1" applyBorder="1" applyAlignment="1" applyProtection="1">
      <alignment horizontal="center" vertical="center" wrapText="1"/>
      <protection locked="0"/>
    </xf>
    <xf numFmtId="9" fontId="32" fillId="0" borderId="17" xfId="37" applyNumberFormat="1" applyFont="1" applyFill="1" applyBorder="1" applyAlignment="1" applyProtection="1">
      <alignment horizontal="center" vertical="center" wrapText="1"/>
      <protection locked="0"/>
    </xf>
    <xf numFmtId="41" fontId="32" fillId="0" borderId="17" xfId="14" applyNumberFormat="1" applyFont="1" applyFill="1" applyBorder="1" applyAlignment="1" applyProtection="1">
      <alignment vertical="center" wrapText="1"/>
      <protection locked="0"/>
    </xf>
    <xf numFmtId="41" fontId="36" fillId="0" borderId="17" xfId="14" applyNumberFormat="1" applyFont="1" applyFill="1" applyBorder="1" applyAlignment="1" applyProtection="1">
      <alignment vertical="center" wrapText="1"/>
      <protection locked="0"/>
    </xf>
    <xf numFmtId="41" fontId="32" fillId="0" borderId="17" xfId="14" applyNumberFormat="1" applyFont="1" applyFill="1" applyBorder="1" applyAlignment="1" applyProtection="1">
      <alignment horizontal="center" vertical="center" wrapText="1"/>
      <protection locked="0"/>
    </xf>
    <xf numFmtId="170" fontId="49" fillId="0" borderId="17" xfId="12" applyNumberFormat="1" applyFont="1" applyFill="1" applyBorder="1" applyAlignment="1" applyProtection="1">
      <protection locked="0"/>
    </xf>
    <xf numFmtId="41" fontId="32" fillId="0" borderId="17" xfId="12" applyNumberFormat="1" applyFont="1" applyFill="1" applyBorder="1" applyAlignment="1" applyProtection="1">
      <alignment horizontal="center" vertical="center" wrapText="1"/>
      <protection locked="0"/>
    </xf>
    <xf numFmtId="41" fontId="32" fillId="0" borderId="17" xfId="0" applyNumberFormat="1" applyFont="1" applyFill="1" applyBorder="1" applyAlignment="1" applyProtection="1">
      <alignment vertical="center" wrapText="1"/>
      <protection locked="0"/>
    </xf>
    <xf numFmtId="41" fontId="32" fillId="0" borderId="17" xfId="0" applyNumberFormat="1" applyFont="1" applyFill="1" applyBorder="1" applyAlignment="1" applyProtection="1">
      <alignment horizontal="center" vertical="center" wrapText="1"/>
      <protection locked="0"/>
    </xf>
    <xf numFmtId="41" fontId="49" fillId="0" borderId="17" xfId="12" applyNumberFormat="1" applyFont="1" applyFill="1" applyBorder="1" applyAlignment="1" applyProtection="1">
      <protection locked="0"/>
    </xf>
    <xf numFmtId="41" fontId="33" fillId="0" borderId="17" xfId="12" applyNumberFormat="1" applyFont="1" applyFill="1" applyBorder="1" applyAlignment="1" applyProtection="1">
      <alignment vertical="center" wrapText="1"/>
      <protection locked="0"/>
    </xf>
    <xf numFmtId="41" fontId="33" fillId="0" borderId="17" xfId="12" applyNumberFormat="1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Fill="1" applyBorder="1" applyAlignment="1">
      <alignment vertical="center" wrapText="1"/>
    </xf>
    <xf numFmtId="9" fontId="32" fillId="0" borderId="22" xfId="12" applyNumberFormat="1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vertical="center" wrapText="1"/>
    </xf>
    <xf numFmtId="0" fontId="47" fillId="0" borderId="0" xfId="0" applyFont="1" applyFill="1" applyAlignment="1" applyProtection="1">
      <alignment horizontal="right"/>
    </xf>
    <xf numFmtId="0" fontId="32" fillId="0" borderId="0" xfId="0" applyFont="1" applyFill="1" applyAlignment="1" applyProtection="1">
      <alignment horizontal="right" vertical="center" wrapText="1"/>
    </xf>
    <xf numFmtId="0" fontId="33" fillId="0" borderId="0" xfId="0" applyFont="1" applyFill="1" applyAlignment="1" applyProtection="1">
      <alignment horizontal="right" vertical="center" wrapText="1"/>
    </xf>
    <xf numFmtId="170" fontId="33" fillId="0" borderId="0" xfId="0" applyNumberFormat="1" applyFont="1" applyFill="1" applyAlignment="1" applyProtection="1">
      <alignment horizontal="right" vertical="center" wrapText="1"/>
    </xf>
    <xf numFmtId="170" fontId="33" fillId="0" borderId="8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>
      <alignment horizontal="right" vertical="center" wrapText="1"/>
    </xf>
    <xf numFmtId="177" fontId="33" fillId="0" borderId="0" xfId="13" applyFont="1" applyFill="1" applyBorder="1" applyAlignment="1" applyProtection="1">
      <alignment horizontal="right" vertical="center" wrapText="1"/>
    </xf>
    <xf numFmtId="170" fontId="33" fillId="0" borderId="20" xfId="0" applyNumberFormat="1" applyFont="1" applyFill="1" applyBorder="1" applyAlignment="1" applyProtection="1">
      <alignment horizontal="right" vertical="center" wrapText="1"/>
    </xf>
    <xf numFmtId="0" fontId="32" fillId="0" borderId="0" xfId="0" applyFont="1" applyFill="1" applyBorder="1" applyAlignment="1" applyProtection="1">
      <alignment horizontal="right" vertical="center" wrapText="1"/>
    </xf>
    <xf numFmtId="0" fontId="32" fillId="11" borderId="0" xfId="0" applyFont="1" applyFill="1" applyBorder="1" applyAlignment="1" applyProtection="1">
      <alignment horizontal="right" vertical="center" wrapText="1"/>
    </xf>
    <xf numFmtId="170" fontId="35" fillId="0" borderId="0" xfId="0" applyNumberFormat="1" applyFont="1" applyFill="1" applyAlignment="1" applyProtection="1">
      <alignment horizontal="right" vertical="center" wrapText="1"/>
    </xf>
    <xf numFmtId="170" fontId="33" fillId="0" borderId="30" xfId="0" applyNumberFormat="1" applyFont="1" applyFill="1" applyBorder="1" applyAlignment="1" applyProtection="1">
      <alignment horizontal="right" vertical="center" wrapText="1"/>
    </xf>
    <xf numFmtId="0" fontId="49" fillId="0" borderId="0" xfId="0" applyFont="1" applyFill="1" applyAlignment="1" applyProtection="1">
      <alignment horizontal="right"/>
    </xf>
    <xf numFmtId="0" fontId="51" fillId="0" borderId="0" xfId="0" applyFont="1" applyFill="1" applyAlignment="1" applyProtection="1">
      <alignment horizontal="right" vertical="center" wrapText="1"/>
    </xf>
    <xf numFmtId="170" fontId="51" fillId="0" borderId="20" xfId="0" applyNumberFormat="1" applyFont="1" applyFill="1" applyBorder="1" applyAlignment="1" applyProtection="1">
      <alignment horizontal="right"/>
    </xf>
    <xf numFmtId="170" fontId="51" fillId="0" borderId="0" xfId="0" applyNumberFormat="1" applyFont="1" applyFill="1" applyBorder="1" applyAlignment="1" applyProtection="1">
      <alignment horizontal="right"/>
    </xf>
    <xf numFmtId="0" fontId="32" fillId="0" borderId="0" xfId="0" applyFont="1" applyAlignment="1" applyProtection="1">
      <alignment horizontal="right" vertical="center" wrapText="1"/>
    </xf>
    <xf numFmtId="170" fontId="32" fillId="0" borderId="0" xfId="0" applyNumberFormat="1" applyFont="1" applyFill="1" applyAlignment="1" applyProtection="1">
      <alignment horizontal="right" vertical="center" wrapText="1"/>
    </xf>
    <xf numFmtId="171" fontId="33" fillId="0" borderId="8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Fill="1" applyAlignment="1" applyProtection="1">
      <alignment horizontal="right"/>
    </xf>
    <xf numFmtId="171" fontId="33" fillId="0" borderId="0" xfId="0" applyNumberFormat="1" applyFont="1" applyFill="1" applyBorder="1" applyAlignment="1" applyProtection="1">
      <alignment horizontal="right" vertical="center" wrapText="1"/>
    </xf>
    <xf numFmtId="177" fontId="33" fillId="0" borderId="20" xfId="13" applyFont="1" applyFill="1" applyBorder="1" applyAlignment="1" applyProtection="1">
      <alignment horizontal="right" vertical="center" wrapText="1"/>
    </xf>
    <xf numFmtId="180" fontId="33" fillId="0" borderId="0" xfId="0" applyNumberFormat="1" applyFont="1" applyFill="1" applyAlignment="1" applyProtection="1">
      <alignment horizontal="right" vertical="center" wrapText="1"/>
    </xf>
    <xf numFmtId="0" fontId="32" fillId="0" borderId="0" xfId="0" applyFont="1" applyFill="1" applyAlignment="1" applyProtection="1">
      <alignment horizontal="right"/>
    </xf>
    <xf numFmtId="41" fontId="32" fillId="0" borderId="17" xfId="13" applyNumberFormat="1" applyFont="1" applyFill="1" applyBorder="1" applyAlignment="1" applyProtection="1">
      <alignment horizontal="center" vertical="center"/>
    </xf>
    <xf numFmtId="9" fontId="32" fillId="0" borderId="6" xfId="37" applyNumberFormat="1" applyFont="1" applyFill="1" applyBorder="1" applyAlignment="1" applyProtection="1">
      <alignment horizontal="center" vertical="center" wrapText="1"/>
    </xf>
    <xf numFmtId="0" fontId="32" fillId="0" borderId="7" xfId="0" applyFont="1" applyFill="1" applyBorder="1" applyAlignment="1"/>
    <xf numFmtId="9" fontId="32" fillId="0" borderId="25" xfId="0" applyNumberFormat="1" applyFont="1" applyFill="1" applyBorder="1" applyAlignment="1">
      <alignment horizontal="center" vertical="center" wrapText="1"/>
    </xf>
    <xf numFmtId="9" fontId="32" fillId="0" borderId="37" xfId="0" applyNumberFormat="1" applyFont="1" applyFill="1" applyBorder="1" applyAlignment="1">
      <alignment horizontal="center" vertical="center" wrapText="1"/>
    </xf>
    <xf numFmtId="9" fontId="32" fillId="0" borderId="5" xfId="12" applyNumberFormat="1" applyFont="1" applyFill="1" applyBorder="1" applyAlignment="1" applyProtection="1">
      <alignment horizontal="center" vertical="center" wrapText="1"/>
    </xf>
    <xf numFmtId="41" fontId="32" fillId="0" borderId="18" xfId="12" applyNumberFormat="1" applyFont="1" applyFill="1" applyBorder="1" applyAlignment="1" applyProtection="1">
      <alignment horizontal="center" vertical="center" wrapText="1"/>
    </xf>
    <xf numFmtId="41" fontId="32" fillId="0" borderId="37" xfId="12" applyNumberFormat="1" applyFont="1" applyFill="1" applyBorder="1" applyAlignment="1" applyProtection="1">
      <alignment horizontal="center" vertical="center" wrapText="1"/>
    </xf>
    <xf numFmtId="177" fontId="0" fillId="0" borderId="0" xfId="13" applyFont="1"/>
    <xf numFmtId="0" fontId="32" fillId="0" borderId="17" xfId="0" applyFont="1" applyFill="1" applyBorder="1" applyAlignment="1" applyProtection="1">
      <alignment vertical="center" wrapText="1"/>
      <protection locked="0"/>
    </xf>
    <xf numFmtId="41" fontId="32" fillId="0" borderId="17" xfId="37" applyNumberFormat="1" applyFont="1" applyFill="1" applyBorder="1" applyAlignment="1" applyProtection="1">
      <alignment horizontal="center" vertical="center" wrapText="1"/>
      <protection locked="0"/>
    </xf>
    <xf numFmtId="41" fontId="32" fillId="0" borderId="17" xfId="12" applyNumberFormat="1" applyFont="1" applyFill="1" applyBorder="1" applyAlignment="1" applyProtection="1">
      <alignment vertical="center" wrapText="1"/>
      <protection locked="0"/>
    </xf>
    <xf numFmtId="0" fontId="32" fillId="0" borderId="0" xfId="0" applyFont="1" applyFill="1" applyAlignment="1" applyProtection="1">
      <alignment horizontal="right" vertical="center" wrapText="1"/>
      <protection locked="0"/>
    </xf>
    <xf numFmtId="41" fontId="32" fillId="11" borderId="17" xfId="37" applyNumberFormat="1" applyFont="1" applyFill="1" applyBorder="1" applyAlignment="1" applyProtection="1">
      <alignment horizontal="center" vertical="center" wrapText="1"/>
      <protection locked="0"/>
    </xf>
    <xf numFmtId="170" fontId="47" fillId="0" borderId="0" xfId="0" applyNumberFormat="1" applyFont="1" applyFill="1" applyProtection="1">
      <protection locked="0"/>
    </xf>
    <xf numFmtId="0" fontId="32" fillId="0" borderId="1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right" vertical="center" wrapText="1"/>
      <protection locked="0"/>
    </xf>
    <xf numFmtId="0" fontId="32" fillId="11" borderId="0" xfId="0" applyFont="1" applyFill="1" applyAlignment="1" applyProtection="1">
      <alignment horizontal="right" vertical="center" wrapText="1"/>
      <protection locked="0"/>
    </xf>
    <xf numFmtId="0" fontId="49" fillId="11" borderId="0" xfId="0" applyFont="1" applyFill="1" applyProtection="1">
      <protection locked="0"/>
    </xf>
    <xf numFmtId="0" fontId="23" fillId="0" borderId="0" xfId="0" applyFont="1" applyFill="1" applyBorder="1"/>
    <xf numFmtId="0" fontId="26" fillId="0" borderId="2" xfId="0" applyFont="1" applyFill="1" applyBorder="1"/>
    <xf numFmtId="169" fontId="23" fillId="0" borderId="0" xfId="0" applyNumberFormat="1" applyFont="1" applyFill="1" applyBorder="1" applyAlignment="1">
      <alignment horizontal="center"/>
    </xf>
    <xf numFmtId="181" fontId="23" fillId="0" borderId="0" xfId="1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41" fontId="32" fillId="0" borderId="25" xfId="12" applyNumberFormat="1" applyFont="1" applyFill="1" applyBorder="1" applyAlignment="1" applyProtection="1">
      <alignment horizontal="center" vertical="center" wrapText="1"/>
    </xf>
    <xf numFmtId="41" fontId="32" fillId="0" borderId="25" xfId="0" applyNumberFormat="1" applyFont="1" applyFill="1" applyBorder="1" applyAlignment="1">
      <alignment horizontal="center" vertical="center" wrapText="1"/>
    </xf>
    <xf numFmtId="41" fontId="32" fillId="0" borderId="25" xfId="0" applyNumberFormat="1" applyFont="1" applyFill="1" applyBorder="1" applyAlignment="1">
      <alignment vertical="center" wrapText="1"/>
    </xf>
    <xf numFmtId="0" fontId="33" fillId="0" borderId="17" xfId="0" applyFont="1" applyFill="1" applyBorder="1" applyAlignment="1">
      <alignment horizontal="center" vertical="center" wrapText="1"/>
    </xf>
    <xf numFmtId="170" fontId="33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>
      <alignment horizontal="left" vertical="center"/>
    </xf>
    <xf numFmtId="41" fontId="26" fillId="0" borderId="9" xfId="18" applyNumberFormat="1" applyFont="1" applyFill="1" applyBorder="1" applyAlignment="1" applyProtection="1">
      <alignment vertical="center"/>
    </xf>
    <xf numFmtId="170" fontId="33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wrapText="1"/>
    </xf>
    <xf numFmtId="0" fontId="33" fillId="0" borderId="18" xfId="0" applyFont="1" applyFill="1" applyBorder="1"/>
    <xf numFmtId="41" fontId="33" fillId="0" borderId="17" xfId="12" applyNumberFormat="1" applyFont="1" applyFill="1" applyBorder="1" applyAlignment="1" applyProtection="1">
      <alignment horizontal="right" vertical="center" wrapText="1"/>
    </xf>
    <xf numFmtId="170" fontId="35" fillId="14" borderId="29" xfId="12" applyNumberFormat="1" applyFont="1" applyFill="1" applyBorder="1" applyAlignment="1" applyProtection="1">
      <alignment horizontal="center" vertical="center" wrapText="1"/>
    </xf>
    <xf numFmtId="41" fontId="32" fillId="0" borderId="2" xfId="13" applyNumberFormat="1" applyFont="1" applyFill="1" applyBorder="1" applyAlignment="1" applyProtection="1">
      <alignment horizontal="right"/>
    </xf>
    <xf numFmtId="170" fontId="19" fillId="15" borderId="19" xfId="12" applyNumberFormat="1" applyFont="1" applyFill="1" applyBorder="1" applyAlignment="1" applyProtection="1"/>
    <xf numFmtId="0" fontId="32" fillId="0" borderId="25" xfId="0" applyFont="1" applyFill="1" applyBorder="1" applyAlignment="1">
      <alignment horizontal="left" vertical="center" wrapText="1"/>
    </xf>
    <xf numFmtId="41" fontId="32" fillId="0" borderId="4" xfId="13" applyNumberFormat="1" applyFont="1" applyFill="1" applyBorder="1" applyAlignment="1" applyProtection="1">
      <alignment horizontal="right"/>
    </xf>
    <xf numFmtId="0" fontId="32" fillId="0" borderId="5" xfId="0" applyFont="1" applyFill="1" applyBorder="1" applyAlignment="1">
      <alignment vertical="center" wrapText="1"/>
    </xf>
    <xf numFmtId="170" fontId="33" fillId="0" borderId="0" xfId="12" applyNumberFormat="1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 applyProtection="1">
      <alignment horizontal="right"/>
      <protection locked="0"/>
    </xf>
    <xf numFmtId="0" fontId="0" fillId="0" borderId="0" xfId="0" applyFill="1"/>
    <xf numFmtId="0" fontId="35" fillId="14" borderId="1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49" fillId="0" borderId="0" xfId="0" applyFont="1" applyFill="1"/>
    <xf numFmtId="0" fontId="49" fillId="0" borderId="0" xfId="0" applyFont="1" applyFill="1" applyBorder="1"/>
    <xf numFmtId="0" fontId="49" fillId="0" borderId="0" xfId="0" applyFont="1" applyFill="1" applyProtection="1">
      <protection locked="0"/>
    </xf>
    <xf numFmtId="0" fontId="32" fillId="0" borderId="0" xfId="0" applyFont="1" applyFill="1" applyAlignment="1" applyProtection="1">
      <alignment horizontal="right" vertical="center" wrapText="1"/>
    </xf>
    <xf numFmtId="0" fontId="32" fillId="0" borderId="0" xfId="0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33" fillId="0" borderId="0" xfId="12" applyNumberFormat="1" applyFont="1" applyFill="1" applyBorder="1" applyAlignment="1" applyProtection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70" fontId="33" fillId="0" borderId="0" xfId="12" applyNumberFormat="1" applyFont="1" applyFill="1" applyBorder="1" applyAlignment="1" applyProtection="1">
      <alignment vertical="center" wrapText="1"/>
    </xf>
    <xf numFmtId="0" fontId="59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wrapText="1"/>
    </xf>
    <xf numFmtId="0" fontId="32" fillId="0" borderId="1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35" fillId="14" borderId="6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5" fillId="14" borderId="15" xfId="0" applyFont="1" applyFill="1" applyBorder="1" applyAlignment="1">
      <alignment horizontal="center" vertical="center" wrapText="1"/>
    </xf>
    <xf numFmtId="0" fontId="26" fillId="0" borderId="4" xfId="35" applyFont="1" applyFill="1" applyBorder="1" applyAlignment="1">
      <alignment horizontal="center" vertical="center"/>
    </xf>
    <xf numFmtId="0" fontId="62" fillId="16" borderId="2" xfId="0" applyFont="1" applyFill="1" applyBorder="1" applyAlignment="1">
      <alignment horizontal="center" vertical="center" wrapText="1"/>
    </xf>
    <xf numFmtId="178" fontId="62" fillId="16" borderId="2" xfId="0" applyNumberFormat="1" applyFont="1" applyFill="1" applyBorder="1" applyAlignment="1">
      <alignment horizontal="center" vertical="center"/>
    </xf>
    <xf numFmtId="179" fontId="62" fillId="16" borderId="2" xfId="0" applyNumberFormat="1" applyFont="1" applyFill="1" applyBorder="1" applyAlignment="1">
      <alignment horizontal="center" vertical="center"/>
    </xf>
    <xf numFmtId="0" fontId="26" fillId="0" borderId="2" xfId="35" applyFont="1" applyFill="1" applyBorder="1" applyAlignment="1">
      <alignment horizontal="center"/>
    </xf>
    <xf numFmtId="0" fontId="62" fillId="16" borderId="2" xfId="0" applyFont="1" applyFill="1" applyBorder="1" applyAlignment="1">
      <alignment horizontal="center" vertical="center"/>
    </xf>
    <xf numFmtId="0" fontId="17" fillId="0" borderId="0" xfId="0" applyFont="1"/>
    <xf numFmtId="0" fontId="32" fillId="0" borderId="0" xfId="0" applyFont="1" applyFill="1" applyBorder="1" applyAlignment="1"/>
    <xf numFmtId="41" fontId="32" fillId="0" borderId="25" xfId="37" applyNumberFormat="1" applyFont="1" applyFill="1" applyBorder="1" applyAlignment="1" applyProtection="1">
      <alignment horizontal="center" vertical="center" wrapText="1"/>
    </xf>
    <xf numFmtId="170" fontId="19" fillId="19" borderId="19" xfId="12" applyNumberFormat="1" applyFont="1" applyFill="1" applyBorder="1" applyAlignment="1" applyProtection="1"/>
    <xf numFmtId="170" fontId="33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170" fontId="33" fillId="12" borderId="0" xfId="12" applyNumberFormat="1" applyFont="1" applyFill="1" applyBorder="1" applyAlignment="1" applyProtection="1">
      <alignment horizontal="center" vertical="center" wrapText="1"/>
      <protection locked="0"/>
    </xf>
    <xf numFmtId="0" fontId="32" fillId="12" borderId="0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>
      <alignment horizontal="center" vertical="center" wrapText="1"/>
    </xf>
    <xf numFmtId="0" fontId="35" fillId="14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 wrapText="1"/>
    </xf>
    <xf numFmtId="41" fontId="32" fillId="0" borderId="17" xfId="12" applyNumberFormat="1" applyFont="1" applyFill="1" applyBorder="1" applyAlignment="1" applyProtection="1">
      <alignment horizontal="right" vertical="center" wrapText="1"/>
      <protection locked="0"/>
    </xf>
    <xf numFmtId="0" fontId="26" fillId="0" borderId="4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0" fontId="44" fillId="0" borderId="36" xfId="0" applyFont="1" applyFill="1" applyBorder="1" applyAlignment="1">
      <alignment horizontal="center" vertical="center" wrapText="1"/>
    </xf>
    <xf numFmtId="0" fontId="44" fillId="0" borderId="59" xfId="0" applyFont="1" applyFill="1" applyBorder="1" applyAlignment="1">
      <alignment horizontal="center" vertical="center" wrapText="1"/>
    </xf>
    <xf numFmtId="0" fontId="44" fillId="0" borderId="60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61" fillId="0" borderId="17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/>
    </xf>
    <xf numFmtId="0" fontId="61" fillId="0" borderId="25" xfId="0" applyFont="1" applyFill="1" applyBorder="1" applyAlignment="1">
      <alignment horizontal="center" vertical="center"/>
    </xf>
    <xf numFmtId="0" fontId="61" fillId="0" borderId="25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center" vertical="center"/>
    </xf>
    <xf numFmtId="170" fontId="33" fillId="0" borderId="0" xfId="12" applyNumberFormat="1" applyFont="1" applyFill="1" applyBorder="1" applyAlignment="1" applyProtection="1">
      <alignment horizontal="center" vertical="center" wrapText="1"/>
      <protection locked="0"/>
    </xf>
    <xf numFmtId="173" fontId="33" fillId="0" borderId="17" xfId="0" applyNumberFormat="1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170" fontId="33" fillId="0" borderId="10" xfId="12" applyNumberFormat="1" applyFont="1" applyFill="1" applyBorder="1" applyAlignment="1" applyProtection="1">
      <alignment horizontal="center" vertical="center" wrapText="1"/>
    </xf>
    <xf numFmtId="170" fontId="33" fillId="0" borderId="0" xfId="12" applyNumberFormat="1" applyFont="1" applyFill="1" applyBorder="1" applyAlignment="1" applyProtection="1">
      <alignment horizontal="center" vertical="center" wrapText="1"/>
    </xf>
    <xf numFmtId="170" fontId="33" fillId="0" borderId="10" xfId="12" applyNumberFormat="1" applyFont="1" applyFill="1" applyBorder="1" applyAlignment="1" applyProtection="1">
      <alignment horizontal="center" vertical="center" wrapText="1"/>
      <protection locked="0"/>
    </xf>
    <xf numFmtId="170" fontId="33" fillId="0" borderId="10" xfId="12" applyNumberFormat="1" applyFont="1" applyFill="1" applyBorder="1" applyAlignment="1" applyProtection="1">
      <alignment horizontal="center"/>
      <protection locked="0"/>
    </xf>
    <xf numFmtId="170" fontId="33" fillId="0" borderId="0" xfId="12" applyNumberFormat="1" applyFont="1" applyFill="1" applyBorder="1" applyAlignment="1" applyProtection="1">
      <alignment horizontal="center"/>
      <protection locked="0"/>
    </xf>
    <xf numFmtId="170" fontId="33" fillId="12" borderId="0" xfId="12" applyNumberFormat="1" applyFont="1" applyFill="1" applyBorder="1" applyAlignment="1" applyProtection="1">
      <alignment horizontal="center" vertical="center" wrapText="1"/>
    </xf>
    <xf numFmtId="170" fontId="33" fillId="12" borderId="0" xfId="12" applyNumberFormat="1" applyFont="1" applyFill="1" applyBorder="1" applyAlignment="1" applyProtection="1">
      <alignment horizontal="center" vertical="center" wrapText="1"/>
      <protection locked="0"/>
    </xf>
    <xf numFmtId="0" fontId="33" fillId="11" borderId="17" xfId="0" applyFont="1" applyFill="1" applyBorder="1" applyAlignment="1">
      <alignment horizontal="center" vertical="center" wrapText="1"/>
    </xf>
    <xf numFmtId="173" fontId="33" fillId="11" borderId="17" xfId="0" applyNumberFormat="1" applyFont="1" applyFill="1" applyBorder="1" applyAlignment="1">
      <alignment horizontal="center" vertical="center" wrapText="1"/>
    </xf>
    <xf numFmtId="170" fontId="33" fillId="12" borderId="20" xfId="12" applyNumberFormat="1" applyFont="1" applyFill="1" applyBorder="1" applyAlignment="1" applyProtection="1">
      <alignment horizontal="center" vertical="center" wrapText="1"/>
      <protection locked="0"/>
    </xf>
    <xf numFmtId="170" fontId="33" fillId="12" borderId="10" xfId="12" applyNumberFormat="1" applyFont="1" applyFill="1" applyBorder="1" applyAlignment="1" applyProtection="1">
      <alignment horizontal="center" vertical="center" wrapText="1"/>
    </xf>
    <xf numFmtId="0" fontId="32" fillId="12" borderId="31" xfId="0" applyFont="1" applyFill="1" applyBorder="1" applyAlignment="1" applyProtection="1">
      <alignment horizontal="center" vertical="center" wrapText="1"/>
      <protection locked="0"/>
    </xf>
    <xf numFmtId="0" fontId="32" fillId="12" borderId="0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173" fontId="33" fillId="0" borderId="22" xfId="0" applyNumberFormat="1" applyFont="1" applyFill="1" applyBorder="1" applyAlignment="1">
      <alignment horizontal="center" vertical="center" wrapText="1"/>
    </xf>
    <xf numFmtId="173" fontId="33" fillId="0" borderId="23" xfId="0" applyNumberFormat="1" applyFont="1" applyFill="1" applyBorder="1" applyAlignment="1">
      <alignment horizontal="center" vertical="center" wrapText="1"/>
    </xf>
    <xf numFmtId="173" fontId="33" fillId="0" borderId="24" xfId="0" applyNumberFormat="1" applyFont="1" applyFill="1" applyBorder="1" applyAlignment="1">
      <alignment horizontal="center" vertical="center" wrapText="1"/>
    </xf>
    <xf numFmtId="170" fontId="33" fillId="12" borderId="0" xfId="12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170" fontId="33" fillId="12" borderId="10" xfId="12" applyNumberFormat="1" applyFont="1" applyFill="1" applyBorder="1" applyAlignment="1" applyProtection="1">
      <alignment horizontal="center" vertical="center" wrapText="1"/>
      <protection locked="0"/>
    </xf>
    <xf numFmtId="170" fontId="33" fillId="12" borderId="10" xfId="12" applyNumberFormat="1" applyFont="1" applyFill="1" applyBorder="1" applyAlignment="1" applyProtection="1">
      <alignment horizontal="center"/>
    </xf>
    <xf numFmtId="0" fontId="33" fillId="0" borderId="7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3" fillId="0" borderId="17" xfId="0" applyFont="1" applyFill="1" applyBorder="1" applyAlignment="1">
      <alignment horizontal="left" vertical="center" wrapText="1"/>
    </xf>
    <xf numFmtId="170" fontId="33" fillId="0" borderId="20" xfId="12" applyNumberFormat="1" applyFont="1" applyFill="1" applyBorder="1" applyAlignment="1" applyProtection="1">
      <alignment horizontal="right" vertical="center" wrapText="1"/>
      <protection locked="0"/>
    </xf>
    <xf numFmtId="170" fontId="33" fillId="0" borderId="0" xfId="12" applyNumberFormat="1" applyFont="1" applyFill="1" applyBorder="1" applyAlignment="1" applyProtection="1">
      <alignment horizontal="right" vertical="center" wrapText="1"/>
      <protection locked="0"/>
    </xf>
    <xf numFmtId="170" fontId="33" fillId="0" borderId="0" xfId="12" applyNumberFormat="1" applyFont="1" applyFill="1" applyBorder="1" applyAlignment="1" applyProtection="1">
      <alignment horizontal="right" vertical="center" wrapText="1"/>
    </xf>
    <xf numFmtId="0" fontId="32" fillId="0" borderId="17" xfId="0" applyFont="1" applyFill="1" applyBorder="1" applyAlignment="1">
      <alignment wrapText="1"/>
    </xf>
    <xf numFmtId="170" fontId="33" fillId="0" borderId="17" xfId="12" applyNumberFormat="1" applyFont="1" applyFill="1" applyBorder="1" applyAlignment="1" applyProtection="1"/>
    <xf numFmtId="0" fontId="33" fillId="0" borderId="17" xfId="0" applyFont="1" applyFill="1" applyBorder="1" applyAlignment="1">
      <alignment horizontal="left"/>
    </xf>
    <xf numFmtId="0" fontId="35" fillId="14" borderId="66" xfId="0" applyFont="1" applyFill="1" applyBorder="1" applyAlignment="1">
      <alignment horizontal="center" vertical="center" wrapText="1"/>
    </xf>
    <xf numFmtId="0" fontId="35" fillId="14" borderId="20" xfId="0" applyFont="1" applyFill="1" applyBorder="1" applyAlignment="1">
      <alignment horizontal="center" vertical="center" wrapText="1"/>
    </xf>
    <xf numFmtId="0" fontId="35" fillId="14" borderId="67" xfId="0" applyFont="1" applyFill="1" applyBorder="1" applyAlignment="1">
      <alignment horizontal="center" vertical="center" wrapText="1"/>
    </xf>
    <xf numFmtId="0" fontId="59" fillId="0" borderId="39" xfId="0" applyFont="1" applyFill="1" applyBorder="1" applyAlignment="1">
      <alignment horizontal="center" vertical="center" wrapText="1"/>
    </xf>
    <xf numFmtId="0" fontId="59" fillId="0" borderId="20" xfId="0" applyFont="1" applyFill="1" applyBorder="1" applyAlignment="1">
      <alignment horizontal="center" vertical="center" wrapText="1"/>
    </xf>
    <xf numFmtId="0" fontId="59" fillId="0" borderId="51" xfId="0" applyFont="1" applyFill="1" applyBorder="1" applyAlignment="1">
      <alignment horizontal="center" vertical="center" wrapText="1"/>
    </xf>
    <xf numFmtId="0" fontId="59" fillId="0" borderId="52" xfId="0" applyFont="1" applyFill="1" applyBorder="1" applyAlignment="1">
      <alignment horizontal="center" vertical="center" wrapText="1"/>
    </xf>
    <xf numFmtId="0" fontId="59" fillId="0" borderId="30" xfId="0" applyFont="1" applyFill="1" applyBorder="1" applyAlignment="1">
      <alignment horizontal="center" vertical="center" wrapText="1"/>
    </xf>
    <xf numFmtId="0" fontId="59" fillId="0" borderId="53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/>
    </xf>
    <xf numFmtId="173" fontId="33" fillId="0" borderId="17" xfId="0" applyNumberFormat="1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33" fillId="0" borderId="39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5" fillId="14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left"/>
    </xf>
    <xf numFmtId="0" fontId="32" fillId="0" borderId="17" xfId="0" applyFont="1" applyFill="1" applyBorder="1" applyAlignment="1">
      <alignment vertical="center" wrapText="1"/>
    </xf>
    <xf numFmtId="170" fontId="33" fillId="0" borderId="20" xfId="12" applyNumberFormat="1" applyFont="1" applyFill="1" applyBorder="1" applyAlignment="1" applyProtection="1">
      <alignment horizontal="right" vertical="center" wrapText="1"/>
    </xf>
    <xf numFmtId="170" fontId="33" fillId="0" borderId="17" xfId="12" applyNumberFormat="1" applyFont="1" applyFill="1" applyBorder="1" applyAlignment="1" applyProtection="1">
      <alignment horizontal="left" vertical="center" wrapText="1"/>
    </xf>
    <xf numFmtId="0" fontId="32" fillId="0" borderId="17" xfId="0" applyFont="1" applyFill="1" applyBorder="1" applyAlignment="1">
      <alignment horizontal="left" vertical="center"/>
    </xf>
    <xf numFmtId="170" fontId="33" fillId="0" borderId="10" xfId="12" applyNumberFormat="1" applyFont="1" applyFill="1" applyBorder="1" applyAlignment="1" applyProtection="1">
      <alignment horizontal="right" vertical="center"/>
      <protection locked="0"/>
    </xf>
    <xf numFmtId="170" fontId="33" fillId="0" borderId="0" xfId="12" applyNumberFormat="1" applyFont="1" applyFill="1" applyBorder="1" applyAlignment="1" applyProtection="1">
      <alignment horizontal="right" vertical="center"/>
      <protection locked="0"/>
    </xf>
    <xf numFmtId="170" fontId="33" fillId="0" borderId="10" xfId="12" applyNumberFormat="1" applyFont="1" applyFill="1" applyBorder="1" applyAlignment="1" applyProtection="1">
      <alignment horizontal="right" vertical="center"/>
    </xf>
    <xf numFmtId="170" fontId="33" fillId="0" borderId="0" xfId="12" applyNumberFormat="1" applyFont="1" applyFill="1" applyBorder="1" applyAlignment="1" applyProtection="1">
      <alignment horizontal="right" vertical="center"/>
    </xf>
    <xf numFmtId="170" fontId="33" fillId="0" borderId="20" xfId="12" applyNumberFormat="1" applyFont="1" applyFill="1" applyBorder="1" applyAlignment="1" applyProtection="1">
      <alignment horizontal="right" vertical="center"/>
      <protection locked="0"/>
    </xf>
    <xf numFmtId="0" fontId="56" fillId="0" borderId="17" xfId="47" applyFont="1" applyFill="1" applyBorder="1" applyAlignment="1">
      <alignment horizontal="left"/>
    </xf>
    <xf numFmtId="0" fontId="35" fillId="14" borderId="37" xfId="0" applyFont="1" applyFill="1" applyBorder="1" applyAlignment="1">
      <alignment horizontal="center" vertical="center" wrapText="1"/>
    </xf>
    <xf numFmtId="0" fontId="32" fillId="0" borderId="17" xfId="0" applyFont="1" applyFill="1" applyBorder="1"/>
    <xf numFmtId="0" fontId="33" fillId="0" borderId="17" xfId="0" applyFont="1" applyFill="1" applyBorder="1" applyAlignment="1">
      <alignment vertical="center" wrapText="1"/>
    </xf>
    <xf numFmtId="0" fontId="56" fillId="0" borderId="17" xfId="47" applyFont="1" applyFill="1" applyBorder="1" applyAlignment="1"/>
    <xf numFmtId="0" fontId="34" fillId="0" borderId="9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41" fontId="33" fillId="18" borderId="7" xfId="18" applyNumberFormat="1" applyFont="1" applyFill="1" applyBorder="1" applyAlignment="1" applyProtection="1">
      <alignment horizontal="left" vertical="center" wrapText="1"/>
    </xf>
    <xf numFmtId="41" fontId="33" fillId="18" borderId="11" xfId="18" applyNumberFormat="1" applyFont="1" applyFill="1" applyBorder="1" applyAlignment="1" applyProtection="1">
      <alignment horizontal="left" vertical="center" wrapText="1"/>
    </xf>
    <xf numFmtId="41" fontId="33" fillId="20" borderId="2" xfId="18" applyNumberFormat="1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41" fontId="33" fillId="19" borderId="2" xfId="18" applyNumberFormat="1" applyFont="1" applyFill="1" applyBorder="1" applyAlignment="1" applyProtection="1">
      <alignment horizontal="left" vertical="center" wrapText="1"/>
    </xf>
    <xf numFmtId="41" fontId="33" fillId="17" borderId="2" xfId="18" applyNumberFormat="1" applyFont="1" applyFill="1" applyBorder="1" applyAlignment="1" applyProtection="1">
      <alignment horizontal="left" vertical="center" wrapText="1"/>
    </xf>
    <xf numFmtId="41" fontId="33" fillId="18" borderId="2" xfId="18" applyNumberFormat="1" applyFont="1" applyFill="1" applyBorder="1" applyAlignment="1" applyProtection="1">
      <alignment horizontal="left" vertical="center" wrapText="1"/>
    </xf>
    <xf numFmtId="0" fontId="33" fillId="18" borderId="0" xfId="0" applyFont="1" applyFill="1" applyBorder="1" applyAlignment="1">
      <alignment horizontal="center" vertical="center"/>
    </xf>
    <xf numFmtId="173" fontId="33" fillId="18" borderId="0" xfId="0" applyNumberFormat="1" applyFont="1" applyFill="1" applyBorder="1" applyAlignment="1">
      <alignment horizontal="center" vertical="center"/>
    </xf>
    <xf numFmtId="41" fontId="33" fillId="18" borderId="2" xfId="18" applyNumberFormat="1" applyFont="1" applyFill="1" applyBorder="1" applyAlignment="1" applyProtection="1">
      <alignment vertical="center" wrapText="1"/>
    </xf>
    <xf numFmtId="41" fontId="33" fillId="20" borderId="2" xfId="18" applyNumberFormat="1" applyFont="1" applyFill="1" applyBorder="1" applyAlignment="1" applyProtection="1">
      <alignment vertical="center" wrapText="1"/>
    </xf>
    <xf numFmtId="0" fontId="33" fillId="0" borderId="0" xfId="0" applyFont="1" applyFill="1" applyBorder="1" applyAlignment="1">
      <alignment horizontal="center"/>
    </xf>
    <xf numFmtId="178" fontId="32" fillId="0" borderId="0" xfId="18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>
      <alignment vertical="center" wrapText="1"/>
    </xf>
    <xf numFmtId="41" fontId="33" fillId="17" borderId="2" xfId="18" applyNumberFormat="1" applyFont="1" applyFill="1" applyBorder="1" applyAlignment="1" applyProtection="1">
      <alignment vertical="center" wrapText="1"/>
    </xf>
    <xf numFmtId="0" fontId="44" fillId="11" borderId="7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1" borderId="1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0" fontId="31" fillId="0" borderId="38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178" fontId="25" fillId="9" borderId="0" xfId="18" applyNumberFormat="1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/>
    </xf>
    <xf numFmtId="178" fontId="25" fillId="0" borderId="0" xfId="18" applyNumberFormat="1" applyFont="1" applyFill="1" applyBorder="1" applyAlignment="1" applyProtection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173" fontId="24" fillId="0" borderId="0" xfId="0" applyNumberFormat="1" applyFont="1" applyFill="1" applyBorder="1" applyAlignment="1">
      <alignment horizontal="center"/>
    </xf>
    <xf numFmtId="0" fontId="57" fillId="0" borderId="38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68" xfId="0" applyFont="1" applyFill="1" applyBorder="1" applyAlignment="1">
      <alignment horizontal="center"/>
    </xf>
    <xf numFmtId="0" fontId="57" fillId="0" borderId="8" xfId="0" applyFont="1" applyFill="1" applyBorder="1" applyAlignment="1">
      <alignment horizontal="center"/>
    </xf>
    <xf numFmtId="0" fontId="63" fillId="11" borderId="7" xfId="0" applyFont="1" applyFill="1" applyBorder="1" applyAlignment="1">
      <alignment horizontal="center" vertical="center" wrapText="1"/>
    </xf>
    <xf numFmtId="0" fontId="63" fillId="11" borderId="32" xfId="0" applyFont="1" applyFill="1" applyBorder="1" applyAlignment="1">
      <alignment horizontal="center" vertical="center" wrapText="1"/>
    </xf>
    <xf numFmtId="0" fontId="63" fillId="11" borderId="8" xfId="0" applyFont="1" applyFill="1" applyBorder="1" applyAlignment="1">
      <alignment horizontal="center" vertical="center" wrapText="1"/>
    </xf>
    <xf numFmtId="0" fontId="63" fillId="11" borderId="11" xfId="0" applyFont="1" applyFill="1" applyBorder="1" applyAlignment="1">
      <alignment horizontal="center" vertical="center" wrapText="1"/>
    </xf>
    <xf numFmtId="0" fontId="64" fillId="16" borderId="2" xfId="0" applyFont="1" applyFill="1" applyBorder="1" applyAlignment="1">
      <alignment horizontal="center" vertical="center"/>
    </xf>
    <xf numFmtId="0" fontId="64" fillId="16" borderId="2" xfId="0" applyFont="1" applyFill="1" applyBorder="1" applyAlignment="1">
      <alignment horizontal="center" vertical="center" wrapText="1"/>
    </xf>
    <xf numFmtId="178" fontId="64" fillId="16" borderId="2" xfId="0" applyNumberFormat="1" applyFont="1" applyFill="1" applyBorder="1" applyAlignment="1">
      <alignment horizontal="center" vertical="center"/>
    </xf>
    <xf numFmtId="179" fontId="64" fillId="16" borderId="2" xfId="0" applyNumberFormat="1" applyFont="1" applyFill="1" applyBorder="1" applyAlignment="1">
      <alignment horizontal="center" vertical="center"/>
    </xf>
    <xf numFmtId="0" fontId="17" fillId="0" borderId="4" xfId="35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left" vertical="center" wrapText="1"/>
    </xf>
    <xf numFmtId="41" fontId="17" fillId="0" borderId="2" xfId="13" applyNumberFormat="1" applyFont="1" applyFill="1" applyBorder="1" applyAlignment="1">
      <alignment vertical="center"/>
    </xf>
    <xf numFmtId="41" fontId="17" fillId="0" borderId="2" xfId="13" applyNumberFormat="1" applyFont="1" applyFill="1" applyBorder="1" applyAlignment="1" applyProtection="1">
      <alignment vertical="center"/>
    </xf>
    <xf numFmtId="175" fontId="17" fillId="0" borderId="2" xfId="37" applyNumberFormat="1" applyFont="1" applyFill="1" applyBorder="1" applyAlignment="1" applyProtection="1">
      <alignment horizontal="center" vertical="center"/>
    </xf>
    <xf numFmtId="0" fontId="17" fillId="0" borderId="2" xfId="35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41" fontId="17" fillId="0" borderId="4" xfId="13" applyNumberFormat="1" applyFont="1" applyFill="1" applyBorder="1" applyAlignment="1" applyProtection="1">
      <alignment vertical="center"/>
    </xf>
    <xf numFmtId="175" fontId="17" fillId="0" borderId="4" xfId="37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/>
    <xf numFmtId="41" fontId="17" fillId="0" borderId="2" xfId="18" applyNumberFormat="1" applyFont="1" applyFill="1" applyBorder="1" applyAlignment="1" applyProtection="1">
      <alignment vertical="center"/>
    </xf>
    <xf numFmtId="0" fontId="21" fillId="0" borderId="12" xfId="0" applyFont="1" applyBorder="1" applyAlignment="1">
      <alignment horizontal="center"/>
    </xf>
    <xf numFmtId="41" fontId="21" fillId="0" borderId="14" xfId="18" applyNumberFormat="1" applyFont="1" applyFill="1" applyBorder="1" applyAlignment="1" applyProtection="1">
      <alignment vertical="center"/>
    </xf>
    <xf numFmtId="41" fontId="21" fillId="0" borderId="35" xfId="18" applyNumberFormat="1" applyFont="1" applyFill="1" applyBorder="1" applyAlignment="1" applyProtection="1">
      <alignment vertical="center"/>
    </xf>
    <xf numFmtId="41" fontId="21" fillId="0" borderId="36" xfId="18" applyNumberFormat="1" applyFont="1" applyFill="1" applyBorder="1" applyAlignment="1" applyProtection="1">
      <alignment vertical="center"/>
    </xf>
    <xf numFmtId="175" fontId="21" fillId="0" borderId="34" xfId="37" applyNumberFormat="1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41" fontId="17" fillId="0" borderId="17" xfId="0" applyNumberFormat="1" applyFont="1" applyFill="1" applyBorder="1" applyAlignment="1">
      <alignment vertical="center"/>
    </xf>
    <xf numFmtId="41" fontId="17" fillId="0" borderId="11" xfId="18" applyNumberFormat="1" applyFont="1" applyFill="1" applyBorder="1" applyAlignment="1" applyProtection="1">
      <alignment vertical="center"/>
    </xf>
    <xf numFmtId="0" fontId="17" fillId="0" borderId="17" xfId="0" applyFont="1" applyFill="1" applyBorder="1"/>
    <xf numFmtId="0" fontId="17" fillId="0" borderId="29" xfId="0" applyFont="1" applyFill="1" applyBorder="1" applyAlignment="1">
      <alignment horizontal="left" vertical="center"/>
    </xf>
    <xf numFmtId="41" fontId="17" fillId="0" borderId="16" xfId="0" applyNumberFormat="1" applyFont="1" applyFill="1" applyBorder="1" applyAlignment="1">
      <alignment vertic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41" fontId="21" fillId="11" borderId="28" xfId="18" applyNumberFormat="1" applyFont="1" applyFill="1" applyBorder="1" applyAlignment="1" applyProtection="1">
      <alignment vertical="center"/>
    </xf>
    <xf numFmtId="41" fontId="21" fillId="11" borderId="33" xfId="18" applyNumberFormat="1" applyFont="1" applyFill="1" applyBorder="1" applyAlignment="1" applyProtection="1">
      <alignment vertical="center"/>
    </xf>
    <xf numFmtId="41" fontId="21" fillId="0" borderId="34" xfId="18" applyNumberFormat="1" applyFont="1" applyFill="1" applyBorder="1" applyAlignment="1" applyProtection="1">
      <alignment vertical="center"/>
    </xf>
    <xf numFmtId="181" fontId="17" fillId="0" borderId="0" xfId="0" applyNumberFormat="1" applyFont="1" applyFill="1" applyBorder="1" applyAlignment="1">
      <alignment vertical="center"/>
    </xf>
    <xf numFmtId="0" fontId="48" fillId="0" borderId="38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17" xfId="0" applyFont="1" applyFill="1" applyBorder="1" applyAlignment="1">
      <alignment horizontal="center" vertical="center" wrapText="1"/>
    </xf>
    <xf numFmtId="167" fontId="48" fillId="0" borderId="0" xfId="18" applyFont="1" applyFill="1" applyBorder="1" applyAlignment="1" applyProtection="1"/>
    <xf numFmtId="0" fontId="48" fillId="0" borderId="17" xfId="0" applyFont="1" applyFill="1" applyBorder="1" applyAlignment="1">
      <alignment horizontal="center" vertical="center"/>
    </xf>
    <xf numFmtId="0" fontId="48" fillId="0" borderId="68" xfId="0" applyFont="1" applyFill="1" applyBorder="1" applyAlignment="1">
      <alignment horizontal="center"/>
    </xf>
    <xf numFmtId="0" fontId="48" fillId="0" borderId="8" xfId="0" applyFont="1" applyFill="1" applyBorder="1" applyAlignment="1">
      <alignment horizontal="center"/>
    </xf>
    <xf numFmtId="0" fontId="66" fillId="16" borderId="2" xfId="0" applyFont="1" applyFill="1" applyBorder="1" applyAlignment="1">
      <alignment horizontal="center" vertical="center"/>
    </xf>
    <xf numFmtId="0" fontId="66" fillId="16" borderId="2" xfId="0" applyFont="1" applyFill="1" applyBorder="1" applyAlignment="1">
      <alignment horizontal="center" vertical="center" wrapText="1"/>
    </xf>
    <xf numFmtId="178" fontId="66" fillId="16" borderId="2" xfId="0" applyNumberFormat="1" applyFont="1" applyFill="1" applyBorder="1" applyAlignment="1">
      <alignment horizontal="center" vertical="center"/>
    </xf>
    <xf numFmtId="179" fontId="66" fillId="16" borderId="2" xfId="0" applyNumberFormat="1" applyFont="1" applyFill="1" applyBorder="1" applyAlignment="1">
      <alignment horizontal="center" vertical="center"/>
    </xf>
    <xf numFmtId="0" fontId="48" fillId="0" borderId="4" xfId="35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left" vertical="center"/>
    </xf>
    <xf numFmtId="41" fontId="48" fillId="0" borderId="2" xfId="19" applyNumberFormat="1" applyFont="1" applyFill="1" applyBorder="1" applyAlignment="1">
      <alignment horizontal="left" vertical="center"/>
    </xf>
    <xf numFmtId="41" fontId="48" fillId="0" borderId="11" xfId="19" applyNumberFormat="1" applyFont="1" applyFill="1" applyBorder="1" applyAlignment="1" applyProtection="1">
      <alignment horizontal="left" vertical="center"/>
    </xf>
    <xf numFmtId="175" fontId="48" fillId="0" borderId="2" xfId="37" applyNumberFormat="1" applyFont="1" applyFill="1" applyBorder="1" applyAlignment="1" applyProtection="1">
      <alignment horizontal="center" vertical="center"/>
    </xf>
    <xf numFmtId="0" fontId="48" fillId="0" borderId="2" xfId="35" applyFont="1" applyFill="1" applyBorder="1" applyAlignment="1">
      <alignment horizontal="center"/>
    </xf>
    <xf numFmtId="182" fontId="48" fillId="0" borderId="0" xfId="0" applyNumberFormat="1" applyFont="1"/>
    <xf numFmtId="0" fontId="48" fillId="0" borderId="2" xfId="0" applyFont="1" applyFill="1" applyBorder="1" applyAlignment="1">
      <alignment horizontal="left"/>
    </xf>
    <xf numFmtId="0" fontId="63" fillId="0" borderId="12" xfId="0" applyFont="1" applyBorder="1" applyAlignment="1">
      <alignment horizontal="center"/>
    </xf>
    <xf numFmtId="41" fontId="63" fillId="11" borderId="13" xfId="19" applyNumberFormat="1" applyFont="1" applyFill="1" applyBorder="1" applyAlignment="1" applyProtection="1">
      <alignment horizontal="left" vertical="center"/>
    </xf>
    <xf numFmtId="41" fontId="63" fillId="11" borderId="35" xfId="19" applyNumberFormat="1" applyFont="1" applyFill="1" applyBorder="1" applyAlignment="1" applyProtection="1">
      <alignment horizontal="left" vertical="center"/>
    </xf>
    <xf numFmtId="41" fontId="63" fillId="0" borderId="36" xfId="19" applyNumberFormat="1" applyFont="1" applyFill="1" applyBorder="1" applyAlignment="1" applyProtection="1">
      <alignment horizontal="left" vertical="center"/>
    </xf>
    <xf numFmtId="175" fontId="63" fillId="0" borderId="34" xfId="37" applyNumberFormat="1" applyFont="1" applyFill="1" applyBorder="1" applyAlignment="1" applyProtection="1">
      <alignment horizontal="center" vertical="center"/>
    </xf>
    <xf numFmtId="3" fontId="48" fillId="0" borderId="0" xfId="0" applyNumberFormat="1" applyFont="1"/>
    <xf numFmtId="9" fontId="48" fillId="0" borderId="0" xfId="37" applyNumberFormat="1" applyFont="1" applyFill="1" applyBorder="1" applyAlignment="1" applyProtection="1">
      <alignment horizontal="center"/>
    </xf>
    <xf numFmtId="181" fontId="48" fillId="0" borderId="0" xfId="0" applyNumberFormat="1" applyFont="1"/>
  </cellXfs>
  <cellStyles count="86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Footnote 1" xfId="7" xr:uid="{00000000-0005-0000-0000-000006000000}"/>
    <cellStyle name="Good 1" xfId="8" xr:uid="{00000000-0005-0000-0000-000007000000}"/>
    <cellStyle name="Heading 1 1" xfId="9" xr:uid="{00000000-0005-0000-0000-000008000000}"/>
    <cellStyle name="Heading 2 1" xfId="10" xr:uid="{00000000-0005-0000-0000-000009000000}"/>
    <cellStyle name="Heading 3" xfId="11" xr:uid="{00000000-0005-0000-0000-00000A000000}"/>
    <cellStyle name="Millares" xfId="12" builtinId="3"/>
    <cellStyle name="Millares [0]" xfId="13" builtinId="6"/>
    <cellStyle name="Millares [0] 2" xfId="51" xr:uid="{2A7B1E25-A576-4840-8713-F5BF502A0B31}"/>
    <cellStyle name="Millares 2" xfId="14" xr:uid="{00000000-0005-0000-0000-00000D000000}"/>
    <cellStyle name="Millares 2 2" xfId="15" xr:uid="{00000000-0005-0000-0000-00000E000000}"/>
    <cellStyle name="Millares 2 2 2" xfId="53" xr:uid="{FD15CA1B-C4EE-4AEF-8A23-BB8A2F5FB829}"/>
    <cellStyle name="Millares 2 3" xfId="52" xr:uid="{0A36B1D8-4382-4EEF-B3C7-7690B705F4A1}"/>
    <cellStyle name="Millares 3" xfId="16" xr:uid="{00000000-0005-0000-0000-00000F000000}"/>
    <cellStyle name="Millares 3 2" xfId="54" xr:uid="{36E5323C-93FA-49D3-88D2-E52B739A47AE}"/>
    <cellStyle name="Millares 4" xfId="17" xr:uid="{00000000-0005-0000-0000-000010000000}"/>
    <cellStyle name="Millares 4 2" xfId="55" xr:uid="{F72D8762-A56C-4E12-B781-33188343CA99}"/>
    <cellStyle name="Millares 5" xfId="50" xr:uid="{D78B3A13-86ED-4C88-962D-E9451CBA8654}"/>
    <cellStyle name="Millares 6" xfId="82" xr:uid="{6D1DEDF6-732F-4EE9-A76A-3A405513FEB1}"/>
    <cellStyle name="Millares 7" xfId="85" xr:uid="{4A537BD7-87D6-4463-B965-E82373335EB3}"/>
    <cellStyle name="Moneda" xfId="18" builtinId="4"/>
    <cellStyle name="Moneda [0]" xfId="19" builtinId="7"/>
    <cellStyle name="Moneda [0] 2" xfId="20" xr:uid="{00000000-0005-0000-0000-000013000000}"/>
    <cellStyle name="Moneda [0] 2 2" xfId="58" xr:uid="{BFF73975-FC8D-4CB1-8732-6CC74FBDDD03}"/>
    <cellStyle name="Moneda [0] 3" xfId="57" xr:uid="{F0B42A6A-5B36-4924-A518-97330F856187}"/>
    <cellStyle name="Moneda 2" xfId="21" xr:uid="{00000000-0005-0000-0000-000014000000}"/>
    <cellStyle name="Moneda 2 2" xfId="59" xr:uid="{7CA18B7E-D952-41A8-BF11-15402A70A802}"/>
    <cellStyle name="Moneda 3" xfId="22" xr:uid="{00000000-0005-0000-0000-000015000000}"/>
    <cellStyle name="Moneda 3 2" xfId="23" xr:uid="{00000000-0005-0000-0000-000016000000}"/>
    <cellStyle name="Moneda 3 2 2" xfId="24" xr:uid="{00000000-0005-0000-0000-000017000000}"/>
    <cellStyle name="Moneda 3 2 2 2" xfId="62" xr:uid="{83425C4A-EE4B-40EA-B229-87D41564CFF6}"/>
    <cellStyle name="Moneda 3 2 3" xfId="61" xr:uid="{F9B2EC25-F20D-4B8D-BEB0-50F88E1BDDBA}"/>
    <cellStyle name="Moneda 3 3" xfId="25" xr:uid="{00000000-0005-0000-0000-000018000000}"/>
    <cellStyle name="Moneda 3 3 2" xfId="63" xr:uid="{7F691837-1EC5-49CC-8F0A-EADBB7870389}"/>
    <cellStyle name="Moneda 3 4" xfId="60" xr:uid="{03025BB7-751C-4244-B90C-0B7ABA387BF5}"/>
    <cellStyle name="Moneda 4" xfId="26" xr:uid="{00000000-0005-0000-0000-000019000000}"/>
    <cellStyle name="Moneda 4 2" xfId="27" xr:uid="{00000000-0005-0000-0000-00001A000000}"/>
    <cellStyle name="Moneda 4 2 2" xfId="28" xr:uid="{00000000-0005-0000-0000-00001B000000}"/>
    <cellStyle name="Moneda 4 2 2 2" xfId="66" xr:uid="{61B62809-DFDF-4FCF-93AC-883C11467F71}"/>
    <cellStyle name="Moneda 4 2 3" xfId="65" xr:uid="{156D1867-B8E0-4FAF-9639-25AD59C386A9}"/>
    <cellStyle name="Moneda 4 3" xfId="29" xr:uid="{00000000-0005-0000-0000-00001C000000}"/>
    <cellStyle name="Moneda 4 3 2" xfId="67" xr:uid="{2C821D20-0F91-43E9-8520-463273E0A7D3}"/>
    <cellStyle name="Moneda 4 4" xfId="64" xr:uid="{4DFC270C-14BE-42F0-BA6B-B80277745140}"/>
    <cellStyle name="Moneda 5" xfId="30" xr:uid="{00000000-0005-0000-0000-00001D000000}"/>
    <cellStyle name="Moneda 5 2" xfId="31" xr:uid="{00000000-0005-0000-0000-00001E000000}"/>
    <cellStyle name="Moneda 5 2 2" xfId="69" xr:uid="{2C55B1F2-C51B-45A0-8ED9-51A503E8ECFE}"/>
    <cellStyle name="Moneda 5 3" xfId="68" xr:uid="{C67582FD-6375-4E66-AA1A-FA54C8CE9F36}"/>
    <cellStyle name="Moneda 6" xfId="32" xr:uid="{00000000-0005-0000-0000-00001F000000}"/>
    <cellStyle name="Moneda 6 2" xfId="70" xr:uid="{709E6A41-F2CD-4CBC-909B-290AA47216F2}"/>
    <cellStyle name="Moneda 7" xfId="56" xr:uid="{5B306557-0369-431D-A20E-01A7417EA532}"/>
    <cellStyle name="Moneda 8" xfId="83" xr:uid="{EE9FF1B0-B365-4B26-B8E4-C8A50B053EC7}"/>
    <cellStyle name="Moneda 9" xfId="84" xr:uid="{0E16394D-CA0C-4258-B943-27F51FA869C0}"/>
    <cellStyle name="Neutral 1" xfId="33" xr:uid="{00000000-0005-0000-0000-000020000000}"/>
    <cellStyle name="Normal" xfId="0" builtinId="0"/>
    <cellStyle name="Normal 2" xfId="34" xr:uid="{00000000-0005-0000-0000-000022000000}"/>
    <cellStyle name="Normal 2 2" xfId="35" xr:uid="{00000000-0005-0000-0000-000023000000}"/>
    <cellStyle name="Normal 3" xfId="46" xr:uid="{CB4C0BD1-8160-4F33-9EEE-1B5896A8E624}"/>
    <cellStyle name="Normal 3 2" xfId="79" xr:uid="{A4EF484D-CC1E-49D1-B45B-B0B962E1B79B}"/>
    <cellStyle name="Normal 4" xfId="47" xr:uid="{E2E5A86F-F5AA-4E20-9310-F994B6A24766}"/>
    <cellStyle name="Normal 4 2" xfId="80" xr:uid="{401B723E-CDD5-4B35-BAD5-12E2EC53035C}"/>
    <cellStyle name="Normal 5" xfId="48" xr:uid="{E9F7EB8D-8CFD-416D-9BEB-0AC49C76F7F3}"/>
    <cellStyle name="Normal 5 2" xfId="81" xr:uid="{4221980B-D5B5-4C9D-8CC7-F5E31275A8C1}"/>
    <cellStyle name="Normal 6" xfId="49" xr:uid="{41404F5D-BFFF-47D0-B97C-F7CAB0ACA804}"/>
    <cellStyle name="Note 1" xfId="36" xr:uid="{00000000-0005-0000-0000-000024000000}"/>
    <cellStyle name="Porcentaje" xfId="37" builtinId="5"/>
    <cellStyle name="Porcentaje 2" xfId="38" xr:uid="{00000000-0005-0000-0000-000026000000}"/>
    <cellStyle name="Porcentaje 2 2" xfId="72" xr:uid="{17A5DD7B-E12A-4E82-B7A3-9249ED76AD75}"/>
    <cellStyle name="Porcentaje 3" xfId="39" xr:uid="{00000000-0005-0000-0000-000027000000}"/>
    <cellStyle name="Porcentaje 3 2" xfId="40" xr:uid="{00000000-0005-0000-0000-000028000000}"/>
    <cellStyle name="Porcentaje 3 2 2" xfId="74" xr:uid="{911C0BDF-B11E-4BE8-A4F7-030C7006B54D}"/>
    <cellStyle name="Porcentaje 3 3" xfId="73" xr:uid="{A9D05C5B-64E1-4A59-87E5-9E7C0BB193C8}"/>
    <cellStyle name="Porcentaje 4" xfId="41" xr:uid="{00000000-0005-0000-0000-000029000000}"/>
    <cellStyle name="Porcentaje 4 2" xfId="75" xr:uid="{F65BEC32-93D4-466A-A49D-CBD176347A69}"/>
    <cellStyle name="Porcentaje 5" xfId="42" xr:uid="{00000000-0005-0000-0000-00002A000000}"/>
    <cellStyle name="Porcentaje 5 2" xfId="76" xr:uid="{01D7D414-8E72-4EF6-B4A3-303EF348241E}"/>
    <cellStyle name="Porcentaje 6" xfId="71" xr:uid="{83C03F26-CD88-4565-ABFE-A1BD90633013}"/>
    <cellStyle name="Status 1" xfId="43" xr:uid="{00000000-0005-0000-0000-00002B000000}"/>
    <cellStyle name="Status 1 2" xfId="77" xr:uid="{B7C87336-555F-4C6E-9A09-CE26C109FCFF}"/>
    <cellStyle name="Text 1" xfId="44" xr:uid="{00000000-0005-0000-0000-00002C000000}"/>
    <cellStyle name="Text 1 2" xfId="78" xr:uid="{2002C9EF-55D9-41C0-B72D-159AF223868C}"/>
    <cellStyle name="Warning 1" xfId="45" xr:uid="{00000000-0005-0000-0000-00002D000000}"/>
  </cellStyles>
  <dxfs count="162"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  <dxf>
      <font>
        <color rgb="FFFF0000"/>
      </font>
      <fill>
        <patternFill>
          <bgColor rgb="FFCC99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5822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  <mruColors>
      <color rgb="FFB087F9"/>
      <color rgb="FFFFE699"/>
      <color rgb="FF8690D8"/>
      <color rgb="FF2BB4F9"/>
      <color rgb="FF966BCF"/>
      <color rgb="FF9058F6"/>
      <color rgb="FFBE7DFF"/>
      <color rgb="FFB469FF"/>
      <color rgb="FF1CAFF8"/>
      <color rgb="FF2CB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660401</xdr:colOff>
      <xdr:row>0</xdr:row>
      <xdr:rowOff>71120</xdr:rowOff>
    </xdr:from>
    <xdr:to>
      <xdr:col>0</xdr:col>
      <xdr:colOff>1976756</xdr:colOff>
      <xdr:row>3</xdr:row>
      <xdr:rowOff>115316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7D7758-2312-446B-8AC5-B95C9513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1" y="71120"/>
          <a:ext cx="1314450" cy="623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3722914</xdr:colOff>
      <xdr:row>0</xdr:row>
      <xdr:rowOff>0</xdr:rowOff>
    </xdr:from>
    <xdr:to>
      <xdr:col>0</xdr:col>
      <xdr:colOff>5940331</xdr:colOff>
      <xdr:row>4</xdr:row>
      <xdr:rowOff>78024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196638-B948-45B2-BAB3-F79AC2D1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914" y="0"/>
          <a:ext cx="2198367" cy="9924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3316427</xdr:colOff>
      <xdr:row>0</xdr:row>
      <xdr:rowOff>0</xdr:rowOff>
    </xdr:from>
    <xdr:to>
      <xdr:col>0</xdr:col>
      <xdr:colOff>5490029</xdr:colOff>
      <xdr:row>4</xdr:row>
      <xdr:rowOff>34481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06765F-44D3-4718-B7E0-058CAE85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427" y="0"/>
          <a:ext cx="2173602" cy="9793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78198</xdr:colOff>
      <xdr:row>0</xdr:row>
      <xdr:rowOff>54429</xdr:rowOff>
    </xdr:from>
    <xdr:to>
      <xdr:col>0</xdr:col>
      <xdr:colOff>2060613</xdr:colOff>
      <xdr:row>3</xdr:row>
      <xdr:rowOff>232411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E922CE-C1D8-4B29-B76B-D32A31ADF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8" y="54429"/>
          <a:ext cx="1990035" cy="8964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78198</xdr:colOff>
      <xdr:row>0</xdr:row>
      <xdr:rowOff>54429</xdr:rowOff>
    </xdr:from>
    <xdr:to>
      <xdr:col>0</xdr:col>
      <xdr:colOff>2060613</xdr:colOff>
      <xdr:row>3</xdr:row>
      <xdr:rowOff>224791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0E60B9-B87C-4BB3-8467-411769184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98" y="58239"/>
          <a:ext cx="1988130" cy="8828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91533</xdr:colOff>
      <xdr:row>0</xdr:row>
      <xdr:rowOff>35379</xdr:rowOff>
    </xdr:from>
    <xdr:to>
      <xdr:col>1</xdr:col>
      <xdr:colOff>2091093</xdr:colOff>
      <xdr:row>3</xdr:row>
      <xdr:rowOff>224791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8E3232-4AC6-4051-AC07-EF67E2C4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08" y="35379"/>
          <a:ext cx="1984320" cy="89426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91533</xdr:colOff>
      <xdr:row>0</xdr:row>
      <xdr:rowOff>35379</xdr:rowOff>
    </xdr:from>
    <xdr:to>
      <xdr:col>1</xdr:col>
      <xdr:colOff>2091093</xdr:colOff>
      <xdr:row>3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C008A-D810-41C2-BF29-40550B67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23" y="35379"/>
          <a:ext cx="1995750" cy="8980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838293</xdr:colOff>
      <xdr:row>0</xdr:row>
      <xdr:rowOff>0</xdr:rowOff>
    </xdr:from>
    <xdr:to>
      <xdr:col>1</xdr:col>
      <xdr:colOff>2853093</xdr:colOff>
      <xdr:row>3</xdr:row>
      <xdr:rowOff>193222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D6A2E-1349-44DD-8B3A-3549DAAF0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768" y="0"/>
          <a:ext cx="1995750" cy="9075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403953</xdr:colOff>
      <xdr:row>0</xdr:row>
      <xdr:rowOff>0</xdr:rowOff>
    </xdr:from>
    <xdr:to>
      <xdr:col>1</xdr:col>
      <xdr:colOff>1938693</xdr:colOff>
      <xdr:row>3</xdr:row>
      <xdr:rowOff>195127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282BD-D87A-47A0-9B13-100B3643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53" y="0"/>
          <a:ext cx="2007180" cy="90950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0</xdr:col>
      <xdr:colOff>1533525</xdr:colOff>
      <xdr:row>5</xdr:row>
      <xdr:rowOff>104775</xdr:rowOff>
    </xdr:to>
    <xdr:pic>
      <xdr:nvPicPr>
        <xdr:cNvPr id="17966" name="1 Imagen">
          <a:extLst>
            <a:ext uri="{FF2B5EF4-FFF2-40B4-BE49-F238E27FC236}">
              <a16:creationId xmlns:a16="http://schemas.microsoft.com/office/drawing/2014/main" id="{5CFE03CA-457E-4E6C-ABCF-84CA084E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143827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654687</xdr:colOff>
      <xdr:row>0</xdr:row>
      <xdr:rowOff>0</xdr:rowOff>
    </xdr:from>
    <xdr:to>
      <xdr:col>0</xdr:col>
      <xdr:colOff>3014488</xdr:colOff>
      <xdr:row>3</xdr:row>
      <xdr:rowOff>185882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18833-0026-443F-851A-017A482A2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87" y="0"/>
          <a:ext cx="2359801" cy="1100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386083</xdr:colOff>
      <xdr:row>0</xdr:row>
      <xdr:rowOff>0</xdr:rowOff>
    </xdr:from>
    <xdr:to>
      <xdr:col>0</xdr:col>
      <xdr:colOff>1756350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29D84E-D58C-4713-BF0A-234424A0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3" y="0"/>
          <a:ext cx="1370267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4702178</xdr:colOff>
      <xdr:row>0</xdr:row>
      <xdr:rowOff>0</xdr:rowOff>
    </xdr:from>
    <xdr:to>
      <xdr:col>0</xdr:col>
      <xdr:colOff>6892925</xdr:colOff>
      <xdr:row>4</xdr:row>
      <xdr:rowOff>74486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77777-1C8E-4DBB-AC38-53571677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2178" y="0"/>
          <a:ext cx="2179317" cy="10396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4702178</xdr:colOff>
      <xdr:row>0</xdr:row>
      <xdr:rowOff>0</xdr:rowOff>
    </xdr:from>
    <xdr:to>
      <xdr:col>0</xdr:col>
      <xdr:colOff>6892925</xdr:colOff>
      <xdr:row>4</xdr:row>
      <xdr:rowOff>74486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F6F68F-DDEB-42BE-988F-AAC999D7A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988" y="0"/>
          <a:ext cx="2186937" cy="10193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4702178</xdr:colOff>
      <xdr:row>0</xdr:row>
      <xdr:rowOff>0</xdr:rowOff>
    </xdr:from>
    <xdr:to>
      <xdr:col>0</xdr:col>
      <xdr:colOff>6892925</xdr:colOff>
      <xdr:row>4</xdr:row>
      <xdr:rowOff>74486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245C7D-8239-449B-AC66-7DA82B82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988" y="0"/>
          <a:ext cx="2186937" cy="10193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3316427</xdr:colOff>
      <xdr:row>0</xdr:row>
      <xdr:rowOff>0</xdr:rowOff>
    </xdr:from>
    <xdr:to>
      <xdr:col>0</xdr:col>
      <xdr:colOff>5490029</xdr:colOff>
      <xdr:row>4</xdr:row>
      <xdr:rowOff>34481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19AF77-08D4-456B-821E-7BB51719C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427" y="0"/>
          <a:ext cx="2179317" cy="9924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3135086</xdr:colOff>
      <xdr:row>0</xdr:row>
      <xdr:rowOff>0</xdr:rowOff>
    </xdr:from>
    <xdr:to>
      <xdr:col>0</xdr:col>
      <xdr:colOff>5329643</xdr:colOff>
      <xdr:row>4</xdr:row>
      <xdr:rowOff>34481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130BD9-C7F3-464D-8A61-DF47200A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086" y="0"/>
          <a:ext cx="2175507" cy="9905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3135086</xdr:colOff>
      <xdr:row>0</xdr:row>
      <xdr:rowOff>0</xdr:rowOff>
    </xdr:from>
    <xdr:to>
      <xdr:col>0</xdr:col>
      <xdr:colOff>5329643</xdr:colOff>
      <xdr:row>4</xdr:row>
      <xdr:rowOff>34481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27A69-7FBA-462C-9B16-A9E2E7968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181" y="0"/>
          <a:ext cx="2196462" cy="979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9"/>
  <sheetViews>
    <sheetView showGridLines="0" tabSelected="1" zoomScale="75" zoomScaleNormal="75" workbookViewId="0">
      <selection activeCell="M19" sqref="M19"/>
    </sheetView>
  </sheetViews>
  <sheetFormatPr baseColWidth="10" defaultColWidth="11.42578125" defaultRowHeight="15" customHeight="1" x14ac:dyDescent="0.25"/>
  <cols>
    <col min="1" max="1" width="40.5703125" style="1" bestFit="1" customWidth="1"/>
    <col min="2" max="2" width="19.85546875" style="158" bestFit="1" customWidth="1"/>
    <col min="3" max="3" width="18.42578125" style="158" bestFit="1" customWidth="1"/>
    <col min="4" max="4" width="16.140625" style="158" bestFit="1" customWidth="1"/>
    <col min="5" max="5" width="14.7109375" style="158" bestFit="1" customWidth="1"/>
    <col min="6" max="7" width="13.28515625" style="158" bestFit="1" customWidth="1"/>
    <col min="8" max="9" width="16" style="1" customWidth="1"/>
    <col min="10" max="16384" width="11.42578125" style="1"/>
  </cols>
  <sheetData>
    <row r="1" spans="1:10" ht="15" customHeight="1" x14ac:dyDescent="0.25">
      <c r="A1" s="579"/>
      <c r="B1" s="580" t="s">
        <v>265</v>
      </c>
      <c r="C1" s="580"/>
      <c r="D1" s="580"/>
      <c r="E1" s="580"/>
      <c r="F1" s="580"/>
      <c r="G1" s="580"/>
      <c r="H1" s="580"/>
      <c r="I1" s="580" t="s">
        <v>266</v>
      </c>
    </row>
    <row r="2" spans="1:10" ht="15" customHeight="1" x14ac:dyDescent="0.25">
      <c r="A2" s="579"/>
      <c r="B2" s="580"/>
      <c r="C2" s="580"/>
      <c r="D2" s="580"/>
      <c r="E2" s="580"/>
      <c r="F2" s="580"/>
      <c r="G2" s="580"/>
      <c r="H2" s="580"/>
      <c r="I2" s="581"/>
    </row>
    <row r="3" spans="1:10" ht="15" customHeight="1" x14ac:dyDescent="0.25">
      <c r="A3" s="579"/>
      <c r="B3" s="580" t="s">
        <v>267</v>
      </c>
      <c r="C3" s="581"/>
      <c r="D3" s="581"/>
      <c r="E3" s="580" t="s">
        <v>268</v>
      </c>
      <c r="F3" s="580"/>
      <c r="G3" s="580"/>
      <c r="H3" s="580"/>
      <c r="I3" s="581" t="s">
        <v>334</v>
      </c>
    </row>
    <row r="4" spans="1:10" ht="15" customHeight="1" x14ac:dyDescent="0.25">
      <c r="A4" s="579"/>
      <c r="B4" s="581"/>
      <c r="C4" s="581"/>
      <c r="D4" s="581"/>
      <c r="E4" s="580"/>
      <c r="F4" s="580"/>
      <c r="G4" s="580"/>
      <c r="H4" s="580"/>
      <c r="I4" s="581"/>
    </row>
    <row r="5" spans="1:10" ht="15" customHeight="1" x14ac:dyDescent="0.25">
      <c r="A5" s="578" t="s">
        <v>336</v>
      </c>
      <c r="B5" s="578"/>
      <c r="C5" s="578"/>
      <c r="D5" s="578"/>
      <c r="E5" s="578"/>
      <c r="F5" s="578"/>
      <c r="G5" s="578"/>
      <c r="H5" s="578"/>
      <c r="I5" s="578"/>
    </row>
    <row r="6" spans="1:10" ht="15.75" x14ac:dyDescent="0.25">
      <c r="A6" s="246"/>
      <c r="B6" s="247" t="s">
        <v>158</v>
      </c>
      <c r="C6" s="248" t="s">
        <v>0</v>
      </c>
      <c r="D6" s="247" t="s">
        <v>1</v>
      </c>
      <c r="E6" s="247" t="s">
        <v>174</v>
      </c>
      <c r="F6" s="247" t="s">
        <v>2</v>
      </c>
      <c r="G6" s="247" t="s">
        <v>146</v>
      </c>
      <c r="H6" s="247" t="s">
        <v>187</v>
      </c>
      <c r="I6" s="247" t="s">
        <v>207</v>
      </c>
    </row>
    <row r="7" spans="1:10" s="3" customFormat="1" ht="15" customHeight="1" x14ac:dyDescent="0.25">
      <c r="A7" s="2" t="s">
        <v>337</v>
      </c>
      <c r="B7" s="61">
        <f>MEGACENTRO!AL13</f>
        <v>0</v>
      </c>
      <c r="C7" s="61">
        <f>CUBA!AH11</f>
        <v>0</v>
      </c>
      <c r="D7" s="61">
        <f>'TORRE 3'!AB11</f>
        <v>0</v>
      </c>
      <c r="E7" s="61">
        <f>'TORRE 2'!I11</f>
        <v>0</v>
      </c>
      <c r="F7" s="61">
        <f>ICONO!N11</f>
        <v>0</v>
      </c>
      <c r="G7" s="61">
        <f>OVAL!I11</f>
        <v>0</v>
      </c>
      <c r="H7" s="61">
        <f>ÁLAMOS!H11</f>
        <v>0</v>
      </c>
      <c r="I7" s="61">
        <f>NOGALES!I11</f>
        <v>0</v>
      </c>
      <c r="J7" s="108"/>
    </row>
    <row r="8" spans="1:10" ht="15" customHeight="1" x14ac:dyDescent="0.25">
      <c r="A8" s="2" t="s">
        <v>348</v>
      </c>
      <c r="B8" s="61">
        <f>MEGACENTRO!AL14</f>
        <v>0</v>
      </c>
      <c r="C8" s="61">
        <f>CUBA!AH12</f>
        <v>0</v>
      </c>
      <c r="D8" s="61">
        <f>'TORRE 3'!AB12</f>
        <v>0</v>
      </c>
      <c r="E8" s="61">
        <f>'TORRE 2'!I12</f>
        <v>0</v>
      </c>
      <c r="F8" s="61">
        <f>ICONO!N12</f>
        <v>0</v>
      </c>
      <c r="G8" s="61">
        <f>OVAL!I12</f>
        <v>0</v>
      </c>
      <c r="H8" s="61">
        <f>ÁLAMOS!H12</f>
        <v>0</v>
      </c>
      <c r="I8" s="61">
        <f>NOGALES!I12</f>
        <v>0</v>
      </c>
      <c r="J8" s="108"/>
    </row>
    <row r="9" spans="1:10" ht="15" customHeight="1" x14ac:dyDescent="0.25">
      <c r="A9" s="4" t="s">
        <v>3</v>
      </c>
      <c r="B9" s="160">
        <f t="shared" ref="B9:I9" si="0">B7-B8</f>
        <v>0</v>
      </c>
      <c r="C9" s="160">
        <f t="shared" si="0"/>
        <v>0</v>
      </c>
      <c r="D9" s="160">
        <f t="shared" si="0"/>
        <v>0</v>
      </c>
      <c r="E9" s="160">
        <f t="shared" si="0"/>
        <v>0</v>
      </c>
      <c r="F9" s="160">
        <f t="shared" si="0"/>
        <v>0</v>
      </c>
      <c r="G9" s="160">
        <f t="shared" si="0"/>
        <v>0</v>
      </c>
      <c r="H9" s="160">
        <f t="shared" si="0"/>
        <v>0</v>
      </c>
      <c r="I9" s="160">
        <f t="shared" si="0"/>
        <v>0</v>
      </c>
      <c r="J9" s="108"/>
    </row>
    <row r="10" spans="1:10" ht="15" customHeight="1" x14ac:dyDescent="0.25">
      <c r="A10" s="2"/>
      <c r="B10" s="159"/>
      <c r="C10" s="159"/>
      <c r="D10" s="159"/>
      <c r="E10" s="159"/>
      <c r="F10" s="159"/>
      <c r="G10" s="159"/>
      <c r="H10" s="159"/>
      <c r="I10" s="159"/>
      <c r="J10" s="108"/>
    </row>
    <row r="11" spans="1:10" s="3" customFormat="1" ht="15" customHeight="1" x14ac:dyDescent="0.25">
      <c r="A11" s="2" t="s">
        <v>338</v>
      </c>
      <c r="B11" s="61">
        <f>MEGACENTRO!AL24</f>
        <v>0</v>
      </c>
      <c r="C11" s="61">
        <f>CUBA!AH19</f>
        <v>0</v>
      </c>
      <c r="D11" s="61">
        <f>'TORRE 3'!AB19</f>
        <v>0</v>
      </c>
      <c r="E11" s="61">
        <f>'TORRE 2'!I19</f>
        <v>0</v>
      </c>
      <c r="F11" s="61">
        <f>ICONO!N19</f>
        <v>0</v>
      </c>
      <c r="G11" s="61">
        <f>OVAL!I19</f>
        <v>0</v>
      </c>
      <c r="H11" s="61">
        <f>ÁLAMOS!H19</f>
        <v>0</v>
      </c>
      <c r="I11" s="61">
        <f>NOGALES!I19</f>
        <v>0</v>
      </c>
      <c r="J11" s="108"/>
    </row>
    <row r="12" spans="1:10" ht="15" customHeight="1" x14ac:dyDescent="0.25">
      <c r="A12" s="2" t="s">
        <v>349</v>
      </c>
      <c r="B12" s="61">
        <f>MEGACENTRO!AL25</f>
        <v>0</v>
      </c>
      <c r="C12" s="61">
        <f>CUBA!AH20</f>
        <v>0</v>
      </c>
      <c r="D12" s="61">
        <f>'TORRE 3'!AB20</f>
        <v>0</v>
      </c>
      <c r="E12" s="61">
        <f>'TORRE 2'!I20</f>
        <v>0</v>
      </c>
      <c r="F12" s="61">
        <f>ICONO!N20</f>
        <v>0</v>
      </c>
      <c r="G12" s="61">
        <f>OVAL!I20</f>
        <v>0</v>
      </c>
      <c r="H12" s="61">
        <f>ÁLAMOS!H20</f>
        <v>0</v>
      </c>
      <c r="I12" s="61">
        <f>NOGALES!I20</f>
        <v>0</v>
      </c>
      <c r="J12" s="108"/>
    </row>
    <row r="13" spans="1:10" ht="15" customHeight="1" x14ac:dyDescent="0.25">
      <c r="A13" s="4" t="s">
        <v>3</v>
      </c>
      <c r="B13" s="160">
        <f t="shared" ref="B13:I13" si="1">B11-B12</f>
        <v>0</v>
      </c>
      <c r="C13" s="160">
        <f t="shared" si="1"/>
        <v>0</v>
      </c>
      <c r="D13" s="160">
        <f t="shared" si="1"/>
        <v>0</v>
      </c>
      <c r="E13" s="160">
        <f t="shared" si="1"/>
        <v>0</v>
      </c>
      <c r="F13" s="160">
        <f t="shared" si="1"/>
        <v>0</v>
      </c>
      <c r="G13" s="160">
        <f t="shared" si="1"/>
        <v>0</v>
      </c>
      <c r="H13" s="160">
        <f t="shared" si="1"/>
        <v>0</v>
      </c>
      <c r="I13" s="160">
        <f t="shared" si="1"/>
        <v>0</v>
      </c>
      <c r="J13" s="108"/>
    </row>
    <row r="14" spans="1:10" ht="15" customHeight="1" x14ac:dyDescent="0.25">
      <c r="A14" s="2"/>
      <c r="B14" s="159"/>
      <c r="C14" s="159"/>
      <c r="D14" s="159"/>
      <c r="E14" s="159"/>
      <c r="F14" s="159"/>
      <c r="G14" s="159"/>
      <c r="H14" s="159"/>
      <c r="I14" s="159"/>
      <c r="J14" s="108"/>
    </row>
    <row r="15" spans="1:10" ht="15" customHeight="1" x14ac:dyDescent="0.25">
      <c r="A15" s="2" t="s">
        <v>339</v>
      </c>
      <c r="B15" s="61">
        <f>MEGACENTRO!AL34</f>
        <v>0</v>
      </c>
      <c r="C15" s="61">
        <f>CUBA!AH28</f>
        <v>0</v>
      </c>
      <c r="D15" s="61">
        <f>'TORRE 3'!AB27</f>
        <v>0</v>
      </c>
      <c r="E15" s="61">
        <f>'TORRE 2'!I27</f>
        <v>0</v>
      </c>
      <c r="F15" s="61">
        <f>ICONO!N27</f>
        <v>0</v>
      </c>
      <c r="G15" s="61">
        <f>OVAL!I27</f>
        <v>0</v>
      </c>
      <c r="H15" s="61">
        <f>ÁLAMOS!H27</f>
        <v>0</v>
      </c>
      <c r="I15" s="61">
        <f>NOGALES!I27</f>
        <v>0</v>
      </c>
      <c r="J15" s="108"/>
    </row>
    <row r="16" spans="1:10" ht="15" customHeight="1" x14ac:dyDescent="0.25">
      <c r="A16" s="2" t="s">
        <v>350</v>
      </c>
      <c r="B16" s="61">
        <f>MEGACENTRO!AL35</f>
        <v>0</v>
      </c>
      <c r="C16" s="61">
        <f>CUBA!AH29</f>
        <v>0</v>
      </c>
      <c r="D16" s="61">
        <f>'TORRE 3'!AB28</f>
        <v>0</v>
      </c>
      <c r="E16" s="61">
        <f>'TORRE 2'!I28</f>
        <v>0</v>
      </c>
      <c r="F16" s="61">
        <f>ICONO!N28</f>
        <v>0</v>
      </c>
      <c r="G16" s="61">
        <f>OVAL!I28</f>
        <v>0</v>
      </c>
      <c r="H16" s="61">
        <f>ÁLAMOS!H28</f>
        <v>0</v>
      </c>
      <c r="I16" s="61">
        <f>NOGALES!I28</f>
        <v>0</v>
      </c>
      <c r="J16" s="108"/>
    </row>
    <row r="17" spans="1:16" ht="15" customHeight="1" x14ac:dyDescent="0.25">
      <c r="A17" s="4" t="s">
        <v>3</v>
      </c>
      <c r="B17" s="160">
        <f t="shared" ref="B17:G17" si="2">B15-B16</f>
        <v>0</v>
      </c>
      <c r="C17" s="160">
        <f t="shared" si="2"/>
        <v>0</v>
      </c>
      <c r="D17" s="160">
        <f t="shared" si="2"/>
        <v>0</v>
      </c>
      <c r="E17" s="160">
        <f t="shared" si="2"/>
        <v>0</v>
      </c>
      <c r="F17" s="160">
        <f t="shared" si="2"/>
        <v>0</v>
      </c>
      <c r="G17" s="160">
        <f t="shared" si="2"/>
        <v>0</v>
      </c>
      <c r="H17" s="160">
        <f>H15-H16</f>
        <v>0</v>
      </c>
      <c r="I17" s="160">
        <f>I15-I16</f>
        <v>0</v>
      </c>
      <c r="J17" s="108"/>
    </row>
    <row r="18" spans="1:16" ht="15" customHeight="1" x14ac:dyDescent="0.25">
      <c r="A18" s="2"/>
      <c r="B18" s="159"/>
      <c r="C18" s="159"/>
      <c r="D18" s="159"/>
      <c r="E18" s="159"/>
      <c r="F18" s="159"/>
      <c r="G18" s="159"/>
      <c r="H18" s="159"/>
      <c r="I18" s="159"/>
      <c r="J18" s="108"/>
    </row>
    <row r="19" spans="1:16" ht="15" customHeight="1" x14ac:dyDescent="0.25">
      <c r="A19" s="2" t="s">
        <v>340</v>
      </c>
      <c r="B19" s="61">
        <f>MEGACENTRO!AL96</f>
        <v>0</v>
      </c>
      <c r="C19" s="61">
        <f>CUBA!AH61</f>
        <v>0</v>
      </c>
      <c r="D19" s="61">
        <f>'TORRE 3'!AB39</f>
        <v>0</v>
      </c>
      <c r="E19" s="61">
        <f>'TORRE 2'!I37</f>
        <v>0</v>
      </c>
      <c r="F19" s="61">
        <f>ICONO!N42</f>
        <v>0</v>
      </c>
      <c r="G19" s="61">
        <f>OVAL!I40</f>
        <v>0</v>
      </c>
      <c r="H19" s="61">
        <f>ÁLAMOS!H41</f>
        <v>0</v>
      </c>
      <c r="I19" s="61">
        <f>NOGALES!I39</f>
        <v>0</v>
      </c>
      <c r="J19" s="108"/>
    </row>
    <row r="20" spans="1:16" ht="15" customHeight="1" x14ac:dyDescent="0.25">
      <c r="A20" s="2" t="s">
        <v>351</v>
      </c>
      <c r="B20" s="61">
        <f>MEGACENTRO!AL97</f>
        <v>0</v>
      </c>
      <c r="C20" s="61">
        <f>CUBA!AH62</f>
        <v>0</v>
      </c>
      <c r="D20" s="61">
        <f>'TORRE 3'!AB40</f>
        <v>0</v>
      </c>
      <c r="E20" s="61">
        <f>'TORRE 2'!I38</f>
        <v>0</v>
      </c>
      <c r="F20" s="61">
        <f>ICONO!N43</f>
        <v>0</v>
      </c>
      <c r="G20" s="61">
        <f>OVAL!I41</f>
        <v>0</v>
      </c>
      <c r="H20" s="61">
        <f>ÁLAMOS!H42</f>
        <v>0</v>
      </c>
      <c r="I20" s="61">
        <f>NOGALES!I40</f>
        <v>0</v>
      </c>
      <c r="J20" s="108"/>
    </row>
    <row r="21" spans="1:16" ht="15" customHeight="1" x14ac:dyDescent="0.25">
      <c r="A21" s="4" t="s">
        <v>3</v>
      </c>
      <c r="B21" s="160">
        <f t="shared" ref="B21:G21" si="3">B19-B20</f>
        <v>0</v>
      </c>
      <c r="C21" s="160">
        <f t="shared" si="3"/>
        <v>0</v>
      </c>
      <c r="D21" s="160">
        <f t="shared" si="3"/>
        <v>0</v>
      </c>
      <c r="E21" s="160">
        <f t="shared" si="3"/>
        <v>0</v>
      </c>
      <c r="F21" s="160">
        <f t="shared" si="3"/>
        <v>0</v>
      </c>
      <c r="G21" s="160">
        <f t="shared" si="3"/>
        <v>0</v>
      </c>
      <c r="H21" s="160">
        <f>H19-H20</f>
        <v>0</v>
      </c>
      <c r="I21" s="160">
        <f>I19-I20</f>
        <v>0</v>
      </c>
      <c r="J21" s="108"/>
    </row>
    <row r="22" spans="1:16" ht="14.25" customHeight="1" x14ac:dyDescent="0.25">
      <c r="A22" s="2"/>
      <c r="B22" s="159"/>
      <c r="C22" s="159"/>
      <c r="D22" s="159"/>
      <c r="E22" s="159"/>
      <c r="F22" s="159"/>
      <c r="G22" s="159"/>
      <c r="H22" s="159"/>
      <c r="I22" s="159"/>
      <c r="J22" s="108"/>
    </row>
    <row r="23" spans="1:16" ht="15" customHeight="1" x14ac:dyDescent="0.25">
      <c r="A23" s="2" t="s">
        <v>341</v>
      </c>
      <c r="B23" s="61">
        <f>MEGACENTRO!AL111</f>
        <v>0</v>
      </c>
      <c r="C23" s="61">
        <f>CUBA!AH73</f>
        <v>0</v>
      </c>
      <c r="D23" s="61">
        <f>'TORRE 3'!AB53</f>
        <v>0</v>
      </c>
      <c r="E23" s="61"/>
      <c r="F23" s="61"/>
      <c r="G23" s="61"/>
      <c r="H23" s="61"/>
      <c r="I23" s="61"/>
      <c r="J23" s="108"/>
    </row>
    <row r="24" spans="1:16" ht="15" customHeight="1" x14ac:dyDescent="0.25">
      <c r="A24" s="2" t="s">
        <v>352</v>
      </c>
      <c r="B24" s="61">
        <f>MEGACENTRO!AL112</f>
        <v>0</v>
      </c>
      <c r="C24" s="61">
        <f>CUBA!AH74</f>
        <v>0</v>
      </c>
      <c r="D24" s="61">
        <f>'TORRE 3'!AB54</f>
        <v>0</v>
      </c>
      <c r="E24" s="61"/>
      <c r="F24" s="61"/>
      <c r="G24" s="61"/>
      <c r="H24" s="61"/>
      <c r="I24" s="61"/>
    </row>
    <row r="25" spans="1:16" ht="15" customHeight="1" x14ac:dyDescent="0.25">
      <c r="A25" s="4" t="s">
        <v>3</v>
      </c>
      <c r="B25" s="160">
        <f t="shared" ref="B25:G25" si="4">B23-B24</f>
        <v>0</v>
      </c>
      <c r="C25" s="160">
        <f t="shared" si="4"/>
        <v>0</v>
      </c>
      <c r="D25" s="160">
        <f t="shared" si="4"/>
        <v>0</v>
      </c>
      <c r="E25" s="160">
        <f t="shared" si="4"/>
        <v>0</v>
      </c>
      <c r="F25" s="160">
        <f t="shared" si="4"/>
        <v>0</v>
      </c>
      <c r="G25" s="160">
        <f t="shared" si="4"/>
        <v>0</v>
      </c>
      <c r="H25" s="160">
        <f>H23-H24</f>
        <v>0</v>
      </c>
      <c r="I25" s="160">
        <f>I23-I24</f>
        <v>0</v>
      </c>
    </row>
    <row r="26" spans="1:16" ht="15" customHeight="1" x14ac:dyDescent="0.25">
      <c r="A26" s="2"/>
      <c r="B26" s="159"/>
      <c r="C26" s="159"/>
      <c r="D26" s="159"/>
      <c r="E26" s="159"/>
      <c r="F26" s="159"/>
      <c r="G26" s="159"/>
      <c r="H26" s="159"/>
      <c r="I26" s="159"/>
    </row>
    <row r="27" spans="1:16" ht="15" customHeight="1" x14ac:dyDescent="0.25">
      <c r="A27" s="2" t="s">
        <v>342</v>
      </c>
      <c r="B27" s="61">
        <f>MEGACENTRO!AL122</f>
        <v>0</v>
      </c>
      <c r="C27" s="61">
        <f>CUBA!AH80</f>
        <v>0</v>
      </c>
      <c r="D27" s="61">
        <f>'TORRE 3'!AB61</f>
        <v>0</v>
      </c>
      <c r="E27" s="61"/>
      <c r="F27" s="61"/>
      <c r="G27" s="61"/>
      <c r="H27" s="61"/>
      <c r="I27" s="61"/>
    </row>
    <row r="28" spans="1:16" ht="15" customHeight="1" x14ac:dyDescent="0.4">
      <c r="A28" s="2" t="s">
        <v>353</v>
      </c>
      <c r="B28" s="61">
        <f>MEGACENTRO!AL123</f>
        <v>0</v>
      </c>
      <c r="C28" s="61">
        <f>CUBA!AH81</f>
        <v>0</v>
      </c>
      <c r="D28" s="161">
        <f>'TORRE 3'!AB62</f>
        <v>0</v>
      </c>
      <c r="E28" s="61"/>
      <c r="F28" s="61"/>
      <c r="G28" s="61"/>
      <c r="H28" s="61"/>
      <c r="I28" s="61"/>
      <c r="K28" s="92"/>
      <c r="L28" s="92"/>
      <c r="M28" s="92"/>
      <c r="N28" s="92"/>
      <c r="O28" s="92"/>
      <c r="P28" s="92"/>
    </row>
    <row r="29" spans="1:16" ht="15" customHeight="1" x14ac:dyDescent="0.4">
      <c r="A29" s="4" t="s">
        <v>3</v>
      </c>
      <c r="B29" s="160">
        <f t="shared" ref="B29:G29" si="5">B27-B28</f>
        <v>0</v>
      </c>
      <c r="C29" s="160">
        <f t="shared" si="5"/>
        <v>0</v>
      </c>
      <c r="D29" s="160">
        <f t="shared" si="5"/>
        <v>0</v>
      </c>
      <c r="E29" s="160">
        <f t="shared" si="5"/>
        <v>0</v>
      </c>
      <c r="F29" s="160">
        <f t="shared" si="5"/>
        <v>0</v>
      </c>
      <c r="G29" s="160">
        <f t="shared" si="5"/>
        <v>0</v>
      </c>
      <c r="H29" s="160">
        <f>H27-H28</f>
        <v>0</v>
      </c>
      <c r="I29" s="160">
        <f>I27-I28</f>
        <v>0</v>
      </c>
      <c r="K29" s="92"/>
      <c r="L29" s="92"/>
      <c r="M29" s="92"/>
      <c r="N29" s="92"/>
      <c r="O29" s="92"/>
      <c r="P29" s="92"/>
    </row>
    <row r="30" spans="1:16" ht="15" customHeight="1" x14ac:dyDescent="0.4">
      <c r="A30" s="2"/>
      <c r="B30" s="159"/>
      <c r="C30" s="159"/>
      <c r="D30" s="159"/>
      <c r="E30" s="159"/>
      <c r="F30" s="159"/>
      <c r="G30" s="159"/>
      <c r="H30" s="159"/>
      <c r="I30" s="159"/>
      <c r="K30" s="92"/>
      <c r="L30" s="92"/>
      <c r="M30" s="92"/>
      <c r="N30" s="92"/>
      <c r="O30" s="92"/>
      <c r="P30" s="92"/>
    </row>
    <row r="31" spans="1:16" ht="15" customHeight="1" x14ac:dyDescent="0.4">
      <c r="A31" s="2" t="s">
        <v>343</v>
      </c>
      <c r="B31" s="61">
        <f>'SERVICIOS PUBLICOS MEGACENTRO'!D27+'SERVICIOS PUBLICOS MEGACENTRO'!H27+'SERVICIOS PUBLICOS MEGACENTRO'!D47+'SERVICIOS PUBLICOS MEGACENTRO'!H47+'SERVICIOS PUBLICOS MEGACENTRO'!D67+'SERVICIOS PUBLICOS MEGACENTRO'!H68</f>
        <v>0</v>
      </c>
      <c r="C31" s="61">
        <f>'SERVICIOS PUBLICOS CUBA'!D25+'SERVICIOS PUBLICOS CUBA'!H25+'SERVICIOS PUBLICOS CUBA'!D43+'SERVICIOS PUBLICOS CUBA'!H43+'SERVICIOS PUBLICOS CUBA'!D62+'SERVICIOS PUBLICOS CUBA'!H62</f>
        <v>0</v>
      </c>
      <c r="D31" s="61"/>
      <c r="E31" s="61"/>
      <c r="F31" s="61"/>
      <c r="G31" s="61"/>
      <c r="H31" s="61"/>
      <c r="I31" s="61"/>
      <c r="K31" s="92"/>
      <c r="L31" s="92"/>
      <c r="M31" s="92"/>
      <c r="N31" s="92"/>
      <c r="O31" s="92"/>
      <c r="P31" s="92"/>
    </row>
    <row r="32" spans="1:16" ht="15" customHeight="1" x14ac:dyDescent="0.4">
      <c r="A32" s="2" t="s">
        <v>354</v>
      </c>
      <c r="B32" s="61">
        <v>0</v>
      </c>
      <c r="C32" s="61">
        <v>0</v>
      </c>
      <c r="D32" s="61"/>
      <c r="E32" s="61"/>
      <c r="F32" s="61"/>
      <c r="G32" s="61"/>
      <c r="H32" s="61"/>
      <c r="I32" s="61"/>
      <c r="K32" s="92"/>
      <c r="L32" s="92"/>
      <c r="M32" s="92"/>
      <c r="N32" s="92"/>
      <c r="O32" s="92"/>
      <c r="P32" s="92"/>
    </row>
    <row r="33" spans="1:16" ht="15" customHeight="1" x14ac:dyDescent="0.4">
      <c r="A33" s="4" t="s">
        <v>4</v>
      </c>
      <c r="B33" s="160">
        <f t="shared" ref="B33:G33" si="6">B31-B32</f>
        <v>0</v>
      </c>
      <c r="C33" s="160">
        <f t="shared" si="6"/>
        <v>0</v>
      </c>
      <c r="D33" s="160">
        <f t="shared" si="6"/>
        <v>0</v>
      </c>
      <c r="E33" s="160">
        <f t="shared" si="6"/>
        <v>0</v>
      </c>
      <c r="F33" s="160">
        <f t="shared" si="6"/>
        <v>0</v>
      </c>
      <c r="G33" s="160">
        <f t="shared" si="6"/>
        <v>0</v>
      </c>
      <c r="H33" s="160">
        <f>H31-H32</f>
        <v>0</v>
      </c>
      <c r="I33" s="160">
        <f>I31-I32</f>
        <v>0</v>
      </c>
      <c r="K33" s="92"/>
      <c r="L33" s="92"/>
      <c r="M33" s="92"/>
      <c r="N33" s="92"/>
      <c r="O33" s="92"/>
      <c r="P33" s="92"/>
    </row>
    <row r="34" spans="1:16" ht="15" customHeight="1" x14ac:dyDescent="0.4">
      <c r="A34" s="2"/>
      <c r="B34" s="162"/>
      <c r="C34" s="162"/>
      <c r="D34" s="159"/>
      <c r="E34" s="159"/>
      <c r="F34" s="159"/>
      <c r="G34" s="159"/>
      <c r="H34" s="159"/>
      <c r="I34" s="159"/>
      <c r="K34" s="92"/>
      <c r="L34" s="92"/>
      <c r="M34" s="92"/>
      <c r="N34" s="92"/>
      <c r="O34" s="92"/>
      <c r="P34" s="92"/>
    </row>
    <row r="35" spans="1:16" ht="15" customHeight="1" x14ac:dyDescent="0.4">
      <c r="A35" s="2" t="s">
        <v>344</v>
      </c>
      <c r="B35" s="61">
        <f>'INSUMOS MEGACENTRO'!D39</f>
        <v>0</v>
      </c>
      <c r="C35" s="61">
        <f>'INSUMOS CUBA'!D10</f>
        <v>0</v>
      </c>
      <c r="D35" s="61"/>
      <c r="E35" s="61"/>
      <c r="F35" s="61"/>
      <c r="G35" s="61"/>
      <c r="H35" s="61"/>
      <c r="I35" s="61"/>
      <c r="K35" s="92"/>
      <c r="L35" s="92"/>
      <c r="M35" s="92"/>
      <c r="N35" s="92"/>
      <c r="O35" s="92"/>
      <c r="P35" s="92"/>
    </row>
    <row r="36" spans="1:16" ht="15" customHeight="1" x14ac:dyDescent="0.4">
      <c r="A36" s="2" t="s">
        <v>355</v>
      </c>
      <c r="B36" s="61">
        <f>'INSUMOS MEGACENTRO'!C39</f>
        <v>0</v>
      </c>
      <c r="C36" s="61">
        <f>'INSUMOS CUBA'!C10</f>
        <v>0</v>
      </c>
      <c r="D36" s="61"/>
      <c r="E36" s="61"/>
      <c r="F36" s="61"/>
      <c r="G36" s="61"/>
      <c r="H36" s="61"/>
      <c r="I36" s="61"/>
      <c r="K36" s="92"/>
      <c r="L36" s="92"/>
      <c r="M36" s="92"/>
      <c r="N36" s="92"/>
      <c r="O36" s="92"/>
      <c r="P36" s="92"/>
    </row>
    <row r="37" spans="1:16" ht="15" customHeight="1" x14ac:dyDescent="0.4">
      <c r="A37" s="4" t="s">
        <v>3</v>
      </c>
      <c r="B37" s="160">
        <f t="shared" ref="B37:G37" si="7">B35-B36</f>
        <v>0</v>
      </c>
      <c r="C37" s="160">
        <f t="shared" si="7"/>
        <v>0</v>
      </c>
      <c r="D37" s="160">
        <f t="shared" si="7"/>
        <v>0</v>
      </c>
      <c r="E37" s="160">
        <f t="shared" si="7"/>
        <v>0</v>
      </c>
      <c r="F37" s="160">
        <f t="shared" si="7"/>
        <v>0</v>
      </c>
      <c r="G37" s="160">
        <f t="shared" si="7"/>
        <v>0</v>
      </c>
      <c r="H37" s="160">
        <f>H35-H36</f>
        <v>0</v>
      </c>
      <c r="I37" s="160">
        <f>I35-I36</f>
        <v>0</v>
      </c>
      <c r="K37" s="92"/>
      <c r="L37" s="92"/>
      <c r="M37" s="92"/>
      <c r="N37" s="92"/>
      <c r="O37" s="92"/>
      <c r="P37" s="92"/>
    </row>
    <row r="38" spans="1:16" ht="15" customHeight="1" x14ac:dyDescent="0.4">
      <c r="A38" s="2"/>
      <c r="B38" s="162"/>
      <c r="C38" s="162"/>
      <c r="D38" s="159"/>
      <c r="E38" s="159"/>
      <c r="F38" s="159"/>
      <c r="G38" s="159"/>
      <c r="H38" s="159"/>
      <c r="I38" s="159"/>
      <c r="K38" s="92"/>
      <c r="L38" s="92"/>
      <c r="M38" s="92"/>
      <c r="N38" s="92"/>
      <c r="O38" s="92"/>
      <c r="P38" s="92"/>
    </row>
    <row r="39" spans="1:16" ht="15" customHeight="1" x14ac:dyDescent="0.4">
      <c r="A39" s="2" t="s">
        <v>345</v>
      </c>
      <c r="B39" s="61">
        <f>HEMODINAMIA!D13</f>
        <v>0</v>
      </c>
      <c r="C39" s="61"/>
      <c r="D39" s="61"/>
      <c r="E39" s="61"/>
      <c r="F39" s="61"/>
      <c r="G39" s="61"/>
      <c r="H39" s="61"/>
      <c r="I39" s="61"/>
      <c r="K39" s="92"/>
      <c r="L39" s="92"/>
      <c r="M39" s="92"/>
      <c r="N39" s="92"/>
      <c r="O39" s="92"/>
      <c r="P39" s="92"/>
    </row>
    <row r="40" spans="1:16" ht="15" customHeight="1" x14ac:dyDescent="0.25">
      <c r="A40" s="2" t="s">
        <v>356</v>
      </c>
      <c r="B40" s="61">
        <f>HEMODINAMIA!C13</f>
        <v>0</v>
      </c>
      <c r="C40" s="61"/>
      <c r="D40" s="61"/>
      <c r="E40" s="61"/>
      <c r="F40" s="61"/>
      <c r="G40" s="61"/>
      <c r="H40" s="61"/>
      <c r="I40" s="61"/>
    </row>
    <row r="41" spans="1:16" ht="15" customHeight="1" x14ac:dyDescent="0.25">
      <c r="A41" s="4" t="s">
        <v>3</v>
      </c>
      <c r="B41" s="160">
        <f t="shared" ref="B41:G41" si="8">B39-B40</f>
        <v>0</v>
      </c>
      <c r="C41" s="160">
        <f t="shared" si="8"/>
        <v>0</v>
      </c>
      <c r="D41" s="160">
        <f t="shared" si="8"/>
        <v>0</v>
      </c>
      <c r="E41" s="160">
        <f t="shared" si="8"/>
        <v>0</v>
      </c>
      <c r="F41" s="160">
        <f t="shared" si="8"/>
        <v>0</v>
      </c>
      <c r="G41" s="160">
        <f t="shared" si="8"/>
        <v>0</v>
      </c>
      <c r="H41" s="160">
        <f>H39-H40</f>
        <v>0</v>
      </c>
      <c r="I41" s="160">
        <f>I39-I40</f>
        <v>0</v>
      </c>
    </row>
    <row r="42" spans="1:16" ht="15" customHeight="1" x14ac:dyDescent="0.25">
      <c r="A42" s="2"/>
      <c r="B42" s="162"/>
      <c r="C42" s="162"/>
      <c r="D42" s="159"/>
      <c r="E42" s="159"/>
      <c r="F42" s="159"/>
      <c r="G42" s="159"/>
      <c r="H42" s="159"/>
      <c r="I42" s="159"/>
    </row>
    <row r="43" spans="1:16" ht="15" customHeight="1" x14ac:dyDescent="0.25">
      <c r="A43" s="2" t="s">
        <v>346</v>
      </c>
      <c r="B43" s="61">
        <f>OSTEOSINTESIS!D14</f>
        <v>0</v>
      </c>
      <c r="C43" s="61"/>
      <c r="D43" s="61"/>
      <c r="E43" s="61"/>
      <c r="F43" s="61"/>
      <c r="G43" s="61"/>
      <c r="H43" s="61"/>
      <c r="I43" s="61"/>
    </row>
    <row r="44" spans="1:16" ht="15" customHeight="1" x14ac:dyDescent="0.25">
      <c r="A44" s="2" t="s">
        <v>357</v>
      </c>
      <c r="B44" s="61">
        <f>OSTEOSINTESIS!C14</f>
        <v>0</v>
      </c>
      <c r="C44" s="61"/>
      <c r="D44" s="61"/>
      <c r="E44" s="61"/>
      <c r="F44" s="61"/>
      <c r="G44" s="61"/>
      <c r="H44" s="61"/>
      <c r="I44" s="61"/>
    </row>
    <row r="45" spans="1:16" ht="15" customHeight="1" x14ac:dyDescent="0.25">
      <c r="A45" s="4" t="s">
        <v>5</v>
      </c>
      <c r="B45" s="160">
        <f t="shared" ref="B45:G45" si="9">B43-B44</f>
        <v>0</v>
      </c>
      <c r="C45" s="160">
        <f t="shared" si="9"/>
        <v>0</v>
      </c>
      <c r="D45" s="160">
        <f t="shared" si="9"/>
        <v>0</v>
      </c>
      <c r="E45" s="160">
        <f t="shared" si="9"/>
        <v>0</v>
      </c>
      <c r="F45" s="160">
        <f t="shared" si="9"/>
        <v>0</v>
      </c>
      <c r="G45" s="160">
        <f t="shared" si="9"/>
        <v>0</v>
      </c>
      <c r="H45" s="160">
        <f>H43-H44</f>
        <v>0</v>
      </c>
      <c r="I45" s="160">
        <f>I43-I44</f>
        <v>0</v>
      </c>
    </row>
    <row r="46" spans="1:16" ht="15" customHeight="1" x14ac:dyDescent="0.25">
      <c r="A46" s="2"/>
      <c r="B46" s="159"/>
      <c r="C46" s="159"/>
      <c r="D46" s="159"/>
      <c r="E46" s="159"/>
      <c r="F46" s="159"/>
      <c r="G46" s="159"/>
      <c r="H46" s="159"/>
      <c r="I46" s="159"/>
    </row>
    <row r="47" spans="1:16" s="3" customFormat="1" ht="15" customHeight="1" x14ac:dyDescent="0.25">
      <c r="A47" s="2" t="s">
        <v>347</v>
      </c>
      <c r="B47" s="61">
        <f t="shared" ref="B47:F48" si="10">B11+B15+B19+B23+B27+B31+B35+B39+B43</f>
        <v>0</v>
      </c>
      <c r="C47" s="61">
        <f t="shared" si="10"/>
        <v>0</v>
      </c>
      <c r="D47" s="61">
        <f>D11+D15+D19+D23+D27+D31+D35+D39+D43</f>
        <v>0</v>
      </c>
      <c r="E47" s="61">
        <f t="shared" si="10"/>
        <v>0</v>
      </c>
      <c r="F47" s="61">
        <f t="shared" si="10"/>
        <v>0</v>
      </c>
      <c r="G47" s="61">
        <f t="shared" ref="G47:I48" si="11">G11+G15+G19+G23+G27+G31+G35+G39+G43</f>
        <v>0</v>
      </c>
      <c r="H47" s="61">
        <f t="shared" si="11"/>
        <v>0</v>
      </c>
      <c r="I47" s="61">
        <f t="shared" si="11"/>
        <v>0</v>
      </c>
    </row>
    <row r="48" spans="1:16" ht="15" customHeight="1" x14ac:dyDescent="0.25">
      <c r="A48" s="2" t="s">
        <v>358</v>
      </c>
      <c r="B48" s="61">
        <f>B12+B16+B20+B24+B28+B32+B36+B40+B44</f>
        <v>0</v>
      </c>
      <c r="C48" s="61">
        <f t="shared" si="10"/>
        <v>0</v>
      </c>
      <c r="D48" s="61">
        <f>D12+D16+D20+D24+D28+D32+D36+D40+D44</f>
        <v>0</v>
      </c>
      <c r="E48" s="61">
        <f t="shared" si="10"/>
        <v>0</v>
      </c>
      <c r="F48" s="61">
        <f t="shared" si="10"/>
        <v>0</v>
      </c>
      <c r="G48" s="61">
        <f t="shared" si="11"/>
        <v>0</v>
      </c>
      <c r="H48" s="61">
        <f t="shared" si="11"/>
        <v>0</v>
      </c>
      <c r="I48" s="61">
        <f t="shared" si="11"/>
        <v>0</v>
      </c>
    </row>
    <row r="49" spans="1:9" ht="15" customHeight="1" x14ac:dyDescent="0.25">
      <c r="A49" s="4" t="s">
        <v>6</v>
      </c>
      <c r="B49" s="160">
        <f t="shared" ref="B49:G49" si="12">B47-B48</f>
        <v>0</v>
      </c>
      <c r="C49" s="160">
        <f t="shared" si="12"/>
        <v>0</v>
      </c>
      <c r="D49" s="160">
        <f t="shared" si="12"/>
        <v>0</v>
      </c>
      <c r="E49" s="160">
        <f t="shared" si="12"/>
        <v>0</v>
      </c>
      <c r="F49" s="160">
        <f t="shared" si="12"/>
        <v>0</v>
      </c>
      <c r="G49" s="160">
        <f t="shared" si="12"/>
        <v>0</v>
      </c>
      <c r="H49" s="160">
        <f>H47-H48</f>
        <v>0</v>
      </c>
      <c r="I49" s="160">
        <f>I47-I48</f>
        <v>0</v>
      </c>
    </row>
  </sheetData>
  <sheetProtection sort="0" autoFilter="0" pivotTables="0"/>
  <mergeCells count="7">
    <mergeCell ref="A5:I5"/>
    <mergeCell ref="A1:A4"/>
    <mergeCell ref="I1:I2"/>
    <mergeCell ref="B3:D4"/>
    <mergeCell ref="I3:I4"/>
    <mergeCell ref="B1:H2"/>
    <mergeCell ref="E3:H4"/>
  </mergeCells>
  <conditionalFormatting sqref="B13:I13">
    <cfRule type="cellIs" dxfId="161" priority="30" operator="greaterThan">
      <formula>0</formula>
    </cfRule>
  </conditionalFormatting>
  <conditionalFormatting sqref="B17:I17">
    <cfRule type="cellIs" dxfId="160" priority="10" operator="greaterThan">
      <formula>0</formula>
    </cfRule>
  </conditionalFormatting>
  <conditionalFormatting sqref="B21:I21">
    <cfRule type="cellIs" dxfId="159" priority="9" operator="greaterThan">
      <formula>0</formula>
    </cfRule>
  </conditionalFormatting>
  <conditionalFormatting sqref="B25:I25">
    <cfRule type="cellIs" dxfId="158" priority="8" operator="greaterThan">
      <formula>0</formula>
    </cfRule>
  </conditionalFormatting>
  <conditionalFormatting sqref="B29:I29">
    <cfRule type="cellIs" dxfId="157" priority="7" operator="greaterThan">
      <formula>0</formula>
    </cfRule>
  </conditionalFormatting>
  <conditionalFormatting sqref="B33:I33">
    <cfRule type="cellIs" dxfId="156" priority="6" operator="greaterThan">
      <formula>0</formula>
    </cfRule>
  </conditionalFormatting>
  <conditionalFormatting sqref="B37:I37">
    <cfRule type="cellIs" dxfId="155" priority="5" operator="greaterThan">
      <formula>0</formula>
    </cfRule>
  </conditionalFormatting>
  <conditionalFormatting sqref="B41:I41">
    <cfRule type="cellIs" dxfId="154" priority="4" operator="greaterThan">
      <formula>0</formula>
    </cfRule>
  </conditionalFormatting>
  <conditionalFormatting sqref="B45:I45">
    <cfRule type="cellIs" dxfId="153" priority="3" operator="greaterThan">
      <formula>0</formula>
    </cfRule>
  </conditionalFormatting>
  <conditionalFormatting sqref="B49:I49">
    <cfRule type="cellIs" dxfId="152" priority="2" operator="greaterThan">
      <formula>0</formula>
    </cfRule>
  </conditionalFormatting>
  <conditionalFormatting sqref="B9:I9">
    <cfRule type="cellIs" dxfId="151" priority="1" operator="greaterThan">
      <formula>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N48"/>
  <sheetViews>
    <sheetView showGridLines="0" zoomScale="70" zoomScaleNormal="70" zoomScaleSheetLayoutView="106" workbookViewId="0">
      <selection activeCell="O6" sqref="O6"/>
    </sheetView>
  </sheetViews>
  <sheetFormatPr baseColWidth="10" defaultColWidth="11.42578125" defaultRowHeight="18.75" x14ac:dyDescent="0.3"/>
  <cols>
    <col min="1" max="1" width="119.7109375" style="143" customWidth="1"/>
    <col min="2" max="2" width="10" style="143" customWidth="1"/>
    <col min="3" max="3" width="15.28515625" style="143" bestFit="1" customWidth="1"/>
    <col min="4" max="4" width="10" style="143" customWidth="1"/>
    <col min="5" max="5" width="18.7109375" style="143" customWidth="1"/>
    <col min="6" max="6" width="10" style="143" customWidth="1"/>
    <col min="7" max="7" width="16.7109375" style="143" customWidth="1"/>
    <col min="8" max="8" width="10" style="143" customWidth="1"/>
    <col min="9" max="9" width="14.42578125" style="143" bestFit="1" customWidth="1"/>
    <col min="10" max="10" width="10" style="143" customWidth="1"/>
    <col min="11" max="11" width="13.140625" style="143" customWidth="1"/>
    <col min="12" max="12" width="9.85546875" style="143" customWidth="1"/>
    <col min="13" max="13" width="18" style="143" customWidth="1"/>
    <col min="14" max="14" width="16" style="195" bestFit="1" customWidth="1"/>
    <col min="15" max="16384" width="11.42578125" style="192"/>
  </cols>
  <sheetData>
    <row r="1" spans="1:14" ht="18.75" customHeight="1" x14ac:dyDescent="0.3">
      <c r="A1" s="586"/>
      <c r="B1" s="596" t="s">
        <v>269</v>
      </c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 t="s">
        <v>270</v>
      </c>
    </row>
    <row r="2" spans="1:14" ht="18.75" customHeight="1" x14ac:dyDescent="0.3">
      <c r="A2" s="644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5"/>
    </row>
    <row r="3" spans="1:14" ht="18.75" customHeight="1" x14ac:dyDescent="0.3">
      <c r="A3" s="644"/>
      <c r="B3" s="596" t="s">
        <v>271</v>
      </c>
      <c r="C3" s="596"/>
      <c r="D3" s="596"/>
      <c r="E3" s="596"/>
      <c r="F3" s="596"/>
      <c r="G3" s="596"/>
      <c r="H3" s="596" t="s">
        <v>272</v>
      </c>
      <c r="I3" s="596"/>
      <c r="J3" s="596"/>
      <c r="K3" s="596"/>
      <c r="L3" s="596"/>
      <c r="M3" s="595" t="s">
        <v>334</v>
      </c>
    </row>
    <row r="4" spans="1:14" ht="18.75" customHeight="1" x14ac:dyDescent="0.3">
      <c r="A4" s="645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5"/>
    </row>
    <row r="5" spans="1:14" ht="18.75" customHeight="1" x14ac:dyDescent="0.3">
      <c r="A5" s="598"/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600"/>
    </row>
    <row r="6" spans="1:14" x14ac:dyDescent="0.3">
      <c r="A6" s="646" t="s">
        <v>282</v>
      </c>
      <c r="B6" s="646"/>
      <c r="C6" s="646"/>
      <c r="D6" s="646"/>
      <c r="E6" s="646"/>
      <c r="F6" s="646"/>
      <c r="G6" s="646"/>
      <c r="H6" s="646"/>
      <c r="I6" s="646"/>
      <c r="J6" s="646"/>
      <c r="K6" s="646"/>
      <c r="L6" s="646"/>
      <c r="M6" s="646"/>
    </row>
    <row r="7" spans="1:14" x14ac:dyDescent="0.3">
      <c r="A7" s="647" t="s">
        <v>325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</row>
    <row r="8" spans="1:14" ht="37.15" customHeight="1" x14ac:dyDescent="0.3">
      <c r="A8" s="146" t="s">
        <v>37</v>
      </c>
      <c r="B8" s="146" t="s">
        <v>38</v>
      </c>
      <c r="C8" s="147" t="s">
        <v>39</v>
      </c>
      <c r="D8" s="146" t="s">
        <v>38</v>
      </c>
      <c r="E8" s="270" t="s">
        <v>57</v>
      </c>
      <c r="F8" s="270" t="s">
        <v>38</v>
      </c>
      <c r="G8" s="270" t="s">
        <v>18</v>
      </c>
      <c r="H8" s="270" t="s">
        <v>38</v>
      </c>
      <c r="I8" s="270" t="s">
        <v>19</v>
      </c>
      <c r="J8" s="270" t="s">
        <v>38</v>
      </c>
      <c r="K8" s="270" t="s">
        <v>209</v>
      </c>
      <c r="L8" s="270" t="s">
        <v>38</v>
      </c>
      <c r="M8" s="270" t="s">
        <v>210</v>
      </c>
    </row>
    <row r="9" spans="1:14" s="193" customFormat="1" x14ac:dyDescent="0.3">
      <c r="A9" s="91"/>
      <c r="B9" s="78"/>
      <c r="C9" s="289"/>
      <c r="D9" s="78"/>
      <c r="E9" s="289"/>
      <c r="F9" s="78"/>
      <c r="G9" s="289"/>
      <c r="H9" s="78"/>
      <c r="I9" s="289"/>
      <c r="J9" s="289"/>
      <c r="K9" s="289"/>
      <c r="L9" s="289"/>
      <c r="M9" s="289"/>
      <c r="N9" s="196"/>
    </row>
    <row r="10" spans="1:14" s="193" customFormat="1" x14ac:dyDescent="0.3">
      <c r="A10" s="91"/>
      <c r="B10" s="78"/>
      <c r="C10" s="289"/>
      <c r="D10" s="78"/>
      <c r="E10" s="289"/>
      <c r="F10" s="78"/>
      <c r="G10" s="289"/>
      <c r="H10" s="78"/>
      <c r="I10" s="289"/>
      <c r="J10" s="289"/>
      <c r="K10" s="289"/>
      <c r="L10" s="289"/>
      <c r="M10" s="289"/>
      <c r="N10" s="196"/>
    </row>
    <row r="11" spans="1:14" x14ac:dyDescent="0.2">
      <c r="A11" s="575" t="s">
        <v>331</v>
      </c>
      <c r="B11" s="568"/>
      <c r="C11" s="283">
        <f>SUM(C9:C10)</f>
        <v>0</v>
      </c>
      <c r="D11" s="568"/>
      <c r="E11" s="283">
        <f>SUM(E9:E10)</f>
        <v>0</v>
      </c>
      <c r="F11" s="568"/>
      <c r="G11" s="283">
        <f>SUM(G9:G10)</f>
        <v>0</v>
      </c>
      <c r="H11" s="568"/>
      <c r="I11" s="283">
        <f>SUM(I9:I10)</f>
        <v>0</v>
      </c>
      <c r="J11" s="283"/>
      <c r="K11" s="283">
        <f>SUM(K9:K10)</f>
        <v>0</v>
      </c>
      <c r="L11" s="283"/>
      <c r="M11" s="283">
        <f>SUM(M9:M10)</f>
        <v>0</v>
      </c>
      <c r="N11" s="197">
        <f>SUM(C11:M11)</f>
        <v>0</v>
      </c>
    </row>
    <row r="12" spans="1:14" s="430" customFormat="1" x14ac:dyDescent="0.2">
      <c r="A12" s="629" t="s">
        <v>292</v>
      </c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398">
        <v>0</v>
      </c>
    </row>
    <row r="13" spans="1:14" s="430" customFormat="1" ht="18" customHeight="1" x14ac:dyDescent="0.2">
      <c r="A13" s="567"/>
      <c r="B13" s="630" t="s">
        <v>3</v>
      </c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399">
        <f>N11-N12</f>
        <v>0</v>
      </c>
    </row>
    <row r="14" spans="1:14" s="534" customFormat="1" x14ac:dyDescent="0.3">
      <c r="A14" s="569"/>
      <c r="B14" s="569"/>
      <c r="C14" s="569"/>
      <c r="D14" s="569"/>
      <c r="E14" s="569"/>
      <c r="F14" s="569"/>
      <c r="G14" s="569"/>
      <c r="H14" s="569"/>
      <c r="I14" s="569"/>
      <c r="J14" s="569"/>
      <c r="K14" s="569"/>
      <c r="L14" s="569"/>
      <c r="M14" s="569"/>
      <c r="N14" s="431"/>
    </row>
    <row r="15" spans="1:14" x14ac:dyDescent="0.3">
      <c r="A15" s="647" t="s">
        <v>36</v>
      </c>
      <c r="B15" s="647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</row>
    <row r="16" spans="1:14" ht="37.15" customHeight="1" x14ac:dyDescent="0.3">
      <c r="A16" s="146" t="s">
        <v>37</v>
      </c>
      <c r="B16" s="146" t="s">
        <v>38</v>
      </c>
      <c r="C16" s="147" t="s">
        <v>39</v>
      </c>
      <c r="D16" s="146" t="s">
        <v>38</v>
      </c>
      <c r="E16" s="270" t="s">
        <v>57</v>
      </c>
      <c r="F16" s="270" t="s">
        <v>38</v>
      </c>
      <c r="G16" s="270" t="s">
        <v>18</v>
      </c>
      <c r="H16" s="270" t="s">
        <v>38</v>
      </c>
      <c r="I16" s="270" t="s">
        <v>19</v>
      </c>
      <c r="J16" s="270" t="s">
        <v>38</v>
      </c>
      <c r="K16" s="270" t="s">
        <v>209</v>
      </c>
      <c r="L16" s="270" t="s">
        <v>38</v>
      </c>
      <c r="M16" s="270" t="s">
        <v>210</v>
      </c>
    </row>
    <row r="17" spans="1:14" s="193" customFormat="1" x14ac:dyDescent="0.3">
      <c r="A17" s="91"/>
      <c r="B17" s="78"/>
      <c r="C17" s="289"/>
      <c r="D17" s="78"/>
      <c r="E17" s="289"/>
      <c r="F17" s="78"/>
      <c r="G17" s="289"/>
      <c r="H17" s="78"/>
      <c r="I17" s="289"/>
      <c r="J17" s="289"/>
      <c r="K17" s="289"/>
      <c r="L17" s="289"/>
      <c r="M17" s="289"/>
      <c r="N17" s="196"/>
    </row>
    <row r="18" spans="1:14" s="193" customFormat="1" x14ac:dyDescent="0.3">
      <c r="A18" s="91"/>
      <c r="B18" s="78"/>
      <c r="C18" s="289"/>
      <c r="D18" s="78"/>
      <c r="E18" s="289"/>
      <c r="F18" s="78"/>
      <c r="G18" s="289"/>
      <c r="H18" s="78"/>
      <c r="I18" s="289"/>
      <c r="J18" s="289"/>
      <c r="K18" s="289"/>
      <c r="L18" s="289"/>
      <c r="M18" s="289"/>
      <c r="N18" s="196"/>
    </row>
    <row r="19" spans="1:14" x14ac:dyDescent="0.2">
      <c r="A19" s="87" t="s">
        <v>166</v>
      </c>
      <c r="B19" s="170"/>
      <c r="C19" s="283">
        <f>SUM(C17:C18)</f>
        <v>0</v>
      </c>
      <c r="D19" s="505"/>
      <c r="E19" s="283">
        <f>SUM(E17:E18)</f>
        <v>0</v>
      </c>
      <c r="F19" s="512"/>
      <c r="G19" s="283">
        <f>SUM(G17:G18)</f>
        <v>0</v>
      </c>
      <c r="H19" s="512"/>
      <c r="I19" s="283">
        <f>SUM(I17:I18)</f>
        <v>0</v>
      </c>
      <c r="J19" s="283"/>
      <c r="K19" s="283">
        <f>SUM(K17:K18)</f>
        <v>0</v>
      </c>
      <c r="L19" s="283"/>
      <c r="M19" s="283">
        <f>SUM(M17:M18)</f>
        <v>0</v>
      </c>
      <c r="N19" s="197">
        <f>SUM(C19:M19)</f>
        <v>0</v>
      </c>
    </row>
    <row r="20" spans="1:14" s="430" customFormat="1" x14ac:dyDescent="0.2">
      <c r="A20" s="629" t="s">
        <v>292</v>
      </c>
      <c r="B20" s="629"/>
      <c r="C20" s="629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398">
        <v>0</v>
      </c>
    </row>
    <row r="21" spans="1:14" s="430" customFormat="1" ht="18" customHeight="1" x14ac:dyDescent="0.2">
      <c r="A21" s="391"/>
      <c r="B21" s="630" t="s">
        <v>3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399">
        <f>N19-N20</f>
        <v>0</v>
      </c>
    </row>
    <row r="22" spans="1:14" s="393" customFormat="1" x14ac:dyDescent="0.3">
      <c r="A22" s="395"/>
      <c r="B22" s="395"/>
      <c r="C22" s="395"/>
      <c r="D22" s="507"/>
      <c r="E22" s="507"/>
      <c r="F22" s="507"/>
      <c r="G22" s="507"/>
      <c r="H22" s="507"/>
      <c r="I22" s="507"/>
      <c r="J22" s="511"/>
      <c r="K22" s="511"/>
      <c r="L22" s="511"/>
      <c r="M22" s="511"/>
      <c r="N22" s="431"/>
    </row>
    <row r="23" spans="1:14" s="194" customFormat="1" x14ac:dyDescent="0.3">
      <c r="A23" s="647" t="s">
        <v>41</v>
      </c>
      <c r="B23" s="647"/>
      <c r="C23" s="647"/>
      <c r="D23" s="647"/>
      <c r="E23" s="647"/>
      <c r="F23" s="647"/>
      <c r="G23" s="647"/>
      <c r="H23" s="647"/>
      <c r="I23" s="647"/>
      <c r="J23" s="647"/>
      <c r="K23" s="647"/>
      <c r="L23" s="647"/>
      <c r="M23" s="647"/>
      <c r="N23" s="196"/>
    </row>
    <row r="24" spans="1:14" s="194" customFormat="1" ht="37.15" customHeight="1" x14ac:dyDescent="0.3">
      <c r="A24" s="148" t="s">
        <v>37</v>
      </c>
      <c r="B24" s="148" t="s">
        <v>38</v>
      </c>
      <c r="C24" s="147" t="s">
        <v>39</v>
      </c>
      <c r="D24" s="146" t="s">
        <v>38</v>
      </c>
      <c r="E24" s="517" t="s">
        <v>57</v>
      </c>
      <c r="F24" s="517" t="s">
        <v>38</v>
      </c>
      <c r="G24" s="517" t="s">
        <v>18</v>
      </c>
      <c r="H24" s="517" t="s">
        <v>38</v>
      </c>
      <c r="I24" s="517" t="s">
        <v>19</v>
      </c>
      <c r="J24" s="517" t="s">
        <v>38</v>
      </c>
      <c r="K24" s="517" t="s">
        <v>209</v>
      </c>
      <c r="L24" s="270" t="s">
        <v>38</v>
      </c>
      <c r="M24" s="270" t="s">
        <v>210</v>
      </c>
      <c r="N24" s="196"/>
    </row>
    <row r="25" spans="1:14" s="194" customFormat="1" x14ac:dyDescent="0.3">
      <c r="A25" s="112"/>
      <c r="B25" s="167"/>
      <c r="C25" s="281"/>
      <c r="D25" s="78"/>
      <c r="E25" s="289"/>
      <c r="F25" s="78"/>
      <c r="G25" s="289"/>
      <c r="H25" s="78"/>
      <c r="I25" s="289"/>
      <c r="J25" s="289"/>
      <c r="K25" s="289"/>
      <c r="L25" s="289"/>
      <c r="M25" s="289"/>
      <c r="N25" s="196"/>
    </row>
    <row r="26" spans="1:14" s="194" customFormat="1" x14ac:dyDescent="0.3">
      <c r="A26" s="112"/>
      <c r="B26" s="167"/>
      <c r="C26" s="281"/>
      <c r="D26" s="78"/>
      <c r="E26" s="289"/>
      <c r="F26" s="78"/>
      <c r="G26" s="289"/>
      <c r="H26" s="78"/>
      <c r="I26" s="289"/>
      <c r="J26" s="289"/>
      <c r="K26" s="289"/>
      <c r="L26" s="289"/>
      <c r="M26" s="289"/>
      <c r="N26" s="196"/>
    </row>
    <row r="27" spans="1:14" s="194" customFormat="1" x14ac:dyDescent="0.25">
      <c r="A27" s="73" t="s">
        <v>167</v>
      </c>
      <c r="B27" s="513"/>
      <c r="C27" s="283">
        <f>SUM(C25:C26)</f>
        <v>0</v>
      </c>
      <c r="D27" s="512"/>
      <c r="E27" s="283">
        <f>SUM(E25:E26)</f>
        <v>0</v>
      </c>
      <c r="F27" s="512"/>
      <c r="G27" s="283">
        <f>SUM(G25:G26)</f>
        <v>0</v>
      </c>
      <c r="H27" s="512"/>
      <c r="I27" s="283">
        <f>SUM(I25:I26)</f>
        <v>0</v>
      </c>
      <c r="J27" s="283"/>
      <c r="K27" s="283">
        <f>SUM(K25:K26)</f>
        <v>0</v>
      </c>
      <c r="L27" s="283"/>
      <c r="M27" s="283">
        <f>SUM(M25:M26)</f>
        <v>0</v>
      </c>
      <c r="N27" s="197">
        <f>SUM(C27:M27)</f>
        <v>0</v>
      </c>
    </row>
    <row r="28" spans="1:14" s="430" customFormat="1" x14ac:dyDescent="0.2">
      <c r="A28" s="629" t="s">
        <v>292</v>
      </c>
      <c r="B28" s="629"/>
      <c r="C28" s="629"/>
      <c r="D28" s="629"/>
      <c r="E28" s="629"/>
      <c r="F28" s="629"/>
      <c r="G28" s="629"/>
      <c r="H28" s="629"/>
      <c r="I28" s="629"/>
      <c r="J28" s="629"/>
      <c r="K28" s="629"/>
      <c r="L28" s="629"/>
      <c r="M28" s="629"/>
      <c r="N28" s="398">
        <v>0</v>
      </c>
    </row>
    <row r="29" spans="1:14" s="430" customFormat="1" ht="18" customHeight="1" x14ac:dyDescent="0.2">
      <c r="A29" s="510"/>
      <c r="B29" s="630" t="s">
        <v>3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399">
        <f>N27-N28</f>
        <v>0</v>
      </c>
    </row>
    <row r="30" spans="1:14" s="430" customFormat="1" x14ac:dyDescent="0.3">
      <c r="A30" s="385"/>
      <c r="B30" s="386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432"/>
    </row>
    <row r="31" spans="1:14" x14ac:dyDescent="0.3">
      <c r="A31" s="647" t="s">
        <v>42</v>
      </c>
      <c r="B31" s="647"/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</row>
    <row r="32" spans="1:14" s="193" customFormat="1" ht="37.15" customHeight="1" x14ac:dyDescent="0.3">
      <c r="A32" s="146" t="s">
        <v>37</v>
      </c>
      <c r="B32" s="146" t="s">
        <v>38</v>
      </c>
      <c r="C32" s="147" t="s">
        <v>39</v>
      </c>
      <c r="D32" s="146" t="s">
        <v>38</v>
      </c>
      <c r="E32" s="270" t="s">
        <v>57</v>
      </c>
      <c r="F32" s="270" t="s">
        <v>38</v>
      </c>
      <c r="G32" s="270" t="s">
        <v>18</v>
      </c>
      <c r="H32" s="270" t="s">
        <v>38</v>
      </c>
      <c r="I32" s="270" t="s">
        <v>19</v>
      </c>
      <c r="J32" s="270" t="s">
        <v>38</v>
      </c>
      <c r="K32" s="270" t="s">
        <v>209</v>
      </c>
      <c r="L32" s="270" t="s">
        <v>38</v>
      </c>
      <c r="M32" s="270" t="s">
        <v>210</v>
      </c>
      <c r="N32" s="196"/>
    </row>
    <row r="33" spans="1:14" x14ac:dyDescent="0.3">
      <c r="A33" s="91" t="s">
        <v>194</v>
      </c>
      <c r="B33" s="78"/>
      <c r="C33" s="478"/>
      <c r="D33" s="78"/>
      <c r="E33" s="289"/>
      <c r="F33" s="78"/>
      <c r="G33" s="289"/>
      <c r="H33" s="78"/>
      <c r="I33" s="289"/>
      <c r="J33" s="289"/>
      <c r="K33" s="289"/>
      <c r="L33" s="289"/>
      <c r="M33" s="478"/>
    </row>
    <row r="34" spans="1:14" x14ac:dyDescent="0.3">
      <c r="A34" s="91" t="s">
        <v>259</v>
      </c>
      <c r="B34" s="78"/>
      <c r="C34" s="478"/>
      <c r="D34" s="78"/>
      <c r="E34" s="289"/>
      <c r="F34" s="78"/>
      <c r="G34" s="289"/>
      <c r="H34" s="78"/>
      <c r="I34" s="289"/>
      <c r="J34" s="289"/>
      <c r="K34" s="289"/>
      <c r="L34" s="289"/>
      <c r="M34" s="478"/>
    </row>
    <row r="35" spans="1:14" x14ac:dyDescent="0.3">
      <c r="A35" s="451" t="s">
        <v>211</v>
      </c>
      <c r="B35" s="78"/>
      <c r="C35" s="341"/>
      <c r="D35" s="78"/>
      <c r="E35" s="341"/>
      <c r="F35" s="78"/>
      <c r="G35" s="289"/>
      <c r="H35" s="78"/>
      <c r="I35" s="289"/>
      <c r="J35" s="289"/>
      <c r="K35" s="289"/>
      <c r="L35" s="289"/>
      <c r="M35" s="289"/>
      <c r="N35" s="196"/>
    </row>
    <row r="36" spans="1:14" x14ac:dyDescent="0.3">
      <c r="A36" s="451" t="s">
        <v>305</v>
      </c>
      <c r="B36" s="78"/>
      <c r="C36" s="341"/>
      <c r="D36" s="568"/>
      <c r="E36" s="283"/>
      <c r="F36" s="568"/>
      <c r="G36" s="283"/>
      <c r="H36" s="568"/>
      <c r="I36" s="341"/>
      <c r="J36" s="283"/>
      <c r="K36" s="283"/>
      <c r="L36" s="283"/>
      <c r="M36" s="283"/>
      <c r="N36" s="196"/>
    </row>
    <row r="37" spans="1:14" x14ac:dyDescent="0.3">
      <c r="A37" s="451" t="s">
        <v>241</v>
      </c>
      <c r="B37" s="78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196"/>
    </row>
    <row r="38" spans="1:14" x14ac:dyDescent="0.3">
      <c r="A38" s="451" t="s">
        <v>233</v>
      </c>
      <c r="B38" s="78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196"/>
    </row>
    <row r="39" spans="1:14" s="193" customFormat="1" ht="18.75" customHeight="1" x14ac:dyDescent="0.3">
      <c r="A39" s="514" t="s">
        <v>254</v>
      </c>
      <c r="B39" s="78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1"/>
      <c r="N39" s="195"/>
    </row>
    <row r="40" spans="1:14" x14ac:dyDescent="0.3">
      <c r="A40" s="451" t="s">
        <v>255</v>
      </c>
      <c r="B40" s="78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</row>
    <row r="41" spans="1:14" x14ac:dyDescent="0.3">
      <c r="A41" s="451" t="s">
        <v>141</v>
      </c>
      <c r="B41" s="78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</row>
    <row r="42" spans="1:14" x14ac:dyDescent="0.3">
      <c r="A42" s="515" t="s">
        <v>168</v>
      </c>
      <c r="B42" s="78"/>
      <c r="C42" s="516">
        <f>SUM(C33:C41)</f>
        <v>0</v>
      </c>
      <c r="D42" s="516"/>
      <c r="E42" s="516">
        <f>SUM(E33:E41)</f>
        <v>0</v>
      </c>
      <c r="F42" s="516"/>
      <c r="G42" s="516">
        <f>SUM(G33:G41)</f>
        <v>0</v>
      </c>
      <c r="H42" s="516"/>
      <c r="I42" s="516">
        <f>SUM(I33:I41)</f>
        <v>0</v>
      </c>
      <c r="J42" s="516"/>
      <c r="K42" s="516">
        <f>SUM(K33:K41)</f>
        <v>0</v>
      </c>
      <c r="L42" s="516"/>
      <c r="M42" s="516">
        <f>SUM(M33:M41)</f>
        <v>0</v>
      </c>
      <c r="N42" s="197">
        <f>SUM(C42:M42)</f>
        <v>0</v>
      </c>
    </row>
    <row r="43" spans="1:14" s="430" customFormat="1" x14ac:dyDescent="0.2">
      <c r="A43" s="629" t="s">
        <v>292</v>
      </c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398">
        <v>0</v>
      </c>
    </row>
    <row r="44" spans="1:14" s="430" customFormat="1" ht="18" customHeight="1" x14ac:dyDescent="0.2">
      <c r="A44" s="510"/>
      <c r="B44" s="630" t="s">
        <v>3</v>
      </c>
      <c r="C44" s="630"/>
      <c r="D44" s="630"/>
      <c r="E44" s="630"/>
      <c r="F44" s="630"/>
      <c r="G44" s="630"/>
      <c r="H44" s="630"/>
      <c r="I44" s="630"/>
      <c r="J44" s="630"/>
      <c r="K44" s="630"/>
      <c r="L44" s="630"/>
      <c r="M44" s="630"/>
      <c r="N44" s="399">
        <f>N42-N43</f>
        <v>0</v>
      </c>
    </row>
    <row r="45" spans="1:14" s="430" customFormat="1" x14ac:dyDescent="0.2">
      <c r="A45" s="391"/>
      <c r="B45" s="391"/>
      <c r="C45" s="391"/>
      <c r="D45" s="506"/>
      <c r="E45" s="506"/>
      <c r="F45" s="506"/>
      <c r="G45" s="506"/>
      <c r="H45" s="506"/>
      <c r="I45" s="506"/>
      <c r="J45" s="510"/>
      <c r="K45" s="510"/>
      <c r="L45" s="510"/>
      <c r="M45" s="510"/>
      <c r="N45" s="394"/>
    </row>
    <row r="46" spans="1:14" x14ac:dyDescent="0.3">
      <c r="A46" s="113" t="s">
        <v>162</v>
      </c>
      <c r="B46" s="75"/>
      <c r="C46" s="283">
        <f>C42+C27+C19</f>
        <v>0</v>
      </c>
      <c r="D46" s="283"/>
      <c r="E46" s="283">
        <f>E42+E27+E19</f>
        <v>0</v>
      </c>
      <c r="F46" s="283"/>
      <c r="G46" s="283">
        <f>G42+G27+G19</f>
        <v>0</v>
      </c>
      <c r="H46" s="283"/>
      <c r="I46" s="283">
        <f>I42+I27+I19</f>
        <v>0</v>
      </c>
      <c r="J46" s="283"/>
      <c r="K46" s="283">
        <f>K42+K27+K19</f>
        <v>0</v>
      </c>
      <c r="L46" s="283"/>
      <c r="M46" s="283">
        <f>M42+M27+M19</f>
        <v>0</v>
      </c>
      <c r="N46" s="197">
        <f>SUM(C46:M46)</f>
        <v>0</v>
      </c>
    </row>
    <row r="47" spans="1:14" x14ac:dyDescent="0.2">
      <c r="A47" s="629" t="s">
        <v>292</v>
      </c>
      <c r="B47" s="629"/>
      <c r="C47" s="629"/>
      <c r="D47" s="629"/>
      <c r="E47" s="629"/>
      <c r="F47" s="629"/>
      <c r="G47" s="629"/>
      <c r="H47" s="629"/>
      <c r="I47" s="629"/>
      <c r="J47" s="629"/>
      <c r="K47" s="629"/>
      <c r="L47" s="629"/>
      <c r="M47" s="629"/>
      <c r="N47" s="197">
        <v>0</v>
      </c>
    </row>
    <row r="48" spans="1:14" ht="18" customHeight="1" x14ac:dyDescent="0.2">
      <c r="A48" s="510"/>
      <c r="B48" s="630" t="s">
        <v>3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630"/>
      <c r="N48" s="198">
        <f>N46-N47</f>
        <v>0</v>
      </c>
    </row>
  </sheetData>
  <sheetProtection insertRows="0" insertHyperlinks="0" sort="0" autoFilter="0" pivotTables="0"/>
  <sortState xmlns:xlrd2="http://schemas.microsoft.com/office/spreadsheetml/2017/richdata2" ref="A33:N40">
    <sortCondition ref="A33:A40"/>
  </sortState>
  <mergeCells count="22">
    <mergeCell ref="A6:M6"/>
    <mergeCell ref="A15:M15"/>
    <mergeCell ref="A20:M20"/>
    <mergeCell ref="A5:M5"/>
    <mergeCell ref="A1:A4"/>
    <mergeCell ref="M1:M2"/>
    <mergeCell ref="M3:M4"/>
    <mergeCell ref="B1:L2"/>
    <mergeCell ref="H3:L4"/>
    <mergeCell ref="B3:G4"/>
    <mergeCell ref="A7:M7"/>
    <mergeCell ref="A12:M12"/>
    <mergeCell ref="B13:M13"/>
    <mergeCell ref="A47:M47"/>
    <mergeCell ref="B48:M48"/>
    <mergeCell ref="A31:M31"/>
    <mergeCell ref="A23:M23"/>
    <mergeCell ref="B21:M21"/>
    <mergeCell ref="A28:M28"/>
    <mergeCell ref="B29:M29"/>
    <mergeCell ref="A43:M43"/>
    <mergeCell ref="B44:M44"/>
  </mergeCells>
  <conditionalFormatting sqref="B21">
    <cfRule type="expression" dxfId="39" priority="17">
      <formula>$AJ$43&gt;0</formula>
    </cfRule>
  </conditionalFormatting>
  <conditionalFormatting sqref="N44:N45">
    <cfRule type="cellIs" dxfId="38" priority="12" operator="greaterThan">
      <formula>0</formula>
    </cfRule>
  </conditionalFormatting>
  <conditionalFormatting sqref="B45">
    <cfRule type="expression" dxfId="37" priority="13">
      <formula>$AJ$43&gt;0</formula>
    </cfRule>
  </conditionalFormatting>
  <conditionalFormatting sqref="N48">
    <cfRule type="cellIs" dxfId="36" priority="10" operator="greaterThan">
      <formula>0</formula>
    </cfRule>
  </conditionalFormatting>
  <conditionalFormatting sqref="N21">
    <cfRule type="cellIs" dxfId="35" priority="6" operator="greaterThan">
      <formula>0</formula>
    </cfRule>
  </conditionalFormatting>
  <conditionalFormatting sqref="N29">
    <cfRule type="cellIs" dxfId="34" priority="7" operator="greaterThan">
      <formula>0</formula>
    </cfRule>
  </conditionalFormatting>
  <conditionalFormatting sqref="B29">
    <cfRule type="expression" dxfId="33" priority="5">
      <formula>$AJ$43&gt;0</formula>
    </cfRule>
  </conditionalFormatting>
  <conditionalFormatting sqref="B44">
    <cfRule type="expression" dxfId="32" priority="4">
      <formula>$AJ$43&gt;0</formula>
    </cfRule>
  </conditionalFormatting>
  <conditionalFormatting sqref="B48">
    <cfRule type="expression" dxfId="31" priority="3">
      <formula>$AJ$43&gt;0</formula>
    </cfRule>
  </conditionalFormatting>
  <conditionalFormatting sqref="B13">
    <cfRule type="expression" dxfId="30" priority="2">
      <formula>$AJ$43&gt;0</formula>
    </cfRule>
  </conditionalFormatting>
  <conditionalFormatting sqref="N13">
    <cfRule type="cellIs" dxfId="29" priority="1" operator="greaterThan">
      <formula>0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0194-631F-4076-B443-0B7996D90594}">
  <sheetPr codeName="Hoja19"/>
  <dimension ref="A1:L48"/>
  <sheetViews>
    <sheetView showGridLines="0" zoomScale="70" zoomScaleNormal="70" workbookViewId="0">
      <selection activeCell="J3" sqref="J3"/>
    </sheetView>
  </sheetViews>
  <sheetFormatPr baseColWidth="10" defaultColWidth="11.42578125" defaultRowHeight="18" customHeight="1" x14ac:dyDescent="0.3"/>
  <cols>
    <col min="1" max="1" width="149.85546875" style="192" customWidth="1"/>
    <col min="2" max="2" width="6.140625" style="192" bestFit="1" customWidth="1"/>
    <col min="3" max="3" width="15.85546875" style="223" bestFit="1" customWidth="1"/>
    <col min="4" max="4" width="4.5703125" style="223" customWidth="1"/>
    <col min="5" max="5" width="15.85546875" style="223" customWidth="1"/>
    <col min="6" max="6" width="6.140625" style="223" bestFit="1" customWidth="1"/>
    <col min="7" max="7" width="20.140625" style="223" customWidth="1"/>
    <col min="8" max="8" width="16" style="195" bestFit="1" customWidth="1"/>
    <col min="9" max="16384" width="11.42578125" style="192"/>
  </cols>
  <sheetData>
    <row r="1" spans="1:12" ht="18" customHeight="1" x14ac:dyDescent="0.2">
      <c r="A1" s="585"/>
      <c r="B1" s="596" t="s">
        <v>269</v>
      </c>
      <c r="C1" s="596"/>
      <c r="D1" s="596"/>
      <c r="E1" s="596"/>
      <c r="F1" s="596"/>
      <c r="G1" s="596" t="s">
        <v>270</v>
      </c>
      <c r="H1" s="544"/>
      <c r="I1" s="544"/>
      <c r="J1" s="544"/>
      <c r="K1" s="544"/>
      <c r="L1" s="544"/>
    </row>
    <row r="2" spans="1:12" ht="18" customHeight="1" x14ac:dyDescent="0.2">
      <c r="A2" s="585"/>
      <c r="B2" s="596"/>
      <c r="C2" s="596"/>
      <c r="D2" s="596"/>
      <c r="E2" s="596"/>
      <c r="F2" s="596"/>
      <c r="G2" s="595"/>
      <c r="H2" s="544"/>
      <c r="I2" s="544"/>
      <c r="J2" s="544"/>
      <c r="K2" s="544"/>
      <c r="L2" s="544"/>
    </row>
    <row r="3" spans="1:12" ht="18" customHeight="1" x14ac:dyDescent="0.3">
      <c r="A3" s="585"/>
      <c r="B3" s="596" t="s">
        <v>271</v>
      </c>
      <c r="C3" s="596"/>
      <c r="D3" s="596"/>
      <c r="E3" s="596" t="s">
        <v>272</v>
      </c>
      <c r="F3" s="596"/>
      <c r="G3" s="595" t="s">
        <v>334</v>
      </c>
      <c r="H3" s="553"/>
      <c r="I3" s="544"/>
      <c r="J3" s="544"/>
      <c r="K3" s="544"/>
      <c r="L3" s="544"/>
    </row>
    <row r="4" spans="1:12" ht="18" customHeight="1" x14ac:dyDescent="0.2">
      <c r="A4" s="585"/>
      <c r="B4" s="596"/>
      <c r="C4" s="596"/>
      <c r="D4" s="596"/>
      <c r="E4" s="596"/>
      <c r="F4" s="596"/>
      <c r="G4" s="595"/>
      <c r="H4" s="544"/>
      <c r="I4" s="544"/>
      <c r="J4" s="544"/>
      <c r="K4" s="544"/>
      <c r="L4" s="544"/>
    </row>
    <row r="5" spans="1:12" ht="18" customHeight="1" x14ac:dyDescent="0.3">
      <c r="A5" s="647"/>
      <c r="B5" s="647"/>
      <c r="C5" s="647"/>
      <c r="D5" s="647"/>
      <c r="E5" s="647"/>
      <c r="F5" s="647"/>
      <c r="G5" s="647"/>
    </row>
    <row r="6" spans="1:12" ht="18" customHeight="1" x14ac:dyDescent="0.3">
      <c r="A6" s="646" t="s">
        <v>282</v>
      </c>
      <c r="B6" s="646"/>
      <c r="C6" s="646"/>
      <c r="D6" s="646"/>
      <c r="E6" s="646"/>
      <c r="F6" s="646"/>
      <c r="G6" s="646"/>
    </row>
    <row r="7" spans="1:12" ht="18" customHeight="1" x14ac:dyDescent="0.3">
      <c r="A7" s="647" t="s">
        <v>325</v>
      </c>
      <c r="B7" s="647"/>
      <c r="C7" s="647"/>
      <c r="D7" s="647"/>
      <c r="E7" s="647"/>
      <c r="F7" s="647"/>
      <c r="G7" s="647"/>
    </row>
    <row r="8" spans="1:12" ht="37.5" customHeight="1" x14ac:dyDescent="0.3">
      <c r="A8" s="174" t="s">
        <v>37</v>
      </c>
      <c r="B8" s="174" t="s">
        <v>38</v>
      </c>
      <c r="C8" s="182" t="s">
        <v>39</v>
      </c>
      <c r="D8" s="174" t="s">
        <v>38</v>
      </c>
      <c r="E8" s="157" t="s">
        <v>12</v>
      </c>
      <c r="F8" s="174" t="s">
        <v>38</v>
      </c>
      <c r="G8" s="157" t="s">
        <v>17</v>
      </c>
    </row>
    <row r="9" spans="1:12" s="193" customFormat="1" ht="18" customHeight="1" x14ac:dyDescent="0.3">
      <c r="A9" s="574"/>
      <c r="B9" s="299"/>
      <c r="C9" s="281"/>
      <c r="D9" s="299"/>
      <c r="E9" s="281"/>
      <c r="F9" s="299"/>
      <c r="G9" s="281"/>
      <c r="H9" s="196"/>
    </row>
    <row r="10" spans="1:12" s="193" customFormat="1" ht="18" customHeight="1" x14ac:dyDescent="0.3">
      <c r="A10" s="257"/>
      <c r="B10" s="175"/>
      <c r="C10" s="341"/>
      <c r="D10" s="175"/>
      <c r="E10" s="341"/>
      <c r="F10" s="175"/>
      <c r="G10" s="341"/>
      <c r="H10" s="196"/>
    </row>
    <row r="11" spans="1:12" ht="18" customHeight="1" x14ac:dyDescent="0.2">
      <c r="A11" s="176" t="s">
        <v>332</v>
      </c>
      <c r="B11" s="377"/>
      <c r="C11" s="342">
        <f>SUM(C9:C10)</f>
        <v>0</v>
      </c>
      <c r="D11" s="377"/>
      <c r="E11" s="342">
        <f>SUM(E9:E10)</f>
        <v>0</v>
      </c>
      <c r="F11" s="377"/>
      <c r="G11" s="342">
        <f>SUM(G9:G10)</f>
        <v>0</v>
      </c>
      <c r="H11" s="197">
        <f>SUM(C11:G11)</f>
        <v>0</v>
      </c>
    </row>
    <row r="12" spans="1:12" s="430" customFormat="1" ht="18" customHeight="1" x14ac:dyDescent="0.2">
      <c r="A12" s="660" t="s">
        <v>293</v>
      </c>
      <c r="B12" s="660"/>
      <c r="C12" s="660"/>
      <c r="D12" s="660"/>
      <c r="E12" s="660"/>
      <c r="F12" s="660"/>
      <c r="G12" s="660"/>
      <c r="H12" s="398">
        <v>0</v>
      </c>
    </row>
    <row r="13" spans="1:12" s="430" customFormat="1" ht="18" customHeight="1" x14ac:dyDescent="0.2">
      <c r="A13" s="657" t="s">
        <v>3</v>
      </c>
      <c r="B13" s="657"/>
      <c r="C13" s="657"/>
      <c r="D13" s="657"/>
      <c r="E13" s="657"/>
      <c r="F13" s="657"/>
      <c r="G13" s="657"/>
      <c r="H13" s="399">
        <f>H11-H12</f>
        <v>0</v>
      </c>
    </row>
    <row r="14" spans="1:12" s="430" customFormat="1" ht="18" customHeight="1" x14ac:dyDescent="0.3">
      <c r="A14" s="434"/>
      <c r="B14" s="434"/>
      <c r="C14" s="435"/>
      <c r="D14" s="435"/>
      <c r="E14" s="435"/>
      <c r="F14" s="435"/>
      <c r="G14" s="435"/>
      <c r="H14" s="431"/>
    </row>
    <row r="15" spans="1:12" ht="18" customHeight="1" x14ac:dyDescent="0.3">
      <c r="A15" s="647" t="s">
        <v>36</v>
      </c>
      <c r="B15" s="647"/>
      <c r="C15" s="647"/>
      <c r="D15" s="647"/>
      <c r="E15" s="647"/>
      <c r="F15" s="647"/>
      <c r="G15" s="647"/>
    </row>
    <row r="16" spans="1:12" ht="37.5" customHeight="1" x14ac:dyDescent="0.3">
      <c r="A16" s="174" t="s">
        <v>37</v>
      </c>
      <c r="B16" s="174" t="s">
        <v>38</v>
      </c>
      <c r="C16" s="182" t="s">
        <v>39</v>
      </c>
      <c r="D16" s="174" t="s">
        <v>38</v>
      </c>
      <c r="E16" s="157" t="s">
        <v>12</v>
      </c>
      <c r="F16" s="174" t="s">
        <v>38</v>
      </c>
      <c r="G16" s="157" t="s">
        <v>17</v>
      </c>
    </row>
    <row r="17" spans="1:8" s="193" customFormat="1" ht="18" customHeight="1" x14ac:dyDescent="0.3">
      <c r="A17" s="80"/>
      <c r="B17" s="299"/>
      <c r="C17" s="281"/>
      <c r="D17" s="299"/>
      <c r="E17" s="281"/>
      <c r="F17" s="299"/>
      <c r="G17" s="281"/>
      <c r="H17" s="196"/>
    </row>
    <row r="18" spans="1:8" s="193" customFormat="1" ht="18" customHeight="1" x14ac:dyDescent="0.3">
      <c r="A18" s="257"/>
      <c r="B18" s="175"/>
      <c r="C18" s="341"/>
      <c r="D18" s="175"/>
      <c r="E18" s="341"/>
      <c r="F18" s="175"/>
      <c r="G18" s="341"/>
      <c r="H18" s="196"/>
    </row>
    <row r="19" spans="1:8" ht="18" customHeight="1" x14ac:dyDescent="0.2">
      <c r="A19" s="176" t="s">
        <v>188</v>
      </c>
      <c r="B19" s="177"/>
      <c r="C19" s="342">
        <f>SUM(C17:C18)</f>
        <v>0</v>
      </c>
      <c r="D19" s="377"/>
      <c r="E19" s="342">
        <f>SUM(E17:E18)</f>
        <v>0</v>
      </c>
      <c r="F19" s="277"/>
      <c r="G19" s="342">
        <f>SUM(G17:G18)</f>
        <v>0</v>
      </c>
      <c r="H19" s="197">
        <f>SUM(C19:G19)</f>
        <v>0</v>
      </c>
    </row>
    <row r="20" spans="1:8" s="430" customFormat="1" ht="18" customHeight="1" x14ac:dyDescent="0.2">
      <c r="A20" s="660" t="s">
        <v>293</v>
      </c>
      <c r="B20" s="660"/>
      <c r="C20" s="660"/>
      <c r="D20" s="660"/>
      <c r="E20" s="660"/>
      <c r="F20" s="660"/>
      <c r="G20" s="660"/>
      <c r="H20" s="398">
        <v>0</v>
      </c>
    </row>
    <row r="21" spans="1:8" s="430" customFormat="1" ht="18" customHeight="1" x14ac:dyDescent="0.2">
      <c r="A21" s="657" t="s">
        <v>3</v>
      </c>
      <c r="B21" s="657"/>
      <c r="C21" s="657"/>
      <c r="D21" s="657"/>
      <c r="E21" s="657"/>
      <c r="F21" s="657"/>
      <c r="G21" s="657"/>
      <c r="H21" s="399">
        <f>H19-H20</f>
        <v>0</v>
      </c>
    </row>
    <row r="22" spans="1:8" s="430" customFormat="1" ht="18" customHeight="1" x14ac:dyDescent="0.3">
      <c r="A22" s="434"/>
      <c r="B22" s="434"/>
      <c r="C22" s="435"/>
      <c r="D22" s="435"/>
      <c r="E22" s="435"/>
      <c r="F22" s="435"/>
      <c r="G22" s="435"/>
      <c r="H22" s="431"/>
    </row>
    <row r="23" spans="1:8" ht="18" customHeight="1" x14ac:dyDescent="0.3">
      <c r="A23" s="647" t="s">
        <v>41</v>
      </c>
      <c r="B23" s="647"/>
      <c r="C23" s="647"/>
      <c r="D23" s="647"/>
      <c r="E23" s="647"/>
      <c r="F23" s="647"/>
      <c r="G23" s="647"/>
      <c r="H23" s="196"/>
    </row>
    <row r="24" spans="1:8" ht="37.5" customHeight="1" x14ac:dyDescent="0.3">
      <c r="A24" s="174" t="s">
        <v>37</v>
      </c>
      <c r="B24" s="174" t="s">
        <v>38</v>
      </c>
      <c r="C24" s="182" t="s">
        <v>39</v>
      </c>
      <c r="D24" s="174" t="s">
        <v>38</v>
      </c>
      <c r="E24" s="157" t="s">
        <v>12</v>
      </c>
      <c r="F24" s="174" t="s">
        <v>38</v>
      </c>
      <c r="G24" s="157" t="s">
        <v>17</v>
      </c>
      <c r="H24" s="196"/>
    </row>
    <row r="25" spans="1:8" s="193" customFormat="1" ht="18" customHeight="1" x14ac:dyDescent="0.3">
      <c r="A25" s="80"/>
      <c r="B25" s="299"/>
      <c r="C25" s="518"/>
      <c r="D25" s="299"/>
      <c r="E25" s="518"/>
      <c r="F25" s="299"/>
      <c r="G25" s="518"/>
      <c r="H25" s="196"/>
    </row>
    <row r="26" spans="1:8" s="193" customFormat="1" ht="18" customHeight="1" x14ac:dyDescent="0.3">
      <c r="A26" s="80"/>
      <c r="B26" s="299"/>
      <c r="C26" s="518"/>
      <c r="D26" s="299"/>
      <c r="E26" s="518"/>
      <c r="F26" s="299"/>
      <c r="G26" s="518"/>
      <c r="H26" s="196"/>
    </row>
    <row r="27" spans="1:8" ht="18" customHeight="1" x14ac:dyDescent="0.2">
      <c r="A27" s="259" t="s">
        <v>189</v>
      </c>
      <c r="B27" s="258"/>
      <c r="C27" s="343">
        <f>SUM(C25:C26)</f>
        <v>0</v>
      </c>
      <c r="D27" s="378"/>
      <c r="E27" s="343">
        <f>SUM(E25:E26)</f>
        <v>0</v>
      </c>
      <c r="F27" s="278"/>
      <c r="G27" s="343">
        <f>SUM(G25:G26)</f>
        <v>0</v>
      </c>
      <c r="H27" s="197">
        <f>SUM(C27:G27)</f>
        <v>0</v>
      </c>
    </row>
    <row r="28" spans="1:8" s="430" customFormat="1" ht="18" customHeight="1" x14ac:dyDescent="0.2">
      <c r="A28" s="656" t="s">
        <v>293</v>
      </c>
      <c r="B28" s="656"/>
      <c r="C28" s="656"/>
      <c r="D28" s="656"/>
      <c r="E28" s="656"/>
      <c r="F28" s="656"/>
      <c r="G28" s="656"/>
      <c r="H28" s="398">
        <v>0</v>
      </c>
    </row>
    <row r="29" spans="1:8" s="430" customFormat="1" ht="18" customHeight="1" x14ac:dyDescent="0.2">
      <c r="A29" s="657" t="s">
        <v>3</v>
      </c>
      <c r="B29" s="657"/>
      <c r="C29" s="657"/>
      <c r="D29" s="657"/>
      <c r="E29" s="657"/>
      <c r="F29" s="657"/>
      <c r="G29" s="657"/>
      <c r="H29" s="399">
        <f>H27-H28</f>
        <v>0</v>
      </c>
    </row>
    <row r="30" spans="1:8" s="430" customFormat="1" ht="18" customHeight="1" x14ac:dyDescent="0.3">
      <c r="A30" s="436"/>
      <c r="B30" s="437"/>
      <c r="C30" s="438"/>
      <c r="D30" s="438"/>
      <c r="E30" s="438"/>
      <c r="F30" s="438"/>
      <c r="G30" s="438"/>
      <c r="H30" s="432"/>
    </row>
    <row r="31" spans="1:8" ht="18" customHeight="1" x14ac:dyDescent="0.3">
      <c r="A31" s="647" t="s">
        <v>42</v>
      </c>
      <c r="B31" s="647"/>
      <c r="C31" s="647"/>
      <c r="D31" s="647"/>
      <c r="E31" s="647"/>
      <c r="F31" s="647"/>
      <c r="G31" s="647"/>
    </row>
    <row r="32" spans="1:8" ht="37.5" customHeight="1" x14ac:dyDescent="0.3">
      <c r="A32" s="179" t="s">
        <v>37</v>
      </c>
      <c r="B32" s="179" t="s">
        <v>38</v>
      </c>
      <c r="C32" s="183" t="s">
        <v>39</v>
      </c>
      <c r="D32" s="179" t="s">
        <v>38</v>
      </c>
      <c r="E32" s="157" t="s">
        <v>12</v>
      </c>
      <c r="F32" s="179" t="s">
        <v>38</v>
      </c>
      <c r="G32" s="157" t="s">
        <v>17</v>
      </c>
      <c r="H32" s="196"/>
    </row>
    <row r="33" spans="1:10" s="194" customFormat="1" ht="18" customHeight="1" x14ac:dyDescent="0.3">
      <c r="A33" s="358" t="s">
        <v>186</v>
      </c>
      <c r="B33" s="299">
        <v>0.52629999999999999</v>
      </c>
      <c r="C33" s="518"/>
      <c r="D33" s="299">
        <v>5.2600000000000001E-2</v>
      </c>
      <c r="E33" s="518"/>
      <c r="F33" s="299">
        <v>0.42109999999999997</v>
      </c>
      <c r="G33" s="518"/>
      <c r="H33" s="196"/>
      <c r="I33" s="225"/>
      <c r="J33" s="249"/>
    </row>
    <row r="34" spans="1:10" s="532" customFormat="1" ht="18" customHeight="1" x14ac:dyDescent="0.3">
      <c r="A34" s="564" t="s">
        <v>302</v>
      </c>
      <c r="B34" s="481"/>
      <c r="C34" s="521"/>
      <c r="D34" s="481"/>
      <c r="E34" s="521"/>
      <c r="F34" s="481"/>
      <c r="G34" s="521"/>
      <c r="H34" s="196"/>
      <c r="I34" s="225"/>
      <c r="J34" s="249"/>
    </row>
    <row r="35" spans="1:10" s="194" customFormat="1" ht="18" customHeight="1" x14ac:dyDescent="0.3">
      <c r="A35" s="520" t="s">
        <v>233</v>
      </c>
      <c r="B35" s="481">
        <v>0.91369999999999996</v>
      </c>
      <c r="C35" s="521"/>
      <c r="D35" s="481">
        <v>8.6199999999999999E-2</v>
      </c>
      <c r="E35" s="521"/>
      <c r="F35" s="481"/>
      <c r="G35" s="521"/>
      <c r="H35" s="196"/>
      <c r="I35" s="225"/>
      <c r="J35" s="249"/>
    </row>
    <row r="36" spans="1:10" s="194" customFormat="1" ht="18" customHeight="1" x14ac:dyDescent="0.3">
      <c r="A36" s="257" t="s">
        <v>67</v>
      </c>
      <c r="B36" s="299">
        <v>0.52629999999999999</v>
      </c>
      <c r="C36" s="341"/>
      <c r="D36" s="299">
        <v>5.2600000000000001E-2</v>
      </c>
      <c r="E36" s="341"/>
      <c r="F36" s="299">
        <v>0.42109999999999997</v>
      </c>
      <c r="G36" s="341"/>
      <c r="H36" s="196"/>
      <c r="I36" s="225"/>
      <c r="J36" s="249"/>
    </row>
    <row r="37" spans="1:10" s="194" customFormat="1" ht="18" customHeight="1" x14ac:dyDescent="0.3">
      <c r="A37" s="522" t="s">
        <v>224</v>
      </c>
      <c r="B37" s="482">
        <v>0.52629999999999999</v>
      </c>
      <c r="C37" s="326"/>
      <c r="D37" s="482">
        <v>5.2600000000000001E-2</v>
      </c>
      <c r="E37" s="326"/>
      <c r="F37" s="482">
        <v>0.42109999999999997</v>
      </c>
      <c r="G37" s="326"/>
      <c r="H37" s="195"/>
      <c r="I37" s="192"/>
      <c r="J37" s="192"/>
    </row>
    <row r="38" spans="1:10" s="194" customFormat="1" ht="18" customHeight="1" x14ac:dyDescent="0.3">
      <c r="A38" s="358" t="s">
        <v>193</v>
      </c>
      <c r="B38" s="299">
        <v>0.52629999999999999</v>
      </c>
      <c r="C38" s="341"/>
      <c r="D38" s="299">
        <v>5.2600000000000001E-2</v>
      </c>
      <c r="E38" s="341"/>
      <c r="F38" s="299">
        <v>0.42109999999999997</v>
      </c>
      <c r="G38" s="341"/>
      <c r="H38" s="195"/>
      <c r="I38" s="192"/>
      <c r="J38" s="192"/>
    </row>
    <row r="39" spans="1:10" ht="18" customHeight="1" x14ac:dyDescent="0.3">
      <c r="A39" s="358" t="s">
        <v>141</v>
      </c>
      <c r="B39" s="481">
        <v>0.52629999999999999</v>
      </c>
      <c r="C39" s="521"/>
      <c r="D39" s="481">
        <v>5.2600000000000001E-2</v>
      </c>
      <c r="E39" s="521"/>
      <c r="F39" s="481">
        <v>0.42109999999999997</v>
      </c>
      <c r="G39" s="521"/>
    </row>
    <row r="40" spans="1:10" s="193" customFormat="1" ht="18" customHeight="1" x14ac:dyDescent="0.3">
      <c r="A40" s="480" t="s">
        <v>145</v>
      </c>
      <c r="B40" s="299"/>
      <c r="C40" s="281"/>
      <c r="D40" s="299"/>
      <c r="E40" s="341"/>
      <c r="F40" s="299"/>
      <c r="G40" s="341"/>
      <c r="H40" s="196"/>
    </row>
    <row r="41" spans="1:10" ht="18" customHeight="1" x14ac:dyDescent="0.3">
      <c r="A41" s="181" t="s">
        <v>190</v>
      </c>
      <c r="B41" s="180"/>
      <c r="C41" s="343">
        <f>SUM(C33:C40)</f>
        <v>0</v>
      </c>
      <c r="D41" s="180"/>
      <c r="E41" s="343">
        <f>SUM(E33:E40)</f>
        <v>0</v>
      </c>
      <c r="F41" s="180"/>
      <c r="G41" s="343">
        <f>SUM(G33:G40)</f>
        <v>0</v>
      </c>
      <c r="H41" s="197">
        <f>SUM(C41:G41)</f>
        <v>0</v>
      </c>
    </row>
    <row r="42" spans="1:10" s="430" customFormat="1" ht="18" customHeight="1" x14ac:dyDescent="0.2">
      <c r="A42" s="656" t="s">
        <v>293</v>
      </c>
      <c r="B42" s="656"/>
      <c r="C42" s="656"/>
      <c r="D42" s="656"/>
      <c r="E42" s="656"/>
      <c r="F42" s="656"/>
      <c r="G42" s="656"/>
      <c r="H42" s="398">
        <v>0</v>
      </c>
    </row>
    <row r="43" spans="1:10" s="430" customFormat="1" ht="18" customHeight="1" x14ac:dyDescent="0.2">
      <c r="A43" s="657" t="s">
        <v>3</v>
      </c>
      <c r="B43" s="657"/>
      <c r="C43" s="657"/>
      <c r="D43" s="657"/>
      <c r="E43" s="657"/>
      <c r="F43" s="657"/>
      <c r="G43" s="657"/>
      <c r="H43" s="399">
        <f>H41-H42</f>
        <v>0</v>
      </c>
    </row>
    <row r="44" spans="1:10" s="430" customFormat="1" ht="18" customHeight="1" x14ac:dyDescent="0.3">
      <c r="A44" s="409"/>
      <c r="B44" s="409"/>
      <c r="C44" s="433"/>
      <c r="D44" s="433"/>
      <c r="E44" s="433"/>
      <c r="F44" s="433"/>
      <c r="G44" s="433"/>
      <c r="H44" s="432"/>
    </row>
    <row r="45" spans="1:10" ht="18" customHeight="1" x14ac:dyDescent="0.3">
      <c r="A45" s="181" t="s">
        <v>191</v>
      </c>
      <c r="B45" s="145"/>
      <c r="C45" s="344">
        <f>C41+C27+C19</f>
        <v>0</v>
      </c>
      <c r="D45" s="344"/>
      <c r="E45" s="344">
        <f>E41+E27+E19</f>
        <v>0</v>
      </c>
      <c r="F45" s="344"/>
      <c r="G45" s="344">
        <f>G41+G27+G19</f>
        <v>0</v>
      </c>
      <c r="H45" s="197">
        <f>SUM(C45:G45)</f>
        <v>0</v>
      </c>
    </row>
    <row r="46" spans="1:10" ht="18" customHeight="1" x14ac:dyDescent="0.2">
      <c r="A46" s="658" t="s">
        <v>293</v>
      </c>
      <c r="B46" s="658"/>
      <c r="C46" s="658"/>
      <c r="D46" s="658"/>
      <c r="E46" s="658"/>
      <c r="F46" s="658"/>
      <c r="G46" s="658"/>
      <c r="H46" s="197">
        <v>0</v>
      </c>
    </row>
    <row r="47" spans="1:10" ht="18" customHeight="1" x14ac:dyDescent="0.2">
      <c r="A47" s="659" t="s">
        <v>3</v>
      </c>
      <c r="B47" s="659"/>
      <c r="C47" s="659"/>
      <c r="D47" s="659"/>
      <c r="E47" s="659"/>
      <c r="F47" s="659"/>
      <c r="G47" s="659"/>
      <c r="H47" s="198">
        <f>H45-H46</f>
        <v>0</v>
      </c>
    </row>
    <row r="48" spans="1:10" ht="18" customHeight="1" x14ac:dyDescent="0.2">
      <c r="H48" s="199"/>
    </row>
  </sheetData>
  <sheetProtection insertRows="0" sort="0" autoFilter="0" pivotTables="0"/>
  <sortState xmlns:xlrd2="http://schemas.microsoft.com/office/spreadsheetml/2017/richdata2" ref="A33:J39">
    <sortCondition ref="A33:A39"/>
  </sortState>
  <mergeCells count="22">
    <mergeCell ref="A5:G5"/>
    <mergeCell ref="A6:G6"/>
    <mergeCell ref="A15:G15"/>
    <mergeCell ref="A1:A4"/>
    <mergeCell ref="A20:G20"/>
    <mergeCell ref="G1:G2"/>
    <mergeCell ref="G3:G4"/>
    <mergeCell ref="B1:F2"/>
    <mergeCell ref="B3:D4"/>
    <mergeCell ref="E3:F4"/>
    <mergeCell ref="A7:G7"/>
    <mergeCell ref="A12:G12"/>
    <mergeCell ref="A13:G13"/>
    <mergeCell ref="A42:G42"/>
    <mergeCell ref="A43:G43"/>
    <mergeCell ref="A46:G46"/>
    <mergeCell ref="A47:G47"/>
    <mergeCell ref="A21:G21"/>
    <mergeCell ref="A31:G31"/>
    <mergeCell ref="A23:G23"/>
    <mergeCell ref="A28:G28"/>
    <mergeCell ref="A29:G29"/>
  </mergeCells>
  <conditionalFormatting sqref="A21 B44 A43">
    <cfRule type="expression" dxfId="28" priority="18">
      <formula>$AD$42&gt;0</formula>
    </cfRule>
  </conditionalFormatting>
  <conditionalFormatting sqref="A29">
    <cfRule type="expression" dxfId="27" priority="17">
      <formula>$AD$42&gt;0</formula>
    </cfRule>
  </conditionalFormatting>
  <conditionalFormatting sqref="A47">
    <cfRule type="expression" dxfId="26" priority="15">
      <formula>$AD$42&gt;0</formula>
    </cfRule>
  </conditionalFormatting>
  <conditionalFormatting sqref="H48 H43">
    <cfRule type="cellIs" dxfId="25" priority="10" operator="greaterThan">
      <formula>0</formula>
    </cfRule>
  </conditionalFormatting>
  <conditionalFormatting sqref="H47">
    <cfRule type="cellIs" dxfId="24" priority="9" operator="greaterThan">
      <formula>0</formula>
    </cfRule>
  </conditionalFormatting>
  <conditionalFormatting sqref="H21">
    <cfRule type="cellIs" dxfId="23" priority="7" operator="greaterThan">
      <formula>0</formula>
    </cfRule>
  </conditionalFormatting>
  <conditionalFormatting sqref="H29">
    <cfRule type="cellIs" dxfId="22" priority="8" operator="greaterThan">
      <formula>0</formula>
    </cfRule>
  </conditionalFormatting>
  <conditionalFormatting sqref="A13">
    <cfRule type="expression" dxfId="21" priority="2">
      <formula>$AD$42&gt;0</formula>
    </cfRule>
  </conditionalFormatting>
  <conditionalFormatting sqref="H13">
    <cfRule type="cellIs" dxfId="20" priority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F86C-42BC-471E-A937-594DCA1D74F6}">
  <sheetPr codeName="Hoja20"/>
  <dimension ref="A1:I45"/>
  <sheetViews>
    <sheetView showGridLines="0" zoomScale="70" zoomScaleNormal="70" workbookViewId="0">
      <selection activeCell="I3" sqref="I3"/>
    </sheetView>
  </sheetViews>
  <sheetFormatPr baseColWidth="10" defaultColWidth="11.42578125" defaultRowHeight="18.75" x14ac:dyDescent="0.25"/>
  <cols>
    <col min="1" max="1" width="136" style="194" customWidth="1"/>
    <col min="2" max="2" width="14.7109375" style="233" customWidth="1"/>
    <col min="3" max="3" width="14.7109375" style="227" customWidth="1"/>
    <col min="4" max="4" width="14.7109375" style="229" customWidth="1"/>
    <col min="5" max="6" width="14.7109375" style="194" customWidth="1"/>
    <col min="7" max="7" width="5.7109375" style="194" customWidth="1"/>
    <col min="8" max="8" width="20.85546875" style="194" customWidth="1"/>
    <col min="9" max="9" width="17.42578125" style="194" customWidth="1"/>
    <col min="10" max="16384" width="11.42578125" style="194"/>
  </cols>
  <sheetData>
    <row r="1" spans="1:9" ht="18.75" customHeight="1" x14ac:dyDescent="0.25">
      <c r="A1" s="586"/>
      <c r="B1" s="638" t="s">
        <v>269</v>
      </c>
      <c r="C1" s="639"/>
      <c r="D1" s="639"/>
      <c r="E1" s="639"/>
      <c r="F1" s="639"/>
      <c r="G1" s="640"/>
      <c r="H1" s="596" t="s">
        <v>270</v>
      </c>
    </row>
    <row r="2" spans="1:9" ht="18.75" customHeight="1" x14ac:dyDescent="0.25">
      <c r="A2" s="644"/>
      <c r="B2" s="641"/>
      <c r="C2" s="642"/>
      <c r="D2" s="642"/>
      <c r="E2" s="642"/>
      <c r="F2" s="642"/>
      <c r="G2" s="643"/>
      <c r="H2" s="595"/>
    </row>
    <row r="3" spans="1:9" ht="18.75" customHeight="1" x14ac:dyDescent="0.25">
      <c r="A3" s="644"/>
      <c r="B3" s="638" t="s">
        <v>271</v>
      </c>
      <c r="C3" s="639"/>
      <c r="D3" s="640"/>
      <c r="E3" s="638" t="s">
        <v>272</v>
      </c>
      <c r="F3" s="639"/>
      <c r="G3" s="640"/>
      <c r="H3" s="595" t="s">
        <v>334</v>
      </c>
    </row>
    <row r="4" spans="1:9" ht="18.75" customHeight="1" x14ac:dyDescent="0.25">
      <c r="A4" s="645"/>
      <c r="B4" s="641"/>
      <c r="C4" s="642"/>
      <c r="D4" s="643"/>
      <c r="E4" s="641"/>
      <c r="F4" s="642"/>
      <c r="G4" s="643"/>
      <c r="H4" s="595"/>
    </row>
    <row r="5" spans="1:9" x14ac:dyDescent="0.3">
      <c r="A5" s="647"/>
      <c r="B5" s="647"/>
      <c r="C5" s="647"/>
      <c r="D5" s="647"/>
      <c r="E5" s="647"/>
      <c r="F5" s="647"/>
      <c r="G5" s="647"/>
      <c r="H5" s="647"/>
    </row>
    <row r="6" spans="1:9" x14ac:dyDescent="0.3">
      <c r="A6" s="646" t="s">
        <v>282</v>
      </c>
      <c r="B6" s="646"/>
      <c r="C6" s="646"/>
      <c r="D6" s="646"/>
      <c r="E6" s="646"/>
      <c r="F6" s="646"/>
      <c r="G6" s="646"/>
      <c r="H6" s="646"/>
    </row>
    <row r="7" spans="1:9" s="532" customFormat="1" x14ac:dyDescent="0.3">
      <c r="A7" s="647" t="s">
        <v>325</v>
      </c>
      <c r="B7" s="647"/>
      <c r="C7" s="647"/>
      <c r="D7" s="647"/>
      <c r="E7" s="647"/>
      <c r="F7" s="647"/>
      <c r="G7" s="647"/>
      <c r="H7" s="647"/>
    </row>
    <row r="8" spans="1:9" s="224" customFormat="1" ht="37.5" customHeight="1" x14ac:dyDescent="0.2">
      <c r="A8" s="635" t="s">
        <v>37</v>
      </c>
      <c r="B8" s="636"/>
      <c r="C8" s="636"/>
      <c r="D8" s="636"/>
      <c r="E8" s="636"/>
      <c r="F8" s="637"/>
      <c r="G8" s="146" t="s">
        <v>38</v>
      </c>
      <c r="H8" s="147" t="s">
        <v>39</v>
      </c>
      <c r="I8" s="230"/>
    </row>
    <row r="9" spans="1:9" s="224" customFormat="1" x14ac:dyDescent="0.2">
      <c r="A9" s="627"/>
      <c r="B9" s="627"/>
      <c r="C9" s="627"/>
      <c r="D9" s="627"/>
      <c r="E9" s="627"/>
      <c r="F9" s="627"/>
      <c r="G9" s="78"/>
      <c r="H9" s="280"/>
      <c r="I9" s="230"/>
    </row>
    <row r="10" spans="1:9" s="532" customFormat="1" x14ac:dyDescent="0.3">
      <c r="A10" s="661"/>
      <c r="B10" s="661"/>
      <c r="C10" s="661"/>
      <c r="D10" s="661"/>
      <c r="E10" s="661"/>
      <c r="F10" s="661"/>
      <c r="G10" s="78"/>
      <c r="H10" s="281"/>
      <c r="I10" s="229"/>
    </row>
    <row r="11" spans="1:9" s="532" customFormat="1" x14ac:dyDescent="0.25">
      <c r="A11" s="628" t="s">
        <v>333</v>
      </c>
      <c r="B11" s="628"/>
      <c r="C11" s="628"/>
      <c r="D11" s="628"/>
      <c r="E11" s="628"/>
      <c r="F11" s="628"/>
      <c r="G11" s="568"/>
      <c r="H11" s="283">
        <f>SUM(H9:H10)</f>
        <v>0</v>
      </c>
      <c r="I11" s="197">
        <f>H11</f>
        <v>0</v>
      </c>
    </row>
    <row r="12" spans="1:9" s="534" customFormat="1" x14ac:dyDescent="0.25">
      <c r="A12" s="629" t="s">
        <v>294</v>
      </c>
      <c r="B12" s="629"/>
      <c r="C12" s="629"/>
      <c r="D12" s="629"/>
      <c r="E12" s="629"/>
      <c r="F12" s="629"/>
      <c r="G12" s="629"/>
      <c r="H12" s="629"/>
      <c r="I12" s="398">
        <v>0</v>
      </c>
    </row>
    <row r="13" spans="1:9" s="427" customFormat="1" ht="18.75" customHeight="1" x14ac:dyDescent="0.2">
      <c r="A13" s="630" t="s">
        <v>3</v>
      </c>
      <c r="B13" s="630"/>
      <c r="C13" s="630"/>
      <c r="D13" s="630"/>
      <c r="E13" s="630"/>
      <c r="F13" s="630"/>
      <c r="G13" s="630"/>
      <c r="H13" s="630"/>
      <c r="I13" s="420">
        <f>I11-I12</f>
        <v>0</v>
      </c>
    </row>
    <row r="14" spans="1:9" s="429" customFormat="1" x14ac:dyDescent="0.25">
      <c r="A14" s="569"/>
      <c r="B14" s="569"/>
      <c r="C14" s="569"/>
      <c r="D14" s="428"/>
    </row>
    <row r="15" spans="1:9" x14ac:dyDescent="0.3">
      <c r="A15" s="647" t="s">
        <v>36</v>
      </c>
      <c r="B15" s="647"/>
      <c r="C15" s="647"/>
      <c r="D15" s="647"/>
      <c r="E15" s="647"/>
      <c r="F15" s="647"/>
      <c r="G15" s="647"/>
      <c r="H15" s="647"/>
    </row>
    <row r="16" spans="1:9" s="224" customFormat="1" ht="37.5" customHeight="1" x14ac:dyDescent="0.2">
      <c r="A16" s="635" t="s">
        <v>37</v>
      </c>
      <c r="B16" s="636"/>
      <c r="C16" s="636"/>
      <c r="D16" s="636"/>
      <c r="E16" s="636"/>
      <c r="F16" s="637"/>
      <c r="G16" s="146" t="s">
        <v>38</v>
      </c>
      <c r="H16" s="147" t="s">
        <v>39</v>
      </c>
      <c r="I16" s="230"/>
    </row>
    <row r="17" spans="1:9" s="224" customFormat="1" x14ac:dyDescent="0.2">
      <c r="A17" s="627"/>
      <c r="B17" s="627"/>
      <c r="C17" s="627"/>
      <c r="D17" s="627"/>
      <c r="E17" s="627"/>
      <c r="F17" s="627"/>
      <c r="G17" s="78"/>
      <c r="H17" s="280"/>
      <c r="I17" s="230"/>
    </row>
    <row r="18" spans="1:9" x14ac:dyDescent="0.3">
      <c r="A18" s="661"/>
      <c r="B18" s="661"/>
      <c r="C18" s="661"/>
      <c r="D18" s="661"/>
      <c r="E18" s="661"/>
      <c r="F18" s="661"/>
      <c r="G18" s="78"/>
      <c r="H18" s="281"/>
      <c r="I18" s="229"/>
    </row>
    <row r="19" spans="1:9" x14ac:dyDescent="0.25">
      <c r="A19" s="628" t="s">
        <v>203</v>
      </c>
      <c r="B19" s="628"/>
      <c r="C19" s="628"/>
      <c r="D19" s="628"/>
      <c r="E19" s="628"/>
      <c r="F19" s="628"/>
      <c r="G19" s="260"/>
      <c r="H19" s="283">
        <f>SUM(H17:H18)</f>
        <v>0</v>
      </c>
      <c r="I19" s="197">
        <f>H19</f>
        <v>0</v>
      </c>
    </row>
    <row r="20" spans="1:9" s="393" customFormat="1" x14ac:dyDescent="0.25">
      <c r="A20" s="629" t="s">
        <v>294</v>
      </c>
      <c r="B20" s="629"/>
      <c r="C20" s="629"/>
      <c r="D20" s="629"/>
      <c r="E20" s="629"/>
      <c r="F20" s="629"/>
      <c r="G20" s="629"/>
      <c r="H20" s="629"/>
      <c r="I20" s="398">
        <v>0</v>
      </c>
    </row>
    <row r="21" spans="1:9" s="427" customFormat="1" ht="18.75" customHeight="1" x14ac:dyDescent="0.2">
      <c r="A21" s="630" t="s">
        <v>3</v>
      </c>
      <c r="B21" s="630"/>
      <c r="C21" s="630"/>
      <c r="D21" s="630"/>
      <c r="E21" s="630"/>
      <c r="F21" s="630"/>
      <c r="G21" s="630"/>
      <c r="H21" s="630"/>
      <c r="I21" s="420">
        <f>I19-I20</f>
        <v>0</v>
      </c>
    </row>
    <row r="22" spans="1:9" s="429" customFormat="1" x14ac:dyDescent="0.25">
      <c r="A22" s="395"/>
      <c r="B22" s="395"/>
      <c r="C22" s="395"/>
      <c r="D22" s="428"/>
    </row>
    <row r="23" spans="1:9" s="232" customFormat="1" x14ac:dyDescent="0.3">
      <c r="A23" s="647" t="s">
        <v>41</v>
      </c>
      <c r="B23" s="647"/>
      <c r="C23" s="647"/>
      <c r="D23" s="647"/>
      <c r="E23" s="647"/>
      <c r="F23" s="647"/>
      <c r="G23" s="647"/>
      <c r="H23" s="647"/>
    </row>
    <row r="24" spans="1:9" s="232" customFormat="1" ht="37.5" customHeight="1" x14ac:dyDescent="0.25">
      <c r="A24" s="662" t="s">
        <v>37</v>
      </c>
      <c r="B24" s="662"/>
      <c r="C24" s="662"/>
      <c r="D24" s="662"/>
      <c r="E24" s="662"/>
      <c r="F24" s="662"/>
      <c r="G24" s="554" t="s">
        <v>38</v>
      </c>
      <c r="H24" s="149" t="s">
        <v>39</v>
      </c>
      <c r="I24" s="229"/>
    </row>
    <row r="25" spans="1:9" s="232" customFormat="1" x14ac:dyDescent="0.25">
      <c r="A25" s="652"/>
      <c r="B25" s="652"/>
      <c r="C25" s="652"/>
      <c r="D25" s="652"/>
      <c r="E25" s="652"/>
      <c r="F25" s="652"/>
      <c r="G25" s="555"/>
      <c r="H25" s="281"/>
      <c r="I25" s="229"/>
    </row>
    <row r="26" spans="1:9" s="232" customFormat="1" x14ac:dyDescent="0.3">
      <c r="A26" s="663"/>
      <c r="B26" s="663"/>
      <c r="C26" s="663"/>
      <c r="D26" s="663"/>
      <c r="E26" s="663"/>
      <c r="F26" s="663"/>
      <c r="G26" s="555"/>
      <c r="H26" s="281"/>
      <c r="I26" s="229"/>
    </row>
    <row r="27" spans="1:9" x14ac:dyDescent="0.25">
      <c r="A27" s="664" t="s">
        <v>204</v>
      </c>
      <c r="B27" s="664"/>
      <c r="C27" s="664"/>
      <c r="D27" s="664"/>
      <c r="E27" s="664"/>
      <c r="F27" s="664"/>
      <c r="G27" s="525"/>
      <c r="H27" s="283">
        <f>SUM(H25:H26)</f>
        <v>0</v>
      </c>
      <c r="I27" s="197">
        <f>H27</f>
        <v>0</v>
      </c>
    </row>
    <row r="28" spans="1:9" s="393" customFormat="1" x14ac:dyDescent="0.25">
      <c r="A28" s="630" t="s">
        <v>294</v>
      </c>
      <c r="B28" s="630"/>
      <c r="C28" s="630"/>
      <c r="D28" s="630"/>
      <c r="E28" s="630"/>
      <c r="F28" s="630"/>
      <c r="G28" s="630"/>
      <c r="H28" s="630"/>
      <c r="I28" s="398">
        <v>0</v>
      </c>
    </row>
    <row r="29" spans="1:9" s="393" customFormat="1" ht="18.75" customHeight="1" x14ac:dyDescent="0.25">
      <c r="A29" s="630" t="s">
        <v>3</v>
      </c>
      <c r="B29" s="630"/>
      <c r="C29" s="630"/>
      <c r="D29" s="630"/>
      <c r="E29" s="630"/>
      <c r="F29" s="630"/>
      <c r="G29" s="630"/>
      <c r="H29" s="630"/>
      <c r="I29" s="420">
        <f>I27-I28</f>
        <v>0</v>
      </c>
    </row>
    <row r="30" spans="1:9" s="393" customFormat="1" x14ac:dyDescent="0.25">
      <c r="A30" s="385"/>
      <c r="B30" s="386"/>
      <c r="C30" s="387"/>
      <c r="D30" s="428"/>
      <c r="G30" s="397"/>
    </row>
    <row r="31" spans="1:9" x14ac:dyDescent="0.3">
      <c r="A31" s="647" t="s">
        <v>42</v>
      </c>
      <c r="B31" s="647"/>
      <c r="C31" s="647"/>
      <c r="D31" s="647"/>
      <c r="E31" s="647"/>
      <c r="F31" s="647"/>
      <c r="G31" s="647"/>
      <c r="H31" s="647"/>
    </row>
    <row r="32" spans="1:9" ht="37.5" customHeight="1" x14ac:dyDescent="0.25">
      <c r="A32" s="650" t="s">
        <v>37</v>
      </c>
      <c r="B32" s="650"/>
      <c r="C32" s="650"/>
      <c r="D32" s="650"/>
      <c r="E32" s="650"/>
      <c r="F32" s="650"/>
      <c r="G32" s="556" t="s">
        <v>38</v>
      </c>
      <c r="H32" s="147" t="s">
        <v>39</v>
      </c>
      <c r="I32" s="229"/>
    </row>
    <row r="33" spans="1:9" x14ac:dyDescent="0.3">
      <c r="A33" s="665" t="s">
        <v>220</v>
      </c>
      <c r="B33" s="665"/>
      <c r="C33" s="665"/>
      <c r="D33" s="665"/>
      <c r="E33" s="665"/>
      <c r="F33" s="665"/>
      <c r="G33" s="78"/>
      <c r="H33" s="281"/>
      <c r="I33" s="229"/>
    </row>
    <row r="34" spans="1:9" x14ac:dyDescent="0.3">
      <c r="A34" s="665" t="s">
        <v>258</v>
      </c>
      <c r="B34" s="665"/>
      <c r="C34" s="665"/>
      <c r="D34" s="665"/>
      <c r="E34" s="665"/>
      <c r="F34" s="665"/>
      <c r="G34" s="78"/>
      <c r="H34" s="281"/>
      <c r="I34" s="229"/>
    </row>
    <row r="35" spans="1:9" x14ac:dyDescent="0.3">
      <c r="A35" s="665" t="s">
        <v>221</v>
      </c>
      <c r="B35" s="665"/>
      <c r="C35" s="665"/>
      <c r="D35" s="665"/>
      <c r="E35" s="665"/>
      <c r="F35" s="665"/>
      <c r="G35" s="78"/>
      <c r="H35" s="281"/>
      <c r="I35" s="229"/>
    </row>
    <row r="36" spans="1:9" s="532" customFormat="1" x14ac:dyDescent="0.3">
      <c r="A36" s="665" t="s">
        <v>304</v>
      </c>
      <c r="B36" s="665"/>
      <c r="C36" s="665"/>
      <c r="D36" s="665"/>
      <c r="E36" s="665"/>
      <c r="F36" s="665"/>
      <c r="G36" s="78"/>
      <c r="H36" s="281"/>
      <c r="I36" s="229"/>
    </row>
    <row r="37" spans="1:9" s="225" customFormat="1" x14ac:dyDescent="0.3">
      <c r="A37" s="632" t="s">
        <v>240</v>
      </c>
      <c r="B37" s="632"/>
      <c r="C37" s="632"/>
      <c r="D37" s="632"/>
      <c r="E37" s="632"/>
      <c r="F37" s="632"/>
      <c r="G37" s="78"/>
      <c r="H37" s="281"/>
      <c r="I37" s="229"/>
    </row>
    <row r="38" spans="1:9" s="225" customFormat="1" x14ac:dyDescent="0.3">
      <c r="A38" s="632" t="s">
        <v>145</v>
      </c>
      <c r="B38" s="632"/>
      <c r="C38" s="632"/>
      <c r="D38" s="632"/>
      <c r="E38" s="632"/>
      <c r="F38" s="632"/>
      <c r="G38" s="78"/>
      <c r="H38" s="281"/>
      <c r="I38" s="229"/>
    </row>
    <row r="39" spans="1:9" x14ac:dyDescent="0.3">
      <c r="A39" s="633" t="s">
        <v>205</v>
      </c>
      <c r="B39" s="633"/>
      <c r="C39" s="633"/>
      <c r="D39" s="633"/>
      <c r="E39" s="633"/>
      <c r="F39" s="633"/>
      <c r="G39" s="78"/>
      <c r="H39" s="283">
        <f>SUM(H33:H38)</f>
        <v>0</v>
      </c>
      <c r="I39" s="197">
        <f>H39</f>
        <v>0</v>
      </c>
    </row>
    <row r="40" spans="1:9" s="393" customFormat="1" x14ac:dyDescent="0.25">
      <c r="A40" s="629" t="s">
        <v>294</v>
      </c>
      <c r="B40" s="629"/>
      <c r="C40" s="629"/>
      <c r="D40" s="629"/>
      <c r="E40" s="629"/>
      <c r="F40" s="629"/>
      <c r="G40" s="629"/>
      <c r="H40" s="629"/>
      <c r="I40" s="398">
        <v>0</v>
      </c>
    </row>
    <row r="41" spans="1:9" s="393" customFormat="1" ht="18.75" customHeight="1" x14ac:dyDescent="0.25">
      <c r="A41" s="630" t="s">
        <v>3</v>
      </c>
      <c r="B41" s="630"/>
      <c r="C41" s="630"/>
      <c r="D41" s="630"/>
      <c r="E41" s="630"/>
      <c r="F41" s="630"/>
      <c r="G41" s="630"/>
      <c r="H41" s="630"/>
      <c r="I41" s="420">
        <f>I39-I40</f>
        <v>0</v>
      </c>
    </row>
    <row r="42" spans="1:9" s="393" customFormat="1" x14ac:dyDescent="0.25">
      <c r="A42" s="421"/>
      <c r="G42" s="421"/>
      <c r="H42" s="422"/>
      <c r="I42" s="428"/>
    </row>
    <row r="43" spans="1:9" x14ac:dyDescent="0.3">
      <c r="A43" s="634" t="s">
        <v>206</v>
      </c>
      <c r="B43" s="634"/>
      <c r="C43" s="634"/>
      <c r="D43" s="634"/>
      <c r="E43" s="634"/>
      <c r="F43" s="634"/>
      <c r="G43" s="550"/>
      <c r="H43" s="312">
        <f>H39+H27+H19</f>
        <v>0</v>
      </c>
      <c r="I43" s="197">
        <f>H43</f>
        <v>0</v>
      </c>
    </row>
    <row r="44" spans="1:9" x14ac:dyDescent="0.25">
      <c r="A44" s="631" t="s">
        <v>294</v>
      </c>
      <c r="B44" s="631"/>
      <c r="C44" s="631"/>
      <c r="D44" s="631"/>
      <c r="E44" s="631"/>
      <c r="F44" s="631"/>
      <c r="G44" s="631"/>
      <c r="H44" s="631"/>
      <c r="I44" s="197">
        <v>0</v>
      </c>
    </row>
    <row r="45" spans="1:9" ht="18.75" customHeight="1" x14ac:dyDescent="0.25">
      <c r="A45" s="631" t="s">
        <v>3</v>
      </c>
      <c r="B45" s="631"/>
      <c r="C45" s="631"/>
      <c r="D45" s="631"/>
      <c r="E45" s="631"/>
      <c r="F45" s="631"/>
      <c r="G45" s="631"/>
      <c r="H45" s="631"/>
      <c r="I45" s="231">
        <f>I43-I44</f>
        <v>0</v>
      </c>
    </row>
  </sheetData>
  <sheetProtection insertRows="0"/>
  <mergeCells count="43">
    <mergeCell ref="A44:H44"/>
    <mergeCell ref="A45:H45"/>
    <mergeCell ref="A38:F38"/>
    <mergeCell ref="A39:F39"/>
    <mergeCell ref="A40:H40"/>
    <mergeCell ref="A41:H41"/>
    <mergeCell ref="A43:F43"/>
    <mergeCell ref="A32:F32"/>
    <mergeCell ref="A33:F33"/>
    <mergeCell ref="A34:F34"/>
    <mergeCell ref="A35:F35"/>
    <mergeCell ref="A37:F37"/>
    <mergeCell ref="A36:F36"/>
    <mergeCell ref="H1:H2"/>
    <mergeCell ref="E3:G4"/>
    <mergeCell ref="H3:H4"/>
    <mergeCell ref="A5:H5"/>
    <mergeCell ref="A6:H6"/>
    <mergeCell ref="A1:A4"/>
    <mergeCell ref="B3:D4"/>
    <mergeCell ref="B1:G2"/>
    <mergeCell ref="A28:H28"/>
    <mergeCell ref="A29:H29"/>
    <mergeCell ref="A31:H31"/>
    <mergeCell ref="A15:H15"/>
    <mergeCell ref="A16:F16"/>
    <mergeCell ref="A17:F17"/>
    <mergeCell ref="A18:F18"/>
    <mergeCell ref="A19:F19"/>
    <mergeCell ref="A20:H20"/>
    <mergeCell ref="A21:H21"/>
    <mergeCell ref="A23:H23"/>
    <mergeCell ref="A24:F24"/>
    <mergeCell ref="A25:F25"/>
    <mergeCell ref="A26:F26"/>
    <mergeCell ref="A27:F27"/>
    <mergeCell ref="A12:H12"/>
    <mergeCell ref="A13:H13"/>
    <mergeCell ref="A7:H7"/>
    <mergeCell ref="A8:F8"/>
    <mergeCell ref="A9:F9"/>
    <mergeCell ref="A10:F10"/>
    <mergeCell ref="A11:F11"/>
  </mergeCells>
  <conditionalFormatting sqref="I45">
    <cfRule type="cellIs" dxfId="19" priority="3" operator="greaterThan">
      <formula>0</formula>
    </cfRule>
  </conditionalFormatting>
  <conditionalFormatting sqref="I21">
    <cfRule type="cellIs" dxfId="18" priority="9" operator="greaterThan">
      <formula>0</formula>
    </cfRule>
  </conditionalFormatting>
  <conditionalFormatting sqref="I29">
    <cfRule type="cellIs" dxfId="17" priority="7" operator="greaterThan">
      <formula>0</formula>
    </cfRule>
  </conditionalFormatting>
  <conditionalFormatting sqref="A41 A29 A21">
    <cfRule type="expression" dxfId="16" priority="6">
      <formula>#REF!&gt;0</formula>
    </cfRule>
  </conditionalFormatting>
  <conditionalFormatting sqref="I41">
    <cfRule type="cellIs" dxfId="15" priority="5" operator="greaterThan">
      <formula>0</formula>
    </cfRule>
  </conditionalFormatting>
  <conditionalFormatting sqref="A45">
    <cfRule type="expression" dxfId="14" priority="4">
      <formula>#REF!&gt;0</formula>
    </cfRule>
  </conditionalFormatting>
  <conditionalFormatting sqref="I13">
    <cfRule type="cellIs" dxfId="13" priority="2" operator="greaterThan">
      <formula>0</formula>
    </cfRule>
  </conditionalFormatting>
  <conditionalFormatting sqref="A13">
    <cfRule type="expression" dxfId="12" priority="1">
      <formula>#REF!&gt;0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Y68"/>
  <sheetViews>
    <sheetView showGridLines="0" zoomScale="70" zoomScaleNormal="70" workbookViewId="0">
      <pane ySplit="4" topLeftCell="A5" activePane="bottomLeft" state="frozen"/>
      <selection sqref="A1:T1"/>
      <selection pane="bottomLeft" activeCell="K7" sqref="K7"/>
    </sheetView>
  </sheetViews>
  <sheetFormatPr baseColWidth="10" defaultColWidth="11.42578125" defaultRowHeight="12" x14ac:dyDescent="0.2"/>
  <cols>
    <col min="1" max="1" width="32.5703125" style="217" customWidth="1"/>
    <col min="2" max="2" width="4.28515625" style="217" customWidth="1"/>
    <col min="3" max="3" width="14.42578125" style="217" customWidth="1"/>
    <col min="4" max="4" width="17.42578125" style="217" customWidth="1"/>
    <col min="5" max="5" width="2.7109375" style="217" customWidth="1"/>
    <col min="6" max="6" width="31.7109375" style="217" customWidth="1"/>
    <col min="7" max="7" width="12.7109375" style="217" customWidth="1"/>
    <col min="8" max="8" width="20.42578125" style="217" bestFit="1" customWidth="1"/>
    <col min="9" max="9" width="8.7109375" style="217" customWidth="1"/>
    <col min="10" max="10" width="13.5703125" style="217" customWidth="1"/>
    <col min="11" max="11" width="38" style="217" customWidth="1"/>
    <col min="12" max="12" width="20.42578125" style="217" bestFit="1" customWidth="1"/>
    <col min="13" max="13" width="1.5703125" style="217" bestFit="1" customWidth="1"/>
    <col min="14" max="16384" width="11.42578125" style="217"/>
  </cols>
  <sheetData>
    <row r="1" spans="1:25" ht="18.75" customHeight="1" x14ac:dyDescent="0.2">
      <c r="A1" s="586"/>
      <c r="B1" s="638" t="s">
        <v>269</v>
      </c>
      <c r="C1" s="639"/>
      <c r="D1" s="639"/>
      <c r="E1" s="639"/>
      <c r="F1" s="639"/>
      <c r="G1" s="640"/>
      <c r="H1" s="596" t="s">
        <v>270</v>
      </c>
    </row>
    <row r="2" spans="1:25" ht="18.75" customHeight="1" x14ac:dyDescent="0.2">
      <c r="A2" s="644"/>
      <c r="B2" s="641"/>
      <c r="C2" s="642"/>
      <c r="D2" s="642"/>
      <c r="E2" s="642"/>
      <c r="F2" s="642"/>
      <c r="G2" s="643"/>
      <c r="H2" s="595"/>
    </row>
    <row r="3" spans="1:25" ht="18.75" customHeight="1" x14ac:dyDescent="0.2">
      <c r="A3" s="644"/>
      <c r="B3" s="638" t="s">
        <v>271</v>
      </c>
      <c r="C3" s="639"/>
      <c r="D3" s="640"/>
      <c r="E3" s="638" t="s">
        <v>272</v>
      </c>
      <c r="F3" s="639"/>
      <c r="G3" s="640"/>
      <c r="H3" s="595" t="s">
        <v>334</v>
      </c>
    </row>
    <row r="4" spans="1:25" ht="18.75" customHeight="1" x14ac:dyDescent="0.2">
      <c r="A4" s="645"/>
      <c r="B4" s="641"/>
      <c r="C4" s="642"/>
      <c r="D4" s="643"/>
      <c r="E4" s="641"/>
      <c r="F4" s="642"/>
      <c r="G4" s="643"/>
      <c r="H4" s="595"/>
    </row>
    <row r="5" spans="1:25" ht="18.75" x14ac:dyDescent="0.25">
      <c r="A5" s="675" t="s">
        <v>180</v>
      </c>
      <c r="B5" s="675"/>
      <c r="C5" s="675"/>
      <c r="D5" s="675"/>
      <c r="E5" s="675"/>
      <c r="F5" s="675"/>
      <c r="G5" s="675"/>
      <c r="H5" s="675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</row>
    <row r="6" spans="1:25" ht="18.75" x14ac:dyDescent="0.2">
      <c r="A6" s="675" t="s">
        <v>72</v>
      </c>
      <c r="B6" s="675"/>
      <c r="C6" s="675"/>
      <c r="D6" s="675"/>
      <c r="E6" s="675"/>
      <c r="F6" s="675"/>
      <c r="G6" s="675"/>
      <c r="H6" s="675"/>
    </row>
    <row r="7" spans="1:25" ht="18.75" x14ac:dyDescent="0.25">
      <c r="A7" s="676" t="s">
        <v>359</v>
      </c>
      <c r="B7" s="676"/>
      <c r="C7" s="676"/>
      <c r="D7" s="676"/>
      <c r="E7" s="676"/>
      <c r="F7" s="676"/>
      <c r="G7" s="676"/>
      <c r="H7" s="676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</row>
    <row r="8" spans="1:25" ht="18.75" x14ac:dyDescent="0.3">
      <c r="A8" s="207"/>
      <c r="B8" s="209"/>
      <c r="C8" s="209"/>
      <c r="D8" s="209"/>
      <c r="E8" s="209"/>
      <c r="F8" s="209"/>
      <c r="G8" s="209"/>
      <c r="H8" s="209"/>
    </row>
    <row r="9" spans="1:25" ht="18.75" x14ac:dyDescent="0.2">
      <c r="A9" s="671" t="s">
        <v>73</v>
      </c>
      <c r="B9" s="671"/>
      <c r="C9" s="671"/>
      <c r="D9" s="671"/>
      <c r="E9" s="129"/>
      <c r="F9" s="671" t="s">
        <v>74</v>
      </c>
      <c r="G9" s="671"/>
      <c r="H9" s="671"/>
      <c r="I9" s="63"/>
      <c r="J9" s="63"/>
      <c r="K9" s="63"/>
      <c r="L9" s="63"/>
      <c r="M9" s="63"/>
    </row>
    <row r="10" spans="1:25" ht="18.75" x14ac:dyDescent="0.2">
      <c r="A10" s="77" t="s">
        <v>283</v>
      </c>
      <c r="B10" s="129"/>
      <c r="C10" s="674"/>
      <c r="D10" s="674"/>
      <c r="E10" s="129"/>
      <c r="F10" s="77" t="s">
        <v>283</v>
      </c>
      <c r="G10" s="674"/>
      <c r="H10" s="674"/>
      <c r="I10" s="63"/>
      <c r="J10" s="63"/>
      <c r="K10" s="63"/>
      <c r="L10" s="63"/>
      <c r="M10" s="63"/>
    </row>
    <row r="11" spans="1:25" ht="18.75" x14ac:dyDescent="0.2">
      <c r="A11" s="129"/>
      <c r="B11" s="129"/>
      <c r="C11" s="129"/>
      <c r="D11" s="129"/>
      <c r="E11" s="129"/>
      <c r="F11" s="129"/>
      <c r="G11" s="129"/>
      <c r="H11" s="129"/>
      <c r="I11" s="63"/>
      <c r="J11" s="63"/>
      <c r="K11" s="63"/>
      <c r="L11" s="63"/>
      <c r="M11" s="63"/>
    </row>
    <row r="12" spans="1:25" ht="19.5" customHeight="1" x14ac:dyDescent="0.2">
      <c r="A12" s="62" t="s">
        <v>75</v>
      </c>
      <c r="B12" s="62" t="s">
        <v>76</v>
      </c>
      <c r="C12" s="62" t="s">
        <v>77</v>
      </c>
      <c r="D12" s="130" t="s">
        <v>78</v>
      </c>
      <c r="E12" s="129"/>
      <c r="F12" s="62" t="s">
        <v>75</v>
      </c>
      <c r="G12" s="62" t="s">
        <v>77</v>
      </c>
      <c r="H12" s="130" t="s">
        <v>78</v>
      </c>
      <c r="I12" s="63"/>
      <c r="J12" s="63"/>
      <c r="K12" s="64"/>
      <c r="L12" s="63"/>
      <c r="M12" s="63"/>
    </row>
    <row r="13" spans="1:25" ht="21" x14ac:dyDescent="0.2">
      <c r="A13" s="131" t="s">
        <v>11</v>
      </c>
      <c r="B13" s="132" t="s">
        <v>79</v>
      </c>
      <c r="C13" s="133">
        <v>6.25E-2</v>
      </c>
      <c r="D13" s="345">
        <f t="shared" ref="D13:D26" si="0">$C$10*C13</f>
        <v>0</v>
      </c>
      <c r="E13" s="129"/>
      <c r="F13" s="131" t="s">
        <v>11</v>
      </c>
      <c r="G13" s="133">
        <v>6.25E-2</v>
      </c>
      <c r="H13" s="345">
        <f>$G$10*G13</f>
        <v>0</v>
      </c>
      <c r="I13" s="63"/>
      <c r="J13" s="63"/>
      <c r="K13" s="139" t="s">
        <v>11</v>
      </c>
      <c r="L13" s="347">
        <f>D13+H13+D33+H33+D53+H53</f>
        <v>0</v>
      </c>
      <c r="M13" s="63"/>
    </row>
    <row r="14" spans="1:25" ht="21" x14ac:dyDescent="0.2">
      <c r="A14" s="131" t="s">
        <v>80</v>
      </c>
      <c r="B14" s="132" t="s">
        <v>81</v>
      </c>
      <c r="C14" s="133">
        <v>0.375</v>
      </c>
      <c r="D14" s="345">
        <f t="shared" si="0"/>
        <v>0</v>
      </c>
      <c r="E14" s="129"/>
      <c r="F14" s="131" t="s">
        <v>80</v>
      </c>
      <c r="G14" s="133">
        <v>0.375</v>
      </c>
      <c r="H14" s="345">
        <f>$G$10*G14</f>
        <v>0</v>
      </c>
      <c r="I14" s="63"/>
      <c r="J14" s="63"/>
      <c r="K14" s="139" t="s">
        <v>80</v>
      </c>
      <c r="L14" s="347">
        <f>D14+H14+D34+H34+D54+H54</f>
        <v>0</v>
      </c>
      <c r="M14" s="63"/>
    </row>
    <row r="15" spans="1:25" ht="21" x14ac:dyDescent="0.2">
      <c r="A15" s="131" t="s">
        <v>10</v>
      </c>
      <c r="B15" s="132" t="s">
        <v>82</v>
      </c>
      <c r="C15" s="133">
        <v>6.25E-2</v>
      </c>
      <c r="D15" s="345">
        <f t="shared" si="0"/>
        <v>0</v>
      </c>
      <c r="E15" s="129"/>
      <c r="F15" s="131" t="s">
        <v>10</v>
      </c>
      <c r="G15" s="133">
        <v>6.25E-2</v>
      </c>
      <c r="H15" s="345">
        <f t="shared" ref="H15:H26" si="1">$G$10*G15</f>
        <v>0</v>
      </c>
      <c r="I15" s="63"/>
      <c r="J15" s="63"/>
      <c r="K15" s="139" t="s">
        <v>10</v>
      </c>
      <c r="L15" s="347">
        <f>D15+H15+D35+H35+D55+H55</f>
        <v>0</v>
      </c>
      <c r="M15" s="63"/>
    </row>
    <row r="16" spans="1:25" ht="21" x14ac:dyDescent="0.2">
      <c r="A16" s="131" t="s">
        <v>56</v>
      </c>
      <c r="B16" s="132" t="s">
        <v>83</v>
      </c>
      <c r="C16" s="133">
        <v>0.20300000000000001</v>
      </c>
      <c r="D16" s="345">
        <f t="shared" si="0"/>
        <v>0</v>
      </c>
      <c r="E16" s="129"/>
      <c r="F16" s="131" t="s">
        <v>56</v>
      </c>
      <c r="G16" s="133">
        <v>0.20300000000000001</v>
      </c>
      <c r="H16" s="345">
        <f t="shared" si="1"/>
        <v>0</v>
      </c>
      <c r="I16" s="63"/>
      <c r="J16" s="63"/>
      <c r="K16" s="139" t="s">
        <v>123</v>
      </c>
      <c r="L16" s="347">
        <f>D16+H16+D36+H36+D56+H56+D17+H17+D37+H37+D57+H57</f>
        <v>0</v>
      </c>
      <c r="M16" s="63"/>
    </row>
    <row r="17" spans="1:13" ht="21" x14ac:dyDescent="0.2">
      <c r="A17" s="131" t="s">
        <v>84</v>
      </c>
      <c r="B17" s="132" t="s">
        <v>85</v>
      </c>
      <c r="C17" s="133">
        <v>0.1275</v>
      </c>
      <c r="D17" s="345">
        <f t="shared" si="0"/>
        <v>0</v>
      </c>
      <c r="E17" s="129"/>
      <c r="F17" s="131" t="s">
        <v>84</v>
      </c>
      <c r="G17" s="133">
        <v>0.1275</v>
      </c>
      <c r="H17" s="345">
        <f t="shared" si="1"/>
        <v>0</v>
      </c>
      <c r="I17" s="63"/>
      <c r="J17" s="63"/>
      <c r="K17" s="139" t="s">
        <v>12</v>
      </c>
      <c r="L17" s="347">
        <f>D26+H26+D46+H46+D66+H66</f>
        <v>0</v>
      </c>
      <c r="M17" s="63"/>
    </row>
    <row r="18" spans="1:13" ht="18.75" x14ac:dyDescent="0.2">
      <c r="A18" s="131" t="s">
        <v>19</v>
      </c>
      <c r="B18" s="132" t="s">
        <v>86</v>
      </c>
      <c r="C18" s="133">
        <v>0</v>
      </c>
      <c r="D18" s="345">
        <f t="shared" si="0"/>
        <v>0</v>
      </c>
      <c r="E18" s="129"/>
      <c r="F18" s="131" t="s">
        <v>19</v>
      </c>
      <c r="G18" s="133">
        <v>0</v>
      </c>
      <c r="H18" s="345">
        <f t="shared" si="1"/>
        <v>0</v>
      </c>
      <c r="I18" s="666"/>
      <c r="J18" s="667"/>
      <c r="K18" s="64"/>
      <c r="L18" s="63"/>
      <c r="M18" s="63"/>
    </row>
    <row r="19" spans="1:13" ht="18.75" x14ac:dyDescent="0.2">
      <c r="A19" s="131" t="s">
        <v>87</v>
      </c>
      <c r="B19" s="132" t="s">
        <v>88</v>
      </c>
      <c r="C19" s="134">
        <v>0</v>
      </c>
      <c r="D19" s="345">
        <f t="shared" si="0"/>
        <v>0</v>
      </c>
      <c r="E19" s="129"/>
      <c r="F19" s="131" t="s">
        <v>87</v>
      </c>
      <c r="G19" s="134">
        <v>0</v>
      </c>
      <c r="H19" s="345">
        <f t="shared" si="1"/>
        <v>0</v>
      </c>
      <c r="I19" s="63"/>
      <c r="J19" s="63"/>
      <c r="K19" s="64"/>
      <c r="L19" s="65"/>
      <c r="M19" s="63"/>
    </row>
    <row r="20" spans="1:13" ht="18.75" x14ac:dyDescent="0.2">
      <c r="A20" s="131" t="s">
        <v>89</v>
      </c>
      <c r="B20" s="132" t="s">
        <v>90</v>
      </c>
      <c r="C20" s="133">
        <v>6.0000000000000001E-3</v>
      </c>
      <c r="D20" s="345">
        <f t="shared" si="0"/>
        <v>0</v>
      </c>
      <c r="E20" s="129"/>
      <c r="F20" s="131" t="s">
        <v>89</v>
      </c>
      <c r="G20" s="133">
        <v>6.0000000000000001E-3</v>
      </c>
      <c r="H20" s="345">
        <f t="shared" si="1"/>
        <v>0</v>
      </c>
      <c r="I20" s="63"/>
      <c r="J20" s="63"/>
      <c r="K20" s="64"/>
      <c r="L20" s="63"/>
      <c r="M20" s="63"/>
    </row>
    <row r="21" spans="1:13" ht="18.75" x14ac:dyDescent="0.2">
      <c r="A21" s="131" t="s">
        <v>13</v>
      </c>
      <c r="B21" s="132" t="s">
        <v>91</v>
      </c>
      <c r="C21" s="133">
        <v>5.9000000000000004E-2</v>
      </c>
      <c r="D21" s="345">
        <f t="shared" si="0"/>
        <v>0</v>
      </c>
      <c r="E21" s="129"/>
      <c r="F21" s="131" t="s">
        <v>13</v>
      </c>
      <c r="G21" s="133">
        <v>5.9000000000000004E-2</v>
      </c>
      <c r="H21" s="345">
        <f t="shared" si="1"/>
        <v>0</v>
      </c>
      <c r="I21" s="63"/>
      <c r="J21" s="63"/>
      <c r="K21" s="64"/>
      <c r="L21" s="66"/>
      <c r="M21" s="63"/>
    </row>
    <row r="22" spans="1:13" ht="18.75" x14ac:dyDescent="0.2">
      <c r="A22" s="131" t="s">
        <v>92</v>
      </c>
      <c r="B22" s="132" t="s">
        <v>93</v>
      </c>
      <c r="C22" s="133">
        <v>0</v>
      </c>
      <c r="D22" s="345">
        <f t="shared" si="0"/>
        <v>0</v>
      </c>
      <c r="E22" s="129"/>
      <c r="F22" s="131" t="s">
        <v>92</v>
      </c>
      <c r="G22" s="133">
        <v>0</v>
      </c>
      <c r="H22" s="345">
        <f t="shared" si="1"/>
        <v>0</v>
      </c>
      <c r="I22" s="63"/>
      <c r="J22" s="63"/>
      <c r="K22" s="64"/>
      <c r="L22" s="63"/>
      <c r="M22" s="63"/>
    </row>
    <row r="23" spans="1:13" ht="18.75" x14ac:dyDescent="0.2">
      <c r="A23" s="131" t="s">
        <v>94</v>
      </c>
      <c r="B23" s="132" t="s">
        <v>105</v>
      </c>
      <c r="C23" s="133">
        <v>0</v>
      </c>
      <c r="D23" s="345">
        <f t="shared" si="0"/>
        <v>0</v>
      </c>
      <c r="E23" s="129"/>
      <c r="F23" s="131" t="s">
        <v>94</v>
      </c>
      <c r="G23" s="133">
        <v>0</v>
      </c>
      <c r="H23" s="345">
        <f t="shared" si="1"/>
        <v>0</v>
      </c>
      <c r="I23" s="63"/>
      <c r="J23" s="63"/>
      <c r="K23" s="64"/>
      <c r="L23" s="63"/>
      <c r="M23" s="63"/>
    </row>
    <row r="24" spans="1:13" ht="18.75" x14ac:dyDescent="0.2">
      <c r="A24" s="131" t="s">
        <v>16</v>
      </c>
      <c r="B24" s="132" t="s">
        <v>90</v>
      </c>
      <c r="C24" s="133">
        <v>3.0000000000000001E-3</v>
      </c>
      <c r="D24" s="345">
        <f t="shared" si="0"/>
        <v>0</v>
      </c>
      <c r="E24" s="129"/>
      <c r="F24" s="131" t="s">
        <v>16</v>
      </c>
      <c r="G24" s="133">
        <v>3.0000000000000001E-3</v>
      </c>
      <c r="H24" s="345">
        <f t="shared" si="1"/>
        <v>0</v>
      </c>
      <c r="I24" s="63"/>
      <c r="J24" s="63"/>
      <c r="K24" s="64"/>
      <c r="L24" s="63"/>
      <c r="M24" s="63"/>
    </row>
    <row r="25" spans="1:13" ht="18.75" x14ac:dyDescent="0.2">
      <c r="A25" s="131" t="s">
        <v>95</v>
      </c>
      <c r="B25" s="132" t="s">
        <v>106</v>
      </c>
      <c r="C25" s="133">
        <v>3.9E-2</v>
      </c>
      <c r="D25" s="345">
        <f t="shared" si="0"/>
        <v>0</v>
      </c>
      <c r="E25" s="129"/>
      <c r="F25" s="131" t="s">
        <v>95</v>
      </c>
      <c r="G25" s="133">
        <v>3.9E-2</v>
      </c>
      <c r="H25" s="345">
        <f t="shared" si="1"/>
        <v>0</v>
      </c>
      <c r="I25" s="63"/>
      <c r="J25" s="63"/>
      <c r="K25" s="64"/>
      <c r="L25" s="63"/>
      <c r="M25" s="63"/>
    </row>
    <row r="26" spans="1:13" ht="18.75" x14ac:dyDescent="0.2">
      <c r="A26" s="131" t="s">
        <v>12</v>
      </c>
      <c r="B26" s="132" t="s">
        <v>140</v>
      </c>
      <c r="C26" s="133">
        <v>6.25E-2</v>
      </c>
      <c r="D26" s="345">
        <f t="shared" si="0"/>
        <v>0</v>
      </c>
      <c r="E26" s="129"/>
      <c r="F26" s="131" t="s">
        <v>12</v>
      </c>
      <c r="G26" s="133">
        <v>6.25E-2</v>
      </c>
      <c r="H26" s="345">
        <f t="shared" si="1"/>
        <v>0</v>
      </c>
      <c r="I26" s="63"/>
      <c r="J26" s="63"/>
      <c r="K26" s="64"/>
      <c r="L26" s="63"/>
      <c r="M26" s="63"/>
    </row>
    <row r="27" spans="1:13" ht="18.75" x14ac:dyDescent="0.2">
      <c r="A27" s="62" t="s">
        <v>96</v>
      </c>
      <c r="B27" s="135"/>
      <c r="C27" s="136">
        <f>SUM(C13:C26)</f>
        <v>1</v>
      </c>
      <c r="D27" s="346">
        <f>SUM(D13:D26)</f>
        <v>0</v>
      </c>
      <c r="E27" s="129"/>
      <c r="F27" s="62" t="s">
        <v>96</v>
      </c>
      <c r="G27" s="136">
        <f>SUM(G13:G26)</f>
        <v>1</v>
      </c>
      <c r="H27" s="346">
        <f>SUM(H13:H26)</f>
        <v>0</v>
      </c>
      <c r="I27" s="63"/>
      <c r="J27" s="63"/>
      <c r="K27" s="67"/>
      <c r="L27" s="63"/>
      <c r="M27" s="63"/>
    </row>
    <row r="28" spans="1:13" ht="18.75" x14ac:dyDescent="0.2">
      <c r="A28" s="129"/>
      <c r="B28" s="129"/>
      <c r="C28" s="129"/>
      <c r="D28" s="129"/>
      <c r="E28" s="129"/>
      <c r="F28" s="129"/>
      <c r="G28" s="129"/>
      <c r="H28" s="129"/>
      <c r="I28" s="63"/>
      <c r="J28" s="63"/>
      <c r="K28" s="63"/>
      <c r="L28" s="63"/>
      <c r="M28" s="63"/>
    </row>
    <row r="29" spans="1:13" ht="18.75" x14ac:dyDescent="0.2">
      <c r="A29" s="671" t="s">
        <v>97</v>
      </c>
      <c r="B29" s="671"/>
      <c r="C29" s="671"/>
      <c r="D29" s="671"/>
      <c r="E29" s="129"/>
      <c r="F29" s="671" t="s">
        <v>98</v>
      </c>
      <c r="G29" s="671"/>
      <c r="H29" s="671"/>
      <c r="I29" s="63"/>
      <c r="J29" s="63"/>
      <c r="K29" s="63"/>
      <c r="L29" s="63"/>
      <c r="M29" s="63"/>
    </row>
    <row r="30" spans="1:13" ht="18.75" x14ac:dyDescent="0.2">
      <c r="A30" s="77" t="s">
        <v>283</v>
      </c>
      <c r="B30" s="129"/>
      <c r="C30" s="672"/>
      <c r="D30" s="672"/>
      <c r="E30" s="129"/>
      <c r="F30" s="77" t="s">
        <v>283</v>
      </c>
      <c r="G30" s="673"/>
      <c r="H30" s="673"/>
      <c r="I30" s="63"/>
      <c r="J30" s="63"/>
      <c r="K30" s="63"/>
      <c r="L30" s="63"/>
      <c r="M30" s="63"/>
    </row>
    <row r="31" spans="1:13" ht="18.75" x14ac:dyDescent="0.2">
      <c r="A31" s="129"/>
      <c r="B31" s="129"/>
      <c r="C31" s="129"/>
      <c r="D31" s="129"/>
      <c r="E31" s="129"/>
      <c r="F31" s="129"/>
      <c r="G31" s="129"/>
      <c r="H31" s="129"/>
      <c r="I31" s="63"/>
      <c r="J31" s="63"/>
      <c r="K31" s="63"/>
      <c r="L31" s="63"/>
      <c r="M31" s="63"/>
    </row>
    <row r="32" spans="1:13" ht="19.5" customHeight="1" x14ac:dyDescent="0.2">
      <c r="A32" s="62" t="s">
        <v>75</v>
      </c>
      <c r="B32" s="62"/>
      <c r="C32" s="62" t="s">
        <v>77</v>
      </c>
      <c r="D32" s="130" t="s">
        <v>78</v>
      </c>
      <c r="E32" s="129"/>
      <c r="F32" s="62" t="s">
        <v>75</v>
      </c>
      <c r="G32" s="62" t="s">
        <v>77</v>
      </c>
      <c r="H32" s="130" t="s">
        <v>78</v>
      </c>
      <c r="I32" s="63"/>
      <c r="J32" s="63"/>
      <c r="K32" s="63"/>
      <c r="L32" s="63"/>
      <c r="M32" s="63"/>
    </row>
    <row r="33" spans="1:13" ht="18.75" x14ac:dyDescent="0.2">
      <c r="A33" s="131" t="s">
        <v>11</v>
      </c>
      <c r="B33" s="131"/>
      <c r="C33" s="68"/>
      <c r="D33" s="345">
        <f t="shared" ref="D33:D42" si="2">$C$30*C33</f>
        <v>0</v>
      </c>
      <c r="E33" s="129"/>
      <c r="F33" s="131" t="s">
        <v>11</v>
      </c>
      <c r="G33" s="133">
        <v>6.25E-2</v>
      </c>
      <c r="H33" s="345">
        <f>$G$30*G33</f>
        <v>0</v>
      </c>
      <c r="I33" s="63"/>
      <c r="J33" s="63"/>
      <c r="K33" s="63"/>
      <c r="L33" s="63"/>
      <c r="M33" s="63"/>
    </row>
    <row r="34" spans="1:13" ht="18.75" x14ac:dyDescent="0.2">
      <c r="A34" s="131" t="s">
        <v>80</v>
      </c>
      <c r="B34" s="131"/>
      <c r="C34" s="68">
        <v>0.71</v>
      </c>
      <c r="D34" s="345">
        <f t="shared" si="2"/>
        <v>0</v>
      </c>
      <c r="E34" s="129"/>
      <c r="F34" s="131" t="s">
        <v>80</v>
      </c>
      <c r="G34" s="133">
        <v>0.375</v>
      </c>
      <c r="H34" s="345">
        <f t="shared" ref="H34:H46" si="3">$G$30*G34</f>
        <v>0</v>
      </c>
      <c r="I34" s="63"/>
      <c r="J34" s="63"/>
      <c r="K34" s="63"/>
      <c r="L34" s="63"/>
      <c r="M34" s="63"/>
    </row>
    <row r="35" spans="1:13" ht="18.75" x14ac:dyDescent="0.2">
      <c r="A35" s="131" t="s">
        <v>10</v>
      </c>
      <c r="B35" s="131"/>
      <c r="C35" s="134">
        <v>0.28999999999999998</v>
      </c>
      <c r="D35" s="345">
        <f t="shared" si="2"/>
        <v>0</v>
      </c>
      <c r="E35" s="129"/>
      <c r="F35" s="131" t="s">
        <v>10</v>
      </c>
      <c r="G35" s="133">
        <v>6.25E-2</v>
      </c>
      <c r="H35" s="345">
        <f t="shared" si="3"/>
        <v>0</v>
      </c>
      <c r="I35" s="63"/>
      <c r="J35" s="63"/>
      <c r="K35" s="63"/>
      <c r="L35" s="63"/>
      <c r="M35" s="63"/>
    </row>
    <row r="36" spans="1:13" ht="18.75" x14ac:dyDescent="0.2">
      <c r="A36" s="131" t="s">
        <v>56</v>
      </c>
      <c r="B36" s="131"/>
      <c r="C36" s="134"/>
      <c r="D36" s="345">
        <f t="shared" si="2"/>
        <v>0</v>
      </c>
      <c r="E36" s="129"/>
      <c r="F36" s="131" t="s">
        <v>56</v>
      </c>
      <c r="G36" s="133">
        <v>0.20300000000000001</v>
      </c>
      <c r="H36" s="345">
        <f t="shared" si="3"/>
        <v>0</v>
      </c>
      <c r="I36" s="63"/>
      <c r="J36" s="63"/>
      <c r="K36" s="63"/>
      <c r="L36" s="63"/>
      <c r="M36" s="63"/>
    </row>
    <row r="37" spans="1:13" ht="18.75" x14ac:dyDescent="0.2">
      <c r="A37" s="131" t="s">
        <v>84</v>
      </c>
      <c r="B37" s="131"/>
      <c r="C37" s="68"/>
      <c r="D37" s="345">
        <f t="shared" si="2"/>
        <v>0</v>
      </c>
      <c r="E37" s="129"/>
      <c r="F37" s="131" t="s">
        <v>84</v>
      </c>
      <c r="G37" s="133">
        <v>0.1275</v>
      </c>
      <c r="H37" s="345">
        <f t="shared" si="3"/>
        <v>0</v>
      </c>
      <c r="I37" s="63"/>
      <c r="J37" s="63"/>
      <c r="K37" s="63"/>
      <c r="L37" s="63"/>
      <c r="M37" s="63" t="s">
        <v>147</v>
      </c>
    </row>
    <row r="38" spans="1:13" ht="18.75" x14ac:dyDescent="0.2">
      <c r="A38" s="131" t="s">
        <v>19</v>
      </c>
      <c r="B38" s="131"/>
      <c r="C38" s="68"/>
      <c r="D38" s="345">
        <f t="shared" si="2"/>
        <v>0</v>
      </c>
      <c r="E38" s="129"/>
      <c r="F38" s="131" t="s">
        <v>19</v>
      </c>
      <c r="G38" s="133">
        <v>0</v>
      </c>
      <c r="H38" s="345">
        <f t="shared" si="3"/>
        <v>0</v>
      </c>
      <c r="I38" s="63"/>
      <c r="J38" s="63"/>
      <c r="K38" s="63"/>
      <c r="L38" s="63"/>
      <c r="M38" s="63"/>
    </row>
    <row r="39" spans="1:13" ht="18.75" x14ac:dyDescent="0.2">
      <c r="A39" s="131" t="s">
        <v>87</v>
      </c>
      <c r="B39" s="131"/>
      <c r="C39" s="68"/>
      <c r="D39" s="345">
        <f t="shared" si="2"/>
        <v>0</v>
      </c>
      <c r="E39" s="129"/>
      <c r="F39" s="131" t="s">
        <v>87</v>
      </c>
      <c r="G39" s="134">
        <v>0</v>
      </c>
      <c r="H39" s="345">
        <f t="shared" si="3"/>
        <v>0</v>
      </c>
      <c r="I39" s="63"/>
      <c r="J39" s="63"/>
      <c r="K39" s="63"/>
      <c r="L39" s="63"/>
      <c r="M39" s="63"/>
    </row>
    <row r="40" spans="1:13" ht="18.75" x14ac:dyDescent="0.2">
      <c r="A40" s="131" t="s">
        <v>89</v>
      </c>
      <c r="B40" s="131"/>
      <c r="C40" s="68"/>
      <c r="D40" s="345">
        <f t="shared" si="2"/>
        <v>0</v>
      </c>
      <c r="E40" s="129"/>
      <c r="F40" s="131" t="s">
        <v>89</v>
      </c>
      <c r="G40" s="133">
        <v>6.0000000000000001E-3</v>
      </c>
      <c r="H40" s="345">
        <f t="shared" si="3"/>
        <v>0</v>
      </c>
      <c r="I40" s="63"/>
      <c r="J40" s="63"/>
      <c r="K40" s="63"/>
      <c r="L40" s="63"/>
      <c r="M40" s="63"/>
    </row>
    <row r="41" spans="1:13" ht="18.75" x14ac:dyDescent="0.2">
      <c r="A41" s="131" t="s">
        <v>13</v>
      </c>
      <c r="B41" s="131"/>
      <c r="C41" s="68"/>
      <c r="D41" s="345">
        <f t="shared" si="2"/>
        <v>0</v>
      </c>
      <c r="E41" s="129"/>
      <c r="F41" s="131" t="s">
        <v>13</v>
      </c>
      <c r="G41" s="133">
        <v>5.9000000000000004E-2</v>
      </c>
      <c r="H41" s="345">
        <f t="shared" si="3"/>
        <v>0</v>
      </c>
      <c r="I41" s="63"/>
      <c r="J41" s="63"/>
      <c r="K41" s="63"/>
      <c r="L41" s="63"/>
      <c r="M41" s="63"/>
    </row>
    <row r="42" spans="1:13" ht="18.75" x14ac:dyDescent="0.2">
      <c r="A42" s="131" t="s">
        <v>92</v>
      </c>
      <c r="B42" s="131"/>
      <c r="C42" s="68"/>
      <c r="D42" s="345">
        <f t="shared" si="2"/>
        <v>0</v>
      </c>
      <c r="E42" s="129"/>
      <c r="F42" s="131" t="s">
        <v>92</v>
      </c>
      <c r="G42" s="133">
        <v>0</v>
      </c>
      <c r="H42" s="345">
        <f t="shared" si="3"/>
        <v>0</v>
      </c>
      <c r="I42" s="63"/>
      <c r="J42" s="63"/>
      <c r="K42" s="63"/>
      <c r="L42" s="63"/>
      <c r="M42" s="63"/>
    </row>
    <row r="43" spans="1:13" ht="18.75" x14ac:dyDescent="0.2">
      <c r="A43" s="131" t="s">
        <v>94</v>
      </c>
      <c r="B43" s="131"/>
      <c r="C43" s="68"/>
      <c r="D43" s="345"/>
      <c r="E43" s="129"/>
      <c r="F43" s="131" t="s">
        <v>94</v>
      </c>
      <c r="G43" s="133">
        <v>0</v>
      </c>
      <c r="H43" s="345">
        <f t="shared" si="3"/>
        <v>0</v>
      </c>
      <c r="I43" s="63"/>
      <c r="J43" s="63"/>
      <c r="K43" s="63"/>
      <c r="L43" s="63"/>
      <c r="M43" s="63"/>
    </row>
    <row r="44" spans="1:13" ht="18.75" x14ac:dyDescent="0.2">
      <c r="A44" s="131" t="s">
        <v>16</v>
      </c>
      <c r="B44" s="131"/>
      <c r="C44" s="68"/>
      <c r="D44" s="345"/>
      <c r="E44" s="129"/>
      <c r="F44" s="131" t="s">
        <v>16</v>
      </c>
      <c r="G44" s="133">
        <v>3.0000000000000001E-3</v>
      </c>
      <c r="H44" s="345">
        <f t="shared" si="3"/>
        <v>0</v>
      </c>
      <c r="I44" s="63"/>
      <c r="J44" s="63"/>
      <c r="K44" s="63"/>
      <c r="L44" s="63"/>
      <c r="M44" s="63"/>
    </row>
    <row r="45" spans="1:13" ht="18.75" x14ac:dyDescent="0.2">
      <c r="A45" s="131" t="s">
        <v>95</v>
      </c>
      <c r="B45" s="131"/>
      <c r="C45" s="68"/>
      <c r="D45" s="345"/>
      <c r="E45" s="129"/>
      <c r="F45" s="131" t="s">
        <v>95</v>
      </c>
      <c r="G45" s="133">
        <v>3.9E-2</v>
      </c>
      <c r="H45" s="345">
        <f t="shared" si="3"/>
        <v>0</v>
      </c>
      <c r="I45" s="63"/>
      <c r="J45" s="63"/>
      <c r="K45" s="63"/>
      <c r="L45" s="63"/>
      <c r="M45" s="63"/>
    </row>
    <row r="46" spans="1:13" ht="18.75" x14ac:dyDescent="0.2">
      <c r="A46" s="131" t="s">
        <v>12</v>
      </c>
      <c r="B46" s="131"/>
      <c r="C46" s="68"/>
      <c r="D46" s="345"/>
      <c r="E46" s="129"/>
      <c r="F46" s="131" t="s">
        <v>12</v>
      </c>
      <c r="G46" s="133">
        <v>6.25E-2</v>
      </c>
      <c r="H46" s="345">
        <f t="shared" si="3"/>
        <v>0</v>
      </c>
      <c r="I46" s="63"/>
      <c r="J46" s="63"/>
      <c r="K46" s="63"/>
      <c r="L46" s="63"/>
      <c r="M46" s="63"/>
    </row>
    <row r="47" spans="1:13" ht="18.75" x14ac:dyDescent="0.2">
      <c r="A47" s="62" t="s">
        <v>96</v>
      </c>
      <c r="B47" s="62"/>
      <c r="C47" s="136">
        <f>SUM(C33:C38)</f>
        <v>1</v>
      </c>
      <c r="D47" s="346">
        <f>SUM(D33:D42)</f>
        <v>0</v>
      </c>
      <c r="E47" s="129"/>
      <c r="F47" s="62" t="s">
        <v>96</v>
      </c>
      <c r="G47" s="136">
        <f>SUM(G33:G46)</f>
        <v>1</v>
      </c>
      <c r="H47" s="346">
        <f>SUM(H33:H46)</f>
        <v>0</v>
      </c>
      <c r="I47" s="63"/>
      <c r="J47" s="63"/>
      <c r="K47" s="63"/>
      <c r="L47" s="63"/>
      <c r="M47" s="63"/>
    </row>
    <row r="48" spans="1:13" ht="18.75" x14ac:dyDescent="0.2">
      <c r="A48" s="129"/>
      <c r="B48" s="129"/>
      <c r="C48" s="129"/>
      <c r="D48" s="129"/>
      <c r="E48" s="129"/>
      <c r="F48" s="129"/>
      <c r="G48" s="129"/>
      <c r="H48" s="129"/>
      <c r="I48" s="63"/>
      <c r="J48" s="63"/>
      <c r="K48" s="63"/>
      <c r="L48" s="63"/>
      <c r="M48" s="63"/>
    </row>
    <row r="49" spans="1:19" ht="18.75" x14ac:dyDescent="0.2">
      <c r="A49" s="671" t="s">
        <v>99</v>
      </c>
      <c r="B49" s="671"/>
      <c r="C49" s="671"/>
      <c r="D49" s="671"/>
      <c r="E49" s="129"/>
      <c r="F49" s="671" t="s">
        <v>100</v>
      </c>
      <c r="G49" s="671"/>
      <c r="H49" s="671"/>
      <c r="I49" s="63"/>
      <c r="J49" s="63"/>
      <c r="K49" s="63"/>
      <c r="L49" s="63"/>
      <c r="M49" s="63"/>
    </row>
    <row r="50" spans="1:19" ht="18.75" x14ac:dyDescent="0.2">
      <c r="A50" s="77" t="s">
        <v>283</v>
      </c>
      <c r="B50" s="129"/>
      <c r="C50" s="668"/>
      <c r="D50" s="669"/>
      <c r="E50" s="129"/>
      <c r="F50" s="77" t="s">
        <v>283</v>
      </c>
      <c r="G50" s="670">
        <f>+H68</f>
        <v>0</v>
      </c>
      <c r="H50" s="670"/>
      <c r="I50" s="63"/>
      <c r="J50" s="65"/>
      <c r="K50" s="63"/>
      <c r="L50" s="63"/>
      <c r="M50" s="63"/>
    </row>
    <row r="51" spans="1:19" ht="18.75" x14ac:dyDescent="0.2">
      <c r="A51" s="129"/>
      <c r="B51" s="129"/>
      <c r="C51" s="129"/>
      <c r="D51" s="129"/>
      <c r="E51" s="129"/>
      <c r="F51" s="129"/>
      <c r="G51" s="129"/>
      <c r="H51" s="129"/>
      <c r="I51" s="63"/>
      <c r="J51" s="63"/>
      <c r="K51" s="63"/>
      <c r="L51" s="63"/>
      <c r="M51" s="63"/>
    </row>
    <row r="52" spans="1:19" ht="19.5" customHeight="1" x14ac:dyDescent="0.2">
      <c r="A52" s="62" t="s">
        <v>75</v>
      </c>
      <c r="B52" s="62"/>
      <c r="C52" s="62" t="s">
        <v>77</v>
      </c>
      <c r="D52" s="130" t="s">
        <v>78</v>
      </c>
      <c r="E52" s="129"/>
      <c r="F52" s="62" t="s">
        <v>75</v>
      </c>
      <c r="G52" s="62" t="s">
        <v>77</v>
      </c>
      <c r="H52" s="130" t="s">
        <v>78</v>
      </c>
      <c r="I52" s="63"/>
      <c r="J52" s="63"/>
      <c r="K52" s="63"/>
      <c r="L52" s="63"/>
      <c r="M52" s="63"/>
    </row>
    <row r="53" spans="1:19" ht="18.75" x14ac:dyDescent="0.2">
      <c r="A53" s="131" t="s">
        <v>11</v>
      </c>
      <c r="B53" s="131"/>
      <c r="C53" s="133">
        <v>6.25E-2</v>
      </c>
      <c r="D53" s="345">
        <f t="shared" ref="D53:D66" si="4">$C$50*C53</f>
        <v>0</v>
      </c>
      <c r="E53" s="129"/>
      <c r="F53" s="131" t="s">
        <v>11</v>
      </c>
      <c r="G53" s="137"/>
      <c r="H53" s="345"/>
      <c r="I53" s="63"/>
      <c r="J53" s="63"/>
      <c r="K53" s="220"/>
      <c r="L53" s="63"/>
      <c r="M53" s="63"/>
    </row>
    <row r="54" spans="1:19" ht="18.75" x14ac:dyDescent="0.2">
      <c r="A54" s="131" t="s">
        <v>80</v>
      </c>
      <c r="B54" s="131"/>
      <c r="C54" s="133">
        <v>0.375</v>
      </c>
      <c r="D54" s="345">
        <f t="shared" si="4"/>
        <v>0</v>
      </c>
      <c r="E54" s="129"/>
      <c r="F54" s="131" t="s">
        <v>80</v>
      </c>
      <c r="G54" s="137"/>
      <c r="H54" s="345"/>
      <c r="I54" s="63"/>
      <c r="J54" s="63"/>
      <c r="K54" s="220"/>
      <c r="L54" s="63"/>
      <c r="M54" s="63"/>
    </row>
    <row r="55" spans="1:19" ht="18.75" x14ac:dyDescent="0.2">
      <c r="A55" s="131" t="s">
        <v>10</v>
      </c>
      <c r="B55" s="131"/>
      <c r="C55" s="133">
        <v>6.25E-2</v>
      </c>
      <c r="D55" s="345">
        <f t="shared" si="4"/>
        <v>0</v>
      </c>
      <c r="E55" s="129"/>
      <c r="F55" s="131" t="s">
        <v>10</v>
      </c>
      <c r="G55" s="137"/>
      <c r="H55" s="345"/>
      <c r="I55" s="63"/>
      <c r="J55" s="63"/>
      <c r="K55" s="220"/>
      <c r="L55" s="63"/>
      <c r="M55" s="63"/>
    </row>
    <row r="56" spans="1:19" ht="18.75" x14ac:dyDescent="0.2">
      <c r="A56" s="131" t="s">
        <v>56</v>
      </c>
      <c r="B56" s="131"/>
      <c r="C56" s="133">
        <v>0.20300000000000001</v>
      </c>
      <c r="D56" s="345">
        <f t="shared" si="4"/>
        <v>0</v>
      </c>
      <c r="E56" s="129"/>
      <c r="F56" s="131" t="s">
        <v>56</v>
      </c>
      <c r="G56" s="137"/>
      <c r="H56" s="345"/>
      <c r="I56" s="63"/>
      <c r="J56" s="63"/>
      <c r="K56" s="220"/>
      <c r="L56" s="63"/>
      <c r="M56" s="221"/>
    </row>
    <row r="57" spans="1:19" ht="18.75" x14ac:dyDescent="0.2">
      <c r="A57" s="131" t="s">
        <v>84</v>
      </c>
      <c r="B57" s="131"/>
      <c r="C57" s="133">
        <v>0.1275</v>
      </c>
      <c r="D57" s="345">
        <f t="shared" si="4"/>
        <v>0</v>
      </c>
      <c r="E57" s="129"/>
      <c r="F57" s="131" t="s">
        <v>84</v>
      </c>
      <c r="G57" s="137"/>
      <c r="H57" s="345"/>
      <c r="I57" s="63"/>
      <c r="J57" s="63"/>
      <c r="K57" s="220"/>
      <c r="L57" s="63"/>
      <c r="M57" s="221"/>
    </row>
    <row r="58" spans="1:19" ht="18.75" x14ac:dyDescent="0.2">
      <c r="A58" s="131" t="s">
        <v>19</v>
      </c>
      <c r="B58" s="131"/>
      <c r="C58" s="133">
        <v>0</v>
      </c>
      <c r="D58" s="345">
        <f t="shared" si="4"/>
        <v>0</v>
      </c>
      <c r="E58" s="129"/>
      <c r="F58" s="131" t="s">
        <v>19</v>
      </c>
      <c r="G58" s="137"/>
      <c r="H58" s="345"/>
      <c r="I58" s="63"/>
      <c r="J58" s="63"/>
      <c r="K58" s="220"/>
      <c r="L58" s="63"/>
      <c r="M58" s="221"/>
    </row>
    <row r="59" spans="1:19" ht="18.75" x14ac:dyDescent="0.2">
      <c r="A59" s="131" t="s">
        <v>87</v>
      </c>
      <c r="B59" s="131"/>
      <c r="C59" s="134">
        <v>0</v>
      </c>
      <c r="D59" s="345">
        <f t="shared" si="4"/>
        <v>0</v>
      </c>
      <c r="E59" s="129"/>
      <c r="F59" s="131" t="s">
        <v>87</v>
      </c>
      <c r="G59" s="137"/>
      <c r="H59" s="345"/>
      <c r="I59" s="63"/>
      <c r="J59" s="63"/>
      <c r="K59" s="220"/>
      <c r="L59" s="63"/>
      <c r="M59" s="221"/>
    </row>
    <row r="60" spans="1:19" ht="18.75" x14ac:dyDescent="0.2">
      <c r="A60" s="131" t="s">
        <v>89</v>
      </c>
      <c r="B60" s="131"/>
      <c r="C60" s="133">
        <v>6.0000000000000001E-3</v>
      </c>
      <c r="D60" s="345">
        <f t="shared" si="4"/>
        <v>0</v>
      </c>
      <c r="E60" s="129"/>
      <c r="F60" s="131" t="s">
        <v>89</v>
      </c>
      <c r="G60" s="137" t="s">
        <v>151</v>
      </c>
      <c r="H60" s="345"/>
      <c r="I60" s="63"/>
      <c r="J60" s="63"/>
      <c r="K60" s="220"/>
      <c r="L60" s="63"/>
      <c r="M60" s="221"/>
      <c r="O60" s="222"/>
      <c r="P60" s="222"/>
      <c r="Q60" s="222"/>
      <c r="R60" s="222"/>
      <c r="S60" s="222"/>
    </row>
    <row r="61" spans="1:19" ht="18.75" x14ac:dyDescent="0.2">
      <c r="A61" s="131" t="s">
        <v>13</v>
      </c>
      <c r="B61" s="131"/>
      <c r="C61" s="133">
        <v>5.9000000000000004E-2</v>
      </c>
      <c r="D61" s="345">
        <f t="shared" si="4"/>
        <v>0</v>
      </c>
      <c r="E61" s="129"/>
      <c r="F61" s="131" t="s">
        <v>13</v>
      </c>
      <c r="G61" s="137"/>
      <c r="H61" s="345"/>
      <c r="I61" s="63"/>
      <c r="J61" s="63"/>
      <c r="K61" s="220"/>
      <c r="L61" s="63"/>
      <c r="M61" s="221"/>
      <c r="O61" s="222"/>
      <c r="P61" s="222"/>
      <c r="Q61" s="222"/>
      <c r="R61" s="222"/>
      <c r="S61" s="222"/>
    </row>
    <row r="62" spans="1:19" ht="18.75" x14ac:dyDescent="0.2">
      <c r="A62" s="131" t="s">
        <v>92</v>
      </c>
      <c r="B62" s="131"/>
      <c r="C62" s="133">
        <v>0</v>
      </c>
      <c r="D62" s="345">
        <f t="shared" si="4"/>
        <v>0</v>
      </c>
      <c r="E62" s="129"/>
      <c r="F62" s="131" t="s">
        <v>92</v>
      </c>
      <c r="G62" s="137"/>
      <c r="H62" s="345"/>
      <c r="I62" s="63"/>
      <c r="J62" s="63"/>
      <c r="K62" s="220"/>
      <c r="L62" s="63"/>
      <c r="M62" s="221"/>
      <c r="O62" s="222"/>
      <c r="P62" s="222"/>
      <c r="Q62" s="222"/>
      <c r="R62" s="222"/>
      <c r="S62" s="222"/>
    </row>
    <row r="63" spans="1:19" ht="18.75" x14ac:dyDescent="0.2">
      <c r="A63" s="131" t="s">
        <v>94</v>
      </c>
      <c r="B63" s="131"/>
      <c r="C63" s="133">
        <v>0</v>
      </c>
      <c r="D63" s="345">
        <f t="shared" si="4"/>
        <v>0</v>
      </c>
      <c r="E63" s="129"/>
      <c r="F63" s="131" t="s">
        <v>94</v>
      </c>
      <c r="G63" s="137"/>
      <c r="H63" s="345"/>
      <c r="I63" s="63"/>
      <c r="J63" s="63"/>
      <c r="K63" s="220"/>
      <c r="L63" s="63"/>
      <c r="M63" s="221"/>
      <c r="O63" s="222"/>
      <c r="P63" s="222"/>
      <c r="Q63" s="222"/>
      <c r="R63" s="222"/>
      <c r="S63" s="222"/>
    </row>
    <row r="64" spans="1:19" ht="18.75" x14ac:dyDescent="0.2">
      <c r="A64" s="131" t="s">
        <v>16</v>
      </c>
      <c r="B64" s="131"/>
      <c r="C64" s="133">
        <v>3.0000000000000001E-3</v>
      </c>
      <c r="D64" s="345">
        <f t="shared" si="4"/>
        <v>0</v>
      </c>
      <c r="E64" s="129"/>
      <c r="F64" s="131" t="s">
        <v>16</v>
      </c>
      <c r="G64" s="137"/>
      <c r="H64" s="345"/>
      <c r="I64" s="63"/>
      <c r="J64" s="63"/>
      <c r="K64" s="220"/>
      <c r="L64" s="63"/>
      <c r="M64" s="221"/>
      <c r="O64" s="222"/>
      <c r="P64" s="222"/>
      <c r="Q64" s="222"/>
      <c r="R64" s="222"/>
      <c r="S64" s="222"/>
    </row>
    <row r="65" spans="1:19" ht="18.75" x14ac:dyDescent="0.2">
      <c r="A65" s="131" t="s">
        <v>95</v>
      </c>
      <c r="B65" s="131"/>
      <c r="C65" s="133">
        <v>3.9E-2</v>
      </c>
      <c r="D65" s="345">
        <f t="shared" si="4"/>
        <v>0</v>
      </c>
      <c r="E65" s="129"/>
      <c r="F65" s="131" t="s">
        <v>95</v>
      </c>
      <c r="G65" s="137"/>
      <c r="H65" s="345"/>
      <c r="I65" s="63"/>
      <c r="J65" s="63"/>
      <c r="K65" s="220"/>
      <c r="L65" s="63"/>
      <c r="M65" s="93"/>
      <c r="O65" s="222"/>
      <c r="P65" s="222"/>
      <c r="Q65" s="222"/>
      <c r="R65" s="222"/>
      <c r="S65" s="222"/>
    </row>
    <row r="66" spans="1:19" ht="18.75" x14ac:dyDescent="0.2">
      <c r="A66" s="131" t="s">
        <v>12</v>
      </c>
      <c r="B66" s="131"/>
      <c r="C66" s="133">
        <v>6.25E-2</v>
      </c>
      <c r="D66" s="345">
        <f t="shared" si="4"/>
        <v>0</v>
      </c>
      <c r="E66" s="129"/>
      <c r="F66" s="131" t="s">
        <v>12</v>
      </c>
      <c r="G66" s="137"/>
      <c r="H66" s="345"/>
      <c r="I66" s="63"/>
      <c r="J66" s="63"/>
      <c r="K66" s="220"/>
      <c r="L66" s="63"/>
      <c r="M66" s="65"/>
      <c r="O66" s="222"/>
      <c r="P66" s="222"/>
      <c r="Q66" s="222"/>
      <c r="R66" s="222"/>
      <c r="S66" s="222"/>
    </row>
    <row r="67" spans="1:19" ht="18.75" x14ac:dyDescent="0.2">
      <c r="A67" s="62" t="s">
        <v>96</v>
      </c>
      <c r="B67" s="62"/>
      <c r="C67" s="136">
        <f>SUM(C53:C66)</f>
        <v>1</v>
      </c>
      <c r="D67" s="346">
        <f>SUM(D53:D66)</f>
        <v>0</v>
      </c>
      <c r="E67" s="129"/>
      <c r="F67" s="131" t="s">
        <v>210</v>
      </c>
      <c r="G67" s="137"/>
      <c r="H67" s="345"/>
      <c r="I67" s="63"/>
      <c r="J67" s="65"/>
      <c r="K67" s="63"/>
      <c r="L67" s="63"/>
      <c r="M67" s="63"/>
      <c r="O67" s="222"/>
      <c r="P67" s="222"/>
      <c r="Q67" s="222"/>
      <c r="R67" s="222"/>
      <c r="S67" s="222"/>
    </row>
    <row r="68" spans="1:19" ht="18.75" x14ac:dyDescent="0.2">
      <c r="F68" s="62" t="s">
        <v>96</v>
      </c>
      <c r="G68" s="138"/>
      <c r="H68" s="346">
        <f>SUM(H53:H67)</f>
        <v>0</v>
      </c>
      <c r="O68" s="222"/>
      <c r="P68" s="222"/>
      <c r="Q68" s="222"/>
      <c r="R68" s="222"/>
      <c r="S68" s="222"/>
    </row>
  </sheetData>
  <sheetProtection sort="0" autoFilter="0" pivotTables="0"/>
  <mergeCells count="22">
    <mergeCell ref="F9:H9"/>
    <mergeCell ref="B1:G2"/>
    <mergeCell ref="H1:H2"/>
    <mergeCell ref="E3:G4"/>
    <mergeCell ref="H3:H4"/>
    <mergeCell ref="B3:D4"/>
    <mergeCell ref="A1:A4"/>
    <mergeCell ref="I18:J18"/>
    <mergeCell ref="C50:D50"/>
    <mergeCell ref="G50:H50"/>
    <mergeCell ref="A29:D29"/>
    <mergeCell ref="F29:H29"/>
    <mergeCell ref="C30:D30"/>
    <mergeCell ref="G30:H30"/>
    <mergeCell ref="A49:D49"/>
    <mergeCell ref="F49:H49"/>
    <mergeCell ref="C10:D10"/>
    <mergeCell ref="G10:H10"/>
    <mergeCell ref="A5:H5"/>
    <mergeCell ref="A6:H6"/>
    <mergeCell ref="A7:H7"/>
    <mergeCell ref="A9:D9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ignoredErrors>
    <ignoredError sqref="B13:B20 B22:B26" numberStoredAsText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Y78"/>
  <sheetViews>
    <sheetView showGridLines="0" zoomScale="70" zoomScaleNormal="70" workbookViewId="0">
      <pane ySplit="4" topLeftCell="A5" activePane="bottomLeft" state="frozen"/>
      <selection sqref="A1:T1"/>
      <selection pane="bottomLeft" activeCell="N7" sqref="N7"/>
    </sheetView>
  </sheetViews>
  <sheetFormatPr baseColWidth="10" defaultColWidth="11.42578125" defaultRowHeight="18.75" x14ac:dyDescent="0.3"/>
  <cols>
    <col min="1" max="1" width="32.85546875" style="144" customWidth="1"/>
    <col min="2" max="2" width="13.42578125" style="178" customWidth="1"/>
    <col min="3" max="3" width="15" style="144" customWidth="1"/>
    <col min="4" max="4" width="17.42578125" style="144" bestFit="1" customWidth="1"/>
    <col min="5" max="5" width="2.7109375" style="144" customWidth="1"/>
    <col min="6" max="6" width="30.7109375" style="144" customWidth="1"/>
    <col min="7" max="7" width="18.5703125" style="144" customWidth="1"/>
    <col min="8" max="8" width="21.5703125" style="144" bestFit="1" customWidth="1"/>
    <col min="9" max="9" width="11.42578125" style="144" customWidth="1"/>
    <col min="10" max="10" width="14.42578125" style="144" customWidth="1"/>
    <col min="11" max="11" width="24.7109375" style="144" customWidth="1"/>
    <col min="12" max="12" width="17.42578125" style="144" bestFit="1" customWidth="1"/>
    <col min="13" max="16384" width="11.42578125" style="144"/>
  </cols>
  <sheetData>
    <row r="1" spans="1:25" x14ac:dyDescent="0.3">
      <c r="A1" s="586"/>
      <c r="B1" s="638" t="s">
        <v>269</v>
      </c>
      <c r="C1" s="639"/>
      <c r="D1" s="639"/>
      <c r="E1" s="639"/>
      <c r="F1" s="639"/>
      <c r="G1" s="640"/>
      <c r="H1" s="596" t="s">
        <v>270</v>
      </c>
    </row>
    <row r="2" spans="1:25" x14ac:dyDescent="0.3">
      <c r="A2" s="644"/>
      <c r="B2" s="641"/>
      <c r="C2" s="642"/>
      <c r="D2" s="642"/>
      <c r="E2" s="642"/>
      <c r="F2" s="642"/>
      <c r="G2" s="643"/>
      <c r="H2" s="595"/>
    </row>
    <row r="3" spans="1:25" x14ac:dyDescent="0.3">
      <c r="A3" s="644"/>
      <c r="B3" s="638" t="s">
        <v>271</v>
      </c>
      <c r="C3" s="639"/>
      <c r="D3" s="640"/>
      <c r="E3" s="638" t="s">
        <v>272</v>
      </c>
      <c r="F3" s="639"/>
      <c r="G3" s="640"/>
      <c r="H3" s="595" t="s">
        <v>334</v>
      </c>
    </row>
    <row r="4" spans="1:25" x14ac:dyDescent="0.3">
      <c r="A4" s="645"/>
      <c r="B4" s="641"/>
      <c r="C4" s="642"/>
      <c r="D4" s="643"/>
      <c r="E4" s="641"/>
      <c r="F4" s="642"/>
      <c r="G4" s="643"/>
      <c r="H4" s="595"/>
    </row>
    <row r="5" spans="1:25" x14ac:dyDescent="0.3">
      <c r="A5" s="675" t="s">
        <v>104</v>
      </c>
      <c r="B5" s="675"/>
      <c r="C5" s="675"/>
      <c r="D5" s="675"/>
      <c r="E5" s="675"/>
      <c r="F5" s="675"/>
      <c r="G5" s="675"/>
      <c r="H5" s="67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</row>
    <row r="6" spans="1:25" x14ac:dyDescent="0.3">
      <c r="A6" s="675" t="s">
        <v>72</v>
      </c>
      <c r="B6" s="675"/>
      <c r="C6" s="675"/>
      <c r="D6" s="675"/>
      <c r="E6" s="675"/>
      <c r="F6" s="675"/>
      <c r="G6" s="675"/>
      <c r="H6" s="675"/>
    </row>
    <row r="7" spans="1:25" x14ac:dyDescent="0.3">
      <c r="A7" s="676" t="s">
        <v>360</v>
      </c>
      <c r="B7" s="676"/>
      <c r="C7" s="676"/>
      <c r="D7" s="676"/>
      <c r="E7" s="676"/>
      <c r="F7" s="676"/>
      <c r="G7" s="676"/>
      <c r="H7" s="67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</row>
    <row r="8" spans="1:25" x14ac:dyDescent="0.3">
      <c r="A8" s="207"/>
      <c r="B8" s="208"/>
      <c r="C8" s="209"/>
      <c r="D8" s="209"/>
      <c r="E8" s="209"/>
      <c r="F8" s="209"/>
      <c r="G8" s="209"/>
      <c r="H8" s="209"/>
    </row>
    <row r="9" spans="1:25" x14ac:dyDescent="0.3">
      <c r="A9" s="681" t="s">
        <v>73</v>
      </c>
      <c r="B9" s="681"/>
      <c r="C9" s="681"/>
      <c r="D9" s="681"/>
      <c r="E9" s="77"/>
      <c r="F9" s="681" t="s">
        <v>74</v>
      </c>
      <c r="G9" s="681"/>
      <c r="H9" s="681"/>
      <c r="I9" s="77"/>
      <c r="J9" s="77"/>
      <c r="K9" s="77"/>
      <c r="L9" s="77"/>
    </row>
    <row r="10" spans="1:25" x14ac:dyDescent="0.3">
      <c r="A10" s="77" t="s">
        <v>283</v>
      </c>
      <c r="B10" s="169"/>
      <c r="C10" s="677"/>
      <c r="D10" s="677"/>
      <c r="E10" s="77"/>
      <c r="F10" s="77" t="s">
        <v>283</v>
      </c>
      <c r="G10" s="682"/>
      <c r="H10" s="682"/>
      <c r="I10" s="77"/>
      <c r="J10" s="77"/>
      <c r="K10" s="77"/>
      <c r="L10" s="77"/>
    </row>
    <row r="11" spans="1:25" x14ac:dyDescent="0.3">
      <c r="A11" s="77"/>
      <c r="B11" s="169"/>
      <c r="C11" s="77" t="s">
        <v>181</v>
      </c>
      <c r="D11" s="77"/>
      <c r="E11" s="77"/>
      <c r="F11" s="77"/>
      <c r="G11" s="77"/>
      <c r="H11" s="77"/>
      <c r="I11" s="77"/>
      <c r="J11" s="77"/>
      <c r="K11" s="77"/>
      <c r="L11" s="77"/>
    </row>
    <row r="12" spans="1:25" x14ac:dyDescent="0.3">
      <c r="A12" s="73" t="s">
        <v>75</v>
      </c>
      <c r="B12" s="172" t="s">
        <v>76</v>
      </c>
      <c r="C12" s="73" t="s">
        <v>77</v>
      </c>
      <c r="D12" s="130" t="s">
        <v>78</v>
      </c>
      <c r="E12" s="77"/>
      <c r="F12" s="73" t="s">
        <v>75</v>
      </c>
      <c r="G12" s="73" t="s">
        <v>77</v>
      </c>
      <c r="H12" s="130" t="s">
        <v>78</v>
      </c>
      <c r="I12" s="77"/>
      <c r="J12" s="77"/>
      <c r="K12" s="140"/>
      <c r="L12" s="77"/>
    </row>
    <row r="13" spans="1:25" x14ac:dyDescent="0.3">
      <c r="A13" s="71" t="s">
        <v>11</v>
      </c>
      <c r="B13" s="132" t="s">
        <v>79</v>
      </c>
      <c r="C13" s="134">
        <v>0.27</v>
      </c>
      <c r="D13" s="348">
        <f t="shared" ref="D13:D24" si="0">$C$10*C13</f>
        <v>0</v>
      </c>
      <c r="E13" s="77"/>
      <c r="F13" s="71" t="s">
        <v>11</v>
      </c>
      <c r="G13" s="134">
        <v>0.27</v>
      </c>
      <c r="H13" s="348">
        <f t="shared" ref="H13:H24" si="1">$G$10*G13</f>
        <v>0</v>
      </c>
      <c r="I13" s="77"/>
      <c r="J13" s="77"/>
      <c r="K13" s="75" t="s">
        <v>11</v>
      </c>
      <c r="L13" s="350">
        <f>D13+H13+D31+H31+D49+H49</f>
        <v>0</v>
      </c>
    </row>
    <row r="14" spans="1:25" x14ac:dyDescent="0.3">
      <c r="A14" s="71" t="s">
        <v>80</v>
      </c>
      <c r="B14" s="132" t="s">
        <v>81</v>
      </c>
      <c r="C14" s="134">
        <v>0.30000000000000004</v>
      </c>
      <c r="D14" s="348">
        <f t="shared" si="0"/>
        <v>0</v>
      </c>
      <c r="E14" s="77"/>
      <c r="F14" s="71" t="s">
        <v>80</v>
      </c>
      <c r="G14" s="134">
        <v>0.30000000000000004</v>
      </c>
      <c r="H14" s="348">
        <f t="shared" si="1"/>
        <v>0</v>
      </c>
      <c r="I14" s="77"/>
      <c r="J14" s="77"/>
      <c r="K14" s="75" t="s">
        <v>80</v>
      </c>
      <c r="L14" s="350">
        <f>D14+H14+D32+H32+D50+H50</f>
        <v>0</v>
      </c>
    </row>
    <row r="15" spans="1:25" x14ac:dyDescent="0.3">
      <c r="A15" s="71" t="s">
        <v>10</v>
      </c>
      <c r="B15" s="132" t="s">
        <v>82</v>
      </c>
      <c r="C15" s="134">
        <v>0.21</v>
      </c>
      <c r="D15" s="348">
        <f t="shared" si="0"/>
        <v>0</v>
      </c>
      <c r="E15" s="77"/>
      <c r="F15" s="71" t="s">
        <v>10</v>
      </c>
      <c r="G15" s="134">
        <v>0.21</v>
      </c>
      <c r="H15" s="348">
        <f t="shared" si="1"/>
        <v>0</v>
      </c>
      <c r="I15" s="77"/>
      <c r="J15" s="77"/>
      <c r="K15" s="75" t="s">
        <v>10</v>
      </c>
      <c r="L15" s="350">
        <f>D15+H15+D33+H33+D51+H51</f>
        <v>0</v>
      </c>
    </row>
    <row r="16" spans="1:25" x14ac:dyDescent="0.3">
      <c r="A16" s="71" t="s">
        <v>84</v>
      </c>
      <c r="B16" s="132" t="s">
        <v>85</v>
      </c>
      <c r="C16" s="134">
        <v>0.05</v>
      </c>
      <c r="D16" s="348">
        <f t="shared" si="0"/>
        <v>0</v>
      </c>
      <c r="E16" s="77"/>
      <c r="F16" s="71" t="s">
        <v>84</v>
      </c>
      <c r="G16" s="134">
        <v>0.05</v>
      </c>
      <c r="H16" s="348">
        <f t="shared" si="1"/>
        <v>0</v>
      </c>
      <c r="I16" s="77"/>
      <c r="J16" s="77"/>
      <c r="K16" s="75" t="s">
        <v>84</v>
      </c>
      <c r="L16" s="350">
        <f>D16+H16+D34+H34+D52+H52</f>
        <v>0</v>
      </c>
    </row>
    <row r="17" spans="1:12" x14ac:dyDescent="0.3">
      <c r="A17" s="71" t="s">
        <v>19</v>
      </c>
      <c r="B17" s="132" t="s">
        <v>86</v>
      </c>
      <c r="C17" s="134">
        <v>0.01</v>
      </c>
      <c r="D17" s="348">
        <f t="shared" si="0"/>
        <v>0</v>
      </c>
      <c r="E17" s="77"/>
      <c r="F17" s="71" t="s">
        <v>19</v>
      </c>
      <c r="G17" s="134">
        <v>0.01</v>
      </c>
      <c r="H17" s="348">
        <f t="shared" si="1"/>
        <v>0</v>
      </c>
      <c r="I17" s="77"/>
      <c r="J17" s="77"/>
      <c r="K17" s="140"/>
      <c r="L17" s="77"/>
    </row>
    <row r="18" spans="1:12" x14ac:dyDescent="0.3">
      <c r="A18" s="71" t="s">
        <v>87</v>
      </c>
      <c r="B18" s="132">
        <v>12</v>
      </c>
      <c r="C18" s="134">
        <v>0.01</v>
      </c>
      <c r="D18" s="348">
        <f t="shared" si="0"/>
        <v>0</v>
      </c>
      <c r="E18" s="77"/>
      <c r="F18" s="71" t="s">
        <v>87</v>
      </c>
      <c r="G18" s="134">
        <v>0.01</v>
      </c>
      <c r="H18" s="348">
        <f t="shared" si="1"/>
        <v>0</v>
      </c>
      <c r="I18" s="77"/>
      <c r="J18" s="77"/>
      <c r="K18" s="140"/>
      <c r="L18" s="77"/>
    </row>
    <row r="19" spans="1:12" x14ac:dyDescent="0.3">
      <c r="A19" s="71" t="s">
        <v>89</v>
      </c>
      <c r="B19" s="132">
        <v>11</v>
      </c>
      <c r="C19" s="134">
        <v>0.01</v>
      </c>
      <c r="D19" s="348">
        <f t="shared" si="0"/>
        <v>0</v>
      </c>
      <c r="E19" s="77"/>
      <c r="F19" s="71" t="s">
        <v>89</v>
      </c>
      <c r="G19" s="134">
        <v>0.01</v>
      </c>
      <c r="H19" s="348">
        <f t="shared" si="1"/>
        <v>0</v>
      </c>
      <c r="I19" s="77"/>
      <c r="J19" s="77"/>
      <c r="K19" s="140"/>
      <c r="L19" s="77"/>
    </row>
    <row r="20" spans="1:12" x14ac:dyDescent="0.3">
      <c r="A20" s="71" t="s">
        <v>13</v>
      </c>
      <c r="B20" s="132" t="s">
        <v>91</v>
      </c>
      <c r="C20" s="134">
        <v>0.05</v>
      </c>
      <c r="D20" s="348">
        <f t="shared" si="0"/>
        <v>0</v>
      </c>
      <c r="E20" s="77"/>
      <c r="F20" s="71" t="s">
        <v>13</v>
      </c>
      <c r="G20" s="134">
        <v>0.05</v>
      </c>
      <c r="H20" s="348">
        <f t="shared" si="1"/>
        <v>0</v>
      </c>
      <c r="I20" s="77"/>
      <c r="J20" s="77"/>
      <c r="K20" s="140"/>
      <c r="L20" s="77"/>
    </row>
    <row r="21" spans="1:12" x14ac:dyDescent="0.3">
      <c r="A21" s="71" t="s">
        <v>92</v>
      </c>
      <c r="B21" s="132">
        <v>10</v>
      </c>
      <c r="C21" s="134">
        <v>0.05</v>
      </c>
      <c r="D21" s="348">
        <f t="shared" si="0"/>
        <v>0</v>
      </c>
      <c r="E21" s="77"/>
      <c r="F21" s="71" t="s">
        <v>92</v>
      </c>
      <c r="G21" s="134">
        <v>0.05</v>
      </c>
      <c r="H21" s="348">
        <f t="shared" si="1"/>
        <v>0</v>
      </c>
      <c r="I21" s="77"/>
      <c r="J21" s="77"/>
      <c r="K21" s="140"/>
      <c r="L21" s="77"/>
    </row>
    <row r="22" spans="1:12" x14ac:dyDescent="0.3">
      <c r="A22" s="71" t="s">
        <v>94</v>
      </c>
      <c r="B22" s="132">
        <v>17</v>
      </c>
      <c r="C22" s="134">
        <v>0.01</v>
      </c>
      <c r="D22" s="348">
        <f t="shared" si="0"/>
        <v>0</v>
      </c>
      <c r="E22" s="77"/>
      <c r="F22" s="71" t="s">
        <v>94</v>
      </c>
      <c r="G22" s="134">
        <v>0.01</v>
      </c>
      <c r="H22" s="348">
        <f t="shared" si="1"/>
        <v>0</v>
      </c>
      <c r="I22" s="77"/>
      <c r="J22" s="77"/>
      <c r="K22" s="140"/>
      <c r="L22" s="77"/>
    </row>
    <row r="23" spans="1:12" x14ac:dyDescent="0.3">
      <c r="A23" s="71" t="s">
        <v>16</v>
      </c>
      <c r="B23" s="132">
        <v>11</v>
      </c>
      <c r="C23" s="134">
        <v>0.01</v>
      </c>
      <c r="D23" s="348">
        <f t="shared" si="0"/>
        <v>0</v>
      </c>
      <c r="E23" s="77"/>
      <c r="F23" s="71" t="s">
        <v>16</v>
      </c>
      <c r="G23" s="134">
        <v>0.01</v>
      </c>
      <c r="H23" s="348">
        <f t="shared" si="1"/>
        <v>0</v>
      </c>
      <c r="I23" s="77"/>
      <c r="J23" s="77"/>
      <c r="K23" s="140"/>
      <c r="L23" s="77"/>
    </row>
    <row r="24" spans="1:12" x14ac:dyDescent="0.3">
      <c r="A24" s="71" t="s">
        <v>95</v>
      </c>
      <c r="B24" s="132">
        <v>13</v>
      </c>
      <c r="C24" s="134">
        <v>0.02</v>
      </c>
      <c r="D24" s="348">
        <f t="shared" si="0"/>
        <v>0</v>
      </c>
      <c r="E24" s="77"/>
      <c r="F24" s="71" t="s">
        <v>95</v>
      </c>
      <c r="G24" s="134">
        <v>0.02</v>
      </c>
      <c r="H24" s="348">
        <f t="shared" si="1"/>
        <v>0</v>
      </c>
      <c r="I24" s="77"/>
      <c r="J24" s="77"/>
      <c r="K24" s="140"/>
      <c r="L24" s="77"/>
    </row>
    <row r="25" spans="1:12" x14ac:dyDescent="0.3">
      <c r="A25" s="73" t="s">
        <v>96</v>
      </c>
      <c r="B25" s="135"/>
      <c r="C25" s="136">
        <f>SUM(C13:C24)</f>
        <v>1.0000000000000002</v>
      </c>
      <c r="D25" s="349">
        <f>SUM(D13:D24)</f>
        <v>0</v>
      </c>
      <c r="E25" s="77"/>
      <c r="F25" s="73" t="s">
        <v>96</v>
      </c>
      <c r="G25" s="136">
        <f>SUM(G13:G24)</f>
        <v>1.0000000000000002</v>
      </c>
      <c r="H25" s="349">
        <f>SUM(H13:H24)</f>
        <v>0</v>
      </c>
      <c r="I25" s="77"/>
      <c r="J25" s="77"/>
      <c r="K25" s="141"/>
      <c r="L25" s="77"/>
    </row>
    <row r="26" spans="1:12" x14ac:dyDescent="0.3">
      <c r="A26" s="77"/>
      <c r="B26" s="169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x14ac:dyDescent="0.3">
      <c r="A27" s="681" t="s">
        <v>97</v>
      </c>
      <c r="B27" s="681"/>
      <c r="C27" s="681"/>
      <c r="D27" s="681"/>
      <c r="E27" s="77"/>
      <c r="F27" s="681" t="s">
        <v>98</v>
      </c>
      <c r="G27" s="681"/>
      <c r="H27" s="681"/>
      <c r="I27" s="77"/>
      <c r="J27" s="77"/>
      <c r="K27" s="77"/>
      <c r="L27" s="77"/>
    </row>
    <row r="28" spans="1:12" x14ac:dyDescent="0.3">
      <c r="A28" s="77" t="s">
        <v>283</v>
      </c>
      <c r="B28" s="169"/>
      <c r="C28" s="682"/>
      <c r="D28" s="682"/>
      <c r="E28" s="77"/>
      <c r="F28" s="77" t="s">
        <v>283</v>
      </c>
      <c r="G28" s="673"/>
      <c r="H28" s="673"/>
      <c r="I28" s="77"/>
      <c r="J28" s="77"/>
      <c r="K28" s="77"/>
      <c r="L28" s="77"/>
    </row>
    <row r="29" spans="1:12" x14ac:dyDescent="0.3">
      <c r="A29" s="77"/>
      <c r="B29" s="169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x14ac:dyDescent="0.3">
      <c r="A30" s="73" t="s">
        <v>75</v>
      </c>
      <c r="B30" s="172"/>
      <c r="C30" s="73" t="s">
        <v>77</v>
      </c>
      <c r="D30" s="130" t="s">
        <v>78</v>
      </c>
      <c r="E30" s="77"/>
      <c r="F30" s="73" t="s">
        <v>75</v>
      </c>
      <c r="G30" s="73" t="s">
        <v>77</v>
      </c>
      <c r="H30" s="130" t="s">
        <v>78</v>
      </c>
      <c r="I30" s="77"/>
      <c r="J30" s="77"/>
      <c r="K30" s="77"/>
      <c r="L30" s="77"/>
    </row>
    <row r="31" spans="1:12" x14ac:dyDescent="0.3">
      <c r="A31" s="71" t="s">
        <v>11</v>
      </c>
      <c r="B31" s="164"/>
      <c r="C31" s="134"/>
      <c r="D31" s="348">
        <f t="shared" ref="D31:D39" si="2">$C$28*C31</f>
        <v>0</v>
      </c>
      <c r="E31" s="77"/>
      <c r="F31" s="71" t="s">
        <v>11</v>
      </c>
      <c r="G31" s="134">
        <v>0.27</v>
      </c>
      <c r="H31" s="348">
        <f t="shared" ref="H31:H42" si="3">$G$28*G31</f>
        <v>0</v>
      </c>
      <c r="I31" s="77"/>
      <c r="J31" s="77"/>
      <c r="K31" s="77"/>
      <c r="L31" s="77"/>
    </row>
    <row r="32" spans="1:12" x14ac:dyDescent="0.3">
      <c r="A32" s="71" t="s">
        <v>80</v>
      </c>
      <c r="B32" s="164"/>
      <c r="C32" s="134">
        <v>0.71</v>
      </c>
      <c r="D32" s="348">
        <f t="shared" si="2"/>
        <v>0</v>
      </c>
      <c r="E32" s="77"/>
      <c r="F32" s="71" t="s">
        <v>80</v>
      </c>
      <c r="G32" s="134">
        <v>0.30000000000000004</v>
      </c>
      <c r="H32" s="348">
        <f t="shared" si="3"/>
        <v>0</v>
      </c>
      <c r="I32" s="77"/>
      <c r="J32" s="77"/>
      <c r="K32" s="77"/>
      <c r="L32" s="77"/>
    </row>
    <row r="33" spans="1:12" x14ac:dyDescent="0.3">
      <c r="A33" s="71" t="s">
        <v>10</v>
      </c>
      <c r="B33" s="164"/>
      <c r="C33" s="134">
        <v>0.28999999999999998</v>
      </c>
      <c r="D33" s="348">
        <f t="shared" si="2"/>
        <v>0</v>
      </c>
      <c r="E33" s="77"/>
      <c r="F33" s="71" t="s">
        <v>10</v>
      </c>
      <c r="G33" s="134">
        <v>0.21</v>
      </c>
      <c r="H33" s="348">
        <f t="shared" si="3"/>
        <v>0</v>
      </c>
      <c r="I33" s="77"/>
      <c r="J33" s="77"/>
      <c r="K33" s="77"/>
      <c r="L33" s="77"/>
    </row>
    <row r="34" spans="1:12" x14ac:dyDescent="0.3">
      <c r="A34" s="71" t="s">
        <v>84</v>
      </c>
      <c r="B34" s="164"/>
      <c r="C34" s="134"/>
      <c r="D34" s="348">
        <f t="shared" si="2"/>
        <v>0</v>
      </c>
      <c r="E34" s="77"/>
      <c r="F34" s="71" t="s">
        <v>84</v>
      </c>
      <c r="G34" s="134">
        <v>0.05</v>
      </c>
      <c r="H34" s="348">
        <f t="shared" si="3"/>
        <v>0</v>
      </c>
      <c r="I34" s="77"/>
      <c r="J34" s="77"/>
      <c r="K34" s="77"/>
      <c r="L34" s="77"/>
    </row>
    <row r="35" spans="1:12" x14ac:dyDescent="0.3">
      <c r="A35" s="71" t="s">
        <v>19</v>
      </c>
      <c r="B35" s="164"/>
      <c r="C35" s="134"/>
      <c r="D35" s="348">
        <f t="shared" si="2"/>
        <v>0</v>
      </c>
      <c r="E35" s="77"/>
      <c r="F35" s="71" t="s">
        <v>19</v>
      </c>
      <c r="G35" s="134">
        <v>0.01</v>
      </c>
      <c r="H35" s="348">
        <f t="shared" si="3"/>
        <v>0</v>
      </c>
      <c r="I35" s="77"/>
      <c r="J35" s="77"/>
      <c r="K35" s="77"/>
      <c r="L35" s="77"/>
    </row>
    <row r="36" spans="1:12" x14ac:dyDescent="0.3">
      <c r="A36" s="71" t="s">
        <v>87</v>
      </c>
      <c r="B36" s="164"/>
      <c r="C36" s="134"/>
      <c r="D36" s="348">
        <f t="shared" si="2"/>
        <v>0</v>
      </c>
      <c r="E36" s="77"/>
      <c r="F36" s="71" t="s">
        <v>87</v>
      </c>
      <c r="G36" s="134">
        <v>0.01</v>
      </c>
      <c r="H36" s="348">
        <f t="shared" si="3"/>
        <v>0</v>
      </c>
      <c r="I36" s="77"/>
      <c r="J36" s="77"/>
      <c r="K36" s="77"/>
      <c r="L36" s="77"/>
    </row>
    <row r="37" spans="1:12" x14ac:dyDescent="0.3">
      <c r="A37" s="71" t="s">
        <v>89</v>
      </c>
      <c r="B37" s="164"/>
      <c r="C37" s="134"/>
      <c r="D37" s="348">
        <f t="shared" si="2"/>
        <v>0</v>
      </c>
      <c r="E37" s="77"/>
      <c r="F37" s="71" t="s">
        <v>89</v>
      </c>
      <c r="G37" s="134">
        <v>0.01</v>
      </c>
      <c r="H37" s="348">
        <f t="shared" si="3"/>
        <v>0</v>
      </c>
      <c r="I37" s="77"/>
      <c r="J37" s="77"/>
      <c r="K37" s="77"/>
      <c r="L37" s="77"/>
    </row>
    <row r="38" spans="1:12" x14ac:dyDescent="0.3">
      <c r="A38" s="71" t="s">
        <v>13</v>
      </c>
      <c r="B38" s="164"/>
      <c r="C38" s="134"/>
      <c r="D38" s="348">
        <f t="shared" si="2"/>
        <v>0</v>
      </c>
      <c r="E38" s="77"/>
      <c r="F38" s="71" t="s">
        <v>13</v>
      </c>
      <c r="G38" s="134">
        <v>0.05</v>
      </c>
      <c r="H38" s="348">
        <f t="shared" si="3"/>
        <v>0</v>
      </c>
      <c r="I38" s="77"/>
      <c r="J38" s="77"/>
      <c r="K38" s="77"/>
      <c r="L38" s="77"/>
    </row>
    <row r="39" spans="1:12" x14ac:dyDescent="0.3">
      <c r="A39" s="71" t="s">
        <v>92</v>
      </c>
      <c r="B39" s="164"/>
      <c r="C39" s="134"/>
      <c r="D39" s="348">
        <f t="shared" si="2"/>
        <v>0</v>
      </c>
      <c r="E39" s="77"/>
      <c r="F39" s="71" t="s">
        <v>92</v>
      </c>
      <c r="G39" s="134">
        <v>0.05</v>
      </c>
      <c r="H39" s="348">
        <f t="shared" si="3"/>
        <v>0</v>
      </c>
      <c r="I39" s="77"/>
      <c r="J39" s="77"/>
      <c r="K39" s="77"/>
      <c r="L39" s="77"/>
    </row>
    <row r="40" spans="1:12" x14ac:dyDescent="0.3">
      <c r="A40" s="71" t="s">
        <v>94</v>
      </c>
      <c r="B40" s="164"/>
      <c r="C40" s="134"/>
      <c r="D40" s="348"/>
      <c r="E40" s="77"/>
      <c r="F40" s="71" t="s">
        <v>94</v>
      </c>
      <c r="G40" s="134">
        <v>0.01</v>
      </c>
      <c r="H40" s="348">
        <f t="shared" si="3"/>
        <v>0</v>
      </c>
      <c r="I40" s="77"/>
      <c r="J40" s="77"/>
      <c r="K40" s="77"/>
      <c r="L40" s="77"/>
    </row>
    <row r="41" spans="1:12" x14ac:dyDescent="0.3">
      <c r="A41" s="71" t="s">
        <v>16</v>
      </c>
      <c r="B41" s="164"/>
      <c r="C41" s="134"/>
      <c r="D41" s="348"/>
      <c r="E41" s="77"/>
      <c r="F41" s="71" t="s">
        <v>16</v>
      </c>
      <c r="G41" s="134">
        <v>0.01</v>
      </c>
      <c r="H41" s="348">
        <f t="shared" si="3"/>
        <v>0</v>
      </c>
      <c r="I41" s="77"/>
      <c r="J41" s="77"/>
      <c r="K41" s="77"/>
      <c r="L41" s="77"/>
    </row>
    <row r="42" spans="1:12" x14ac:dyDescent="0.3">
      <c r="A42" s="71" t="s">
        <v>95</v>
      </c>
      <c r="B42" s="164"/>
      <c r="C42" s="134"/>
      <c r="D42" s="348"/>
      <c r="E42" s="77"/>
      <c r="F42" s="71" t="s">
        <v>95</v>
      </c>
      <c r="G42" s="134">
        <v>0.02</v>
      </c>
      <c r="H42" s="348">
        <f t="shared" si="3"/>
        <v>0</v>
      </c>
      <c r="I42" s="77"/>
      <c r="J42" s="77"/>
      <c r="K42" s="77"/>
      <c r="L42" s="77"/>
    </row>
    <row r="43" spans="1:12" x14ac:dyDescent="0.3">
      <c r="A43" s="73" t="s">
        <v>96</v>
      </c>
      <c r="B43" s="172"/>
      <c r="C43" s="136">
        <f>SUM(C31:C35)</f>
        <v>1</v>
      </c>
      <c r="D43" s="349">
        <f>SUM(D31:D39)</f>
        <v>0</v>
      </c>
      <c r="E43" s="77"/>
      <c r="F43" s="73" t="s">
        <v>96</v>
      </c>
      <c r="G43" s="136">
        <f>SUM(G31:G42)</f>
        <v>1.0000000000000002</v>
      </c>
      <c r="H43" s="349">
        <f>SUM(H31:H42)</f>
        <v>0</v>
      </c>
      <c r="I43" s="77"/>
      <c r="J43" s="77"/>
      <c r="K43" s="77"/>
      <c r="L43" s="77"/>
    </row>
    <row r="44" spans="1:12" x14ac:dyDescent="0.3">
      <c r="A44" s="77"/>
      <c r="B44" s="169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1:12" x14ac:dyDescent="0.3">
      <c r="A45" s="681" t="s">
        <v>107</v>
      </c>
      <c r="B45" s="681"/>
      <c r="C45" s="681"/>
      <c r="D45" s="681"/>
      <c r="E45" s="77"/>
      <c r="F45" s="681" t="s">
        <v>100</v>
      </c>
      <c r="G45" s="681"/>
      <c r="H45" s="681"/>
      <c r="I45" s="77"/>
      <c r="J45" s="77"/>
      <c r="K45" s="77"/>
      <c r="L45" s="77"/>
    </row>
    <row r="46" spans="1:12" x14ac:dyDescent="0.3">
      <c r="A46" s="77" t="s">
        <v>283</v>
      </c>
      <c r="B46" s="169"/>
      <c r="C46" s="677"/>
      <c r="D46" s="677"/>
      <c r="E46" s="77"/>
      <c r="F46" s="77" t="s">
        <v>283</v>
      </c>
      <c r="G46" s="678">
        <f>H62</f>
        <v>0</v>
      </c>
      <c r="H46" s="678"/>
      <c r="I46" s="77"/>
      <c r="J46" s="168"/>
      <c r="K46" s="77"/>
      <c r="L46" s="77"/>
    </row>
    <row r="47" spans="1:12" x14ac:dyDescent="0.3">
      <c r="A47" s="77"/>
      <c r="B47" s="169"/>
      <c r="C47" s="77"/>
      <c r="D47" s="77"/>
      <c r="E47" s="77"/>
      <c r="F47" s="77"/>
      <c r="G47" s="77"/>
      <c r="H47" s="77"/>
      <c r="I47" s="77"/>
      <c r="J47" s="168"/>
      <c r="K47" s="77"/>
      <c r="L47" s="77"/>
    </row>
    <row r="48" spans="1:12" x14ac:dyDescent="0.3">
      <c r="A48" s="73" t="s">
        <v>75</v>
      </c>
      <c r="B48" s="172"/>
      <c r="C48" s="73" t="s">
        <v>77</v>
      </c>
      <c r="D48" s="130" t="s">
        <v>78</v>
      </c>
      <c r="E48" s="77"/>
      <c r="F48" s="73" t="s">
        <v>75</v>
      </c>
      <c r="G48" s="73" t="s">
        <v>77</v>
      </c>
      <c r="H48" s="130" t="s">
        <v>78</v>
      </c>
      <c r="I48" s="77"/>
      <c r="J48" s="77"/>
      <c r="K48" s="77"/>
      <c r="L48" s="77"/>
    </row>
    <row r="49" spans="1:12" x14ac:dyDescent="0.3">
      <c r="A49" s="71" t="s">
        <v>11</v>
      </c>
      <c r="B49" s="164"/>
      <c r="C49" s="68">
        <v>0.27</v>
      </c>
      <c r="D49" s="348">
        <f t="shared" ref="D49:D60" si="4">$C$46*C49</f>
        <v>0</v>
      </c>
      <c r="E49" s="77"/>
      <c r="F49" s="71" t="s">
        <v>11</v>
      </c>
      <c r="G49" s="142"/>
      <c r="H49" s="345"/>
      <c r="I49" s="77"/>
      <c r="J49" s="77"/>
      <c r="K49" s="77"/>
      <c r="L49" s="77"/>
    </row>
    <row r="50" spans="1:12" x14ac:dyDescent="0.3">
      <c r="A50" s="71" t="s">
        <v>80</v>
      </c>
      <c r="B50" s="164"/>
      <c r="C50" s="68">
        <v>0.30000000000000004</v>
      </c>
      <c r="D50" s="348">
        <f t="shared" si="4"/>
        <v>0</v>
      </c>
      <c r="E50" s="77"/>
      <c r="F50" s="71" t="s">
        <v>80</v>
      </c>
      <c r="G50" s="142"/>
      <c r="H50" s="345"/>
      <c r="I50" s="77"/>
      <c r="J50" s="77"/>
      <c r="K50" s="77"/>
      <c r="L50" s="77"/>
    </row>
    <row r="51" spans="1:12" x14ac:dyDescent="0.3">
      <c r="A51" s="71" t="s">
        <v>10</v>
      </c>
      <c r="B51" s="164"/>
      <c r="C51" s="68">
        <v>0.21</v>
      </c>
      <c r="D51" s="348">
        <f t="shared" si="4"/>
        <v>0</v>
      </c>
      <c r="E51" s="77"/>
      <c r="F51" s="71" t="s">
        <v>10</v>
      </c>
      <c r="G51" s="142"/>
      <c r="H51" s="345"/>
      <c r="I51" s="77"/>
      <c r="J51" s="77"/>
      <c r="K51" s="77"/>
      <c r="L51" s="77"/>
    </row>
    <row r="52" spans="1:12" x14ac:dyDescent="0.3">
      <c r="A52" s="71" t="s">
        <v>84</v>
      </c>
      <c r="B52" s="164"/>
      <c r="C52" s="68">
        <v>0.05</v>
      </c>
      <c r="D52" s="348">
        <f t="shared" si="4"/>
        <v>0</v>
      </c>
      <c r="E52" s="77"/>
      <c r="F52" s="71" t="s">
        <v>232</v>
      </c>
      <c r="G52" s="142"/>
      <c r="H52" s="348"/>
      <c r="I52" s="77"/>
      <c r="J52" s="77"/>
      <c r="K52" s="77"/>
      <c r="L52" s="77"/>
    </row>
    <row r="53" spans="1:12" x14ac:dyDescent="0.3">
      <c r="A53" s="71" t="s">
        <v>19</v>
      </c>
      <c r="B53" s="164"/>
      <c r="C53" s="68">
        <v>0.01</v>
      </c>
      <c r="D53" s="348">
        <f t="shared" si="4"/>
        <v>0</v>
      </c>
      <c r="E53" s="77"/>
      <c r="F53" s="71" t="s">
        <v>19</v>
      </c>
      <c r="G53" s="142"/>
      <c r="H53" s="348"/>
      <c r="I53" s="77"/>
      <c r="J53" s="77"/>
      <c r="K53" s="77"/>
      <c r="L53" s="77"/>
    </row>
    <row r="54" spans="1:12" x14ac:dyDescent="0.3">
      <c r="A54" s="71" t="s">
        <v>87</v>
      </c>
      <c r="B54" s="164"/>
      <c r="C54" s="68">
        <v>0.01</v>
      </c>
      <c r="D54" s="348">
        <f t="shared" si="4"/>
        <v>0</v>
      </c>
      <c r="E54" s="77"/>
      <c r="F54" s="71" t="s">
        <v>87</v>
      </c>
      <c r="G54" s="142"/>
      <c r="H54" s="348"/>
      <c r="I54" s="77"/>
      <c r="J54" s="77"/>
      <c r="K54" s="77"/>
      <c r="L54" s="77"/>
    </row>
    <row r="55" spans="1:12" x14ac:dyDescent="0.3">
      <c r="A55" s="71" t="s">
        <v>89</v>
      </c>
      <c r="B55" s="164"/>
      <c r="C55" s="68">
        <v>0.01</v>
      </c>
      <c r="D55" s="348">
        <f t="shared" si="4"/>
        <v>0</v>
      </c>
      <c r="E55" s="77"/>
      <c r="F55" s="71" t="s">
        <v>89</v>
      </c>
      <c r="G55" s="142"/>
      <c r="H55" s="345"/>
      <c r="I55" s="77"/>
      <c r="J55" s="77"/>
      <c r="K55" s="77"/>
      <c r="L55" s="77"/>
    </row>
    <row r="56" spans="1:12" x14ac:dyDescent="0.3">
      <c r="A56" s="71" t="s">
        <v>13</v>
      </c>
      <c r="B56" s="164"/>
      <c r="C56" s="68">
        <v>0.05</v>
      </c>
      <c r="D56" s="348">
        <f t="shared" si="4"/>
        <v>0</v>
      </c>
      <c r="E56" s="77"/>
      <c r="F56" s="71" t="s">
        <v>13</v>
      </c>
      <c r="G56" s="142"/>
      <c r="H56" s="345"/>
      <c r="I56" s="77"/>
      <c r="J56" s="77"/>
      <c r="K56" s="77"/>
      <c r="L56" s="77"/>
    </row>
    <row r="57" spans="1:12" x14ac:dyDescent="0.3">
      <c r="A57" s="71" t="s">
        <v>92</v>
      </c>
      <c r="B57" s="164"/>
      <c r="C57" s="68">
        <v>0.05</v>
      </c>
      <c r="D57" s="348">
        <f t="shared" si="4"/>
        <v>0</v>
      </c>
      <c r="E57" s="77"/>
      <c r="F57" s="71" t="s">
        <v>92</v>
      </c>
      <c r="G57" s="142"/>
      <c r="H57" s="345"/>
      <c r="I57" s="77"/>
      <c r="J57" s="77"/>
      <c r="K57" s="77"/>
      <c r="L57" s="77"/>
    </row>
    <row r="58" spans="1:12" x14ac:dyDescent="0.3">
      <c r="A58" s="71" t="s">
        <v>94</v>
      </c>
      <c r="B58" s="164"/>
      <c r="C58" s="68">
        <v>0.01</v>
      </c>
      <c r="D58" s="348">
        <f t="shared" si="4"/>
        <v>0</v>
      </c>
      <c r="E58" s="77"/>
      <c r="F58" s="71" t="s">
        <v>94</v>
      </c>
      <c r="G58" s="142"/>
      <c r="H58" s="348"/>
      <c r="I58" s="77"/>
      <c r="J58" s="77"/>
      <c r="K58" s="77"/>
      <c r="L58" s="77"/>
    </row>
    <row r="59" spans="1:12" x14ac:dyDescent="0.3">
      <c r="A59" s="71" t="s">
        <v>16</v>
      </c>
      <c r="B59" s="164"/>
      <c r="C59" s="68">
        <v>0.01</v>
      </c>
      <c r="D59" s="348">
        <f t="shared" si="4"/>
        <v>0</v>
      </c>
      <c r="E59" s="77"/>
      <c r="F59" s="71" t="s">
        <v>16</v>
      </c>
      <c r="G59" s="142"/>
      <c r="H59" s="345"/>
      <c r="I59" s="77"/>
      <c r="J59" s="77"/>
      <c r="K59" s="77"/>
      <c r="L59" s="77"/>
    </row>
    <row r="60" spans="1:12" x14ac:dyDescent="0.3">
      <c r="A60" s="71" t="s">
        <v>95</v>
      </c>
      <c r="B60" s="164"/>
      <c r="C60" s="68">
        <v>0.02</v>
      </c>
      <c r="D60" s="348">
        <f t="shared" si="4"/>
        <v>0</v>
      </c>
      <c r="E60" s="77"/>
      <c r="F60" s="71" t="s">
        <v>95</v>
      </c>
      <c r="G60" s="142"/>
      <c r="H60" s="345"/>
      <c r="I60" s="77"/>
      <c r="J60" s="77"/>
      <c r="K60" s="77"/>
      <c r="L60" s="77"/>
    </row>
    <row r="61" spans="1:12" x14ac:dyDescent="0.3">
      <c r="A61" s="71"/>
      <c r="B61" s="164"/>
      <c r="C61" s="68"/>
      <c r="D61" s="348"/>
      <c r="E61" s="77"/>
      <c r="F61" s="71" t="s">
        <v>12</v>
      </c>
      <c r="G61" s="142"/>
      <c r="H61" s="348"/>
      <c r="I61" s="77"/>
      <c r="J61" s="77"/>
      <c r="K61" s="77"/>
      <c r="L61" s="77"/>
    </row>
    <row r="62" spans="1:12" x14ac:dyDescent="0.3">
      <c r="A62" s="73" t="s">
        <v>96</v>
      </c>
      <c r="B62" s="172"/>
      <c r="C62" s="136">
        <f>SUM(C49:C60)</f>
        <v>1.0000000000000002</v>
      </c>
      <c r="D62" s="349">
        <f>SUM(D49:D60)</f>
        <v>0</v>
      </c>
      <c r="E62" s="77"/>
      <c r="F62" s="73" t="s">
        <v>96</v>
      </c>
      <c r="G62" s="142"/>
      <c r="H62" s="349">
        <f>SUM(H49:H61)</f>
        <v>0</v>
      </c>
      <c r="I62" s="77"/>
      <c r="J62" s="77"/>
      <c r="K62" s="77"/>
      <c r="L62" s="77"/>
    </row>
    <row r="64" spans="1:12" x14ac:dyDescent="0.3">
      <c r="H64" s="210"/>
    </row>
    <row r="65" spans="1:8" hidden="1" x14ac:dyDescent="0.3">
      <c r="A65" s="679" t="s">
        <v>101</v>
      </c>
      <c r="B65" s="679"/>
      <c r="C65" s="679"/>
      <c r="F65" s="679"/>
      <c r="G65" s="679"/>
      <c r="H65" s="679"/>
    </row>
    <row r="66" spans="1:8" hidden="1" x14ac:dyDescent="0.3">
      <c r="A66" s="144" t="s">
        <v>283</v>
      </c>
      <c r="B66" s="680">
        <v>0</v>
      </c>
      <c r="C66" s="680"/>
      <c r="G66" s="680"/>
      <c r="H66" s="680"/>
    </row>
    <row r="67" spans="1:8" hidden="1" x14ac:dyDescent="0.3"/>
    <row r="68" spans="1:8" ht="37.5" hidden="1" x14ac:dyDescent="0.3">
      <c r="A68" s="172" t="s">
        <v>75</v>
      </c>
      <c r="B68" s="172" t="s">
        <v>77</v>
      </c>
      <c r="C68" s="130" t="s">
        <v>78</v>
      </c>
      <c r="F68" s="171"/>
      <c r="G68" s="171"/>
      <c r="H68" s="211"/>
    </row>
    <row r="69" spans="1:8" hidden="1" x14ac:dyDescent="0.3">
      <c r="A69" s="112" t="s">
        <v>11</v>
      </c>
      <c r="B69" s="212">
        <v>0.1111</v>
      </c>
      <c r="C69" s="213">
        <f t="shared" ref="C69:C78" si="5">$B$66*B69</f>
        <v>0</v>
      </c>
      <c r="G69" s="214"/>
      <c r="H69" s="215"/>
    </row>
    <row r="70" spans="1:8" hidden="1" x14ac:dyDescent="0.3">
      <c r="A70" s="112" t="s">
        <v>80</v>
      </c>
      <c r="B70" s="212">
        <v>0.1111</v>
      </c>
      <c r="C70" s="213">
        <f t="shared" si="5"/>
        <v>0</v>
      </c>
      <c r="G70" s="214"/>
      <c r="H70" s="215"/>
    </row>
    <row r="71" spans="1:8" hidden="1" x14ac:dyDescent="0.3">
      <c r="A71" s="112" t="s">
        <v>10</v>
      </c>
      <c r="B71" s="212">
        <v>0.1111</v>
      </c>
      <c r="C71" s="213">
        <f t="shared" si="5"/>
        <v>0</v>
      </c>
      <c r="G71" s="214"/>
      <c r="H71" s="215"/>
    </row>
    <row r="72" spans="1:8" hidden="1" x14ac:dyDescent="0.3">
      <c r="A72" s="112" t="s">
        <v>84</v>
      </c>
      <c r="B72" s="212">
        <v>0.1111</v>
      </c>
      <c r="C72" s="213">
        <f t="shared" si="5"/>
        <v>0</v>
      </c>
      <c r="G72" s="214"/>
      <c r="H72" s="215"/>
    </row>
    <row r="73" spans="1:8" hidden="1" x14ac:dyDescent="0.3">
      <c r="A73" s="112" t="s">
        <v>19</v>
      </c>
      <c r="B73" s="212">
        <v>0.1111</v>
      </c>
      <c r="C73" s="213">
        <f t="shared" si="5"/>
        <v>0</v>
      </c>
      <c r="G73" s="214"/>
      <c r="H73" s="215"/>
    </row>
    <row r="74" spans="1:8" hidden="1" x14ac:dyDescent="0.3">
      <c r="A74" s="112" t="s">
        <v>87</v>
      </c>
      <c r="B74" s="212">
        <v>0.1111</v>
      </c>
      <c r="C74" s="213">
        <f t="shared" si="5"/>
        <v>0</v>
      </c>
      <c r="G74" s="214"/>
      <c r="H74" s="215"/>
    </row>
    <row r="75" spans="1:8" hidden="1" x14ac:dyDescent="0.3">
      <c r="A75" s="112" t="s">
        <v>103</v>
      </c>
      <c r="B75" s="212">
        <v>0.1111</v>
      </c>
      <c r="C75" s="213">
        <f t="shared" si="5"/>
        <v>0</v>
      </c>
      <c r="G75" s="214"/>
      <c r="H75" s="215"/>
    </row>
    <row r="76" spans="1:8" hidden="1" x14ac:dyDescent="0.3">
      <c r="A76" s="112" t="s">
        <v>13</v>
      </c>
      <c r="B76" s="212">
        <v>0.1111</v>
      </c>
      <c r="C76" s="213">
        <f t="shared" si="5"/>
        <v>0</v>
      </c>
      <c r="G76" s="214"/>
      <c r="H76" s="215"/>
    </row>
    <row r="77" spans="1:8" hidden="1" x14ac:dyDescent="0.3">
      <c r="A77" s="112" t="s">
        <v>92</v>
      </c>
      <c r="B77" s="212">
        <v>0.1111</v>
      </c>
      <c r="C77" s="213">
        <f t="shared" si="5"/>
        <v>0</v>
      </c>
      <c r="G77" s="214"/>
      <c r="H77" s="215"/>
    </row>
    <row r="78" spans="1:8" hidden="1" x14ac:dyDescent="0.3">
      <c r="A78" s="113" t="s">
        <v>96</v>
      </c>
      <c r="B78" s="216">
        <f>SUM(B69:B77)</f>
        <v>0.9998999999999999</v>
      </c>
      <c r="C78" s="213">
        <f t="shared" si="5"/>
        <v>0</v>
      </c>
      <c r="G78" s="214"/>
      <c r="H78" s="215"/>
    </row>
  </sheetData>
  <sheetProtection sort="0" autoFilter="0" pivotTables="0"/>
  <mergeCells count="25">
    <mergeCell ref="A1:A4"/>
    <mergeCell ref="B1:G2"/>
    <mergeCell ref="H1:H2"/>
    <mergeCell ref="B3:D4"/>
    <mergeCell ref="E3:G4"/>
    <mergeCell ref="H3:H4"/>
    <mergeCell ref="C10:D10"/>
    <mergeCell ref="G10:H10"/>
    <mergeCell ref="A5:H5"/>
    <mergeCell ref="A6:H6"/>
    <mergeCell ref="A7:H7"/>
    <mergeCell ref="A9:D9"/>
    <mergeCell ref="F9:H9"/>
    <mergeCell ref="A27:D27"/>
    <mergeCell ref="F27:H27"/>
    <mergeCell ref="C28:D28"/>
    <mergeCell ref="G28:H28"/>
    <mergeCell ref="A45:D45"/>
    <mergeCell ref="F45:H45"/>
    <mergeCell ref="C46:D46"/>
    <mergeCell ref="G46:H46"/>
    <mergeCell ref="A65:C65"/>
    <mergeCell ref="F65:H65"/>
    <mergeCell ref="B66:C66"/>
    <mergeCell ref="G66:H66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ignoredErrors>
    <ignoredError sqref="B13:B17 B20" numberStoredAsText="1"/>
  </ignoredError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A1:H10"/>
  <sheetViews>
    <sheetView showGridLines="0" zoomScale="90" zoomScaleNormal="90" workbookViewId="0">
      <selection activeCell="C19" sqref="C19"/>
    </sheetView>
  </sheetViews>
  <sheetFormatPr baseColWidth="10" defaultColWidth="11.42578125" defaultRowHeight="12.75" customHeight="1" x14ac:dyDescent="0.2"/>
  <cols>
    <col min="1" max="1" width="5.5703125" style="563" bestFit="1" customWidth="1"/>
    <col min="2" max="2" width="40" style="563" customWidth="1"/>
    <col min="3" max="3" width="28.5703125" style="563" bestFit="1" customWidth="1"/>
    <col min="4" max="4" width="28.5703125" style="41" bestFit="1" customWidth="1"/>
    <col min="5" max="5" width="22.42578125" style="41" bestFit="1" customWidth="1"/>
    <col min="6" max="6" width="24.140625" style="563" bestFit="1" customWidth="1"/>
    <col min="7" max="8" width="20.28515625" style="42" customWidth="1"/>
    <col min="9" max="9" width="17.7109375" style="563" customWidth="1"/>
    <col min="10" max="16384" width="11.42578125" style="563"/>
  </cols>
  <sheetData>
    <row r="1" spans="1:8" s="563" customFormat="1" ht="18.75" customHeight="1" x14ac:dyDescent="0.2">
      <c r="A1" s="700"/>
      <c r="B1" s="701"/>
      <c r="C1" s="591" t="s">
        <v>261</v>
      </c>
      <c r="D1" s="591"/>
      <c r="E1" s="591"/>
      <c r="F1" s="591" t="s">
        <v>262</v>
      </c>
      <c r="H1" s="42"/>
    </row>
    <row r="2" spans="1:8" s="563" customFormat="1" ht="18.75" customHeight="1" x14ac:dyDescent="0.2">
      <c r="A2" s="700"/>
      <c r="B2" s="701"/>
      <c r="C2" s="591"/>
      <c r="D2" s="591"/>
      <c r="E2" s="591"/>
      <c r="F2" s="592"/>
      <c r="H2" s="42"/>
    </row>
    <row r="3" spans="1:8" s="563" customFormat="1" ht="18.75" customHeight="1" x14ac:dyDescent="0.2">
      <c r="A3" s="700"/>
      <c r="B3" s="701"/>
      <c r="C3" s="591" t="s">
        <v>263</v>
      </c>
      <c r="D3" s="591"/>
      <c r="E3" s="591" t="s">
        <v>264</v>
      </c>
      <c r="F3" s="592" t="s">
        <v>334</v>
      </c>
      <c r="H3" s="42"/>
    </row>
    <row r="4" spans="1:8" s="563" customFormat="1" ht="18.75" customHeight="1" x14ac:dyDescent="0.2">
      <c r="A4" s="702"/>
      <c r="B4" s="703"/>
      <c r="C4" s="591"/>
      <c r="D4" s="591"/>
      <c r="E4" s="591"/>
      <c r="F4" s="592"/>
      <c r="H4" s="42"/>
    </row>
    <row r="5" spans="1:8" s="563" customFormat="1" x14ac:dyDescent="0.2">
      <c r="A5" s="704" t="s">
        <v>335</v>
      </c>
      <c r="B5" s="705"/>
      <c r="C5" s="706"/>
      <c r="D5" s="706"/>
      <c r="E5" s="706"/>
      <c r="F5" s="707"/>
    </row>
    <row r="6" spans="1:8" s="563" customFormat="1" ht="36" customHeight="1" x14ac:dyDescent="0.2">
      <c r="A6" s="708" t="s">
        <v>109</v>
      </c>
      <c r="B6" s="709" t="s">
        <v>110</v>
      </c>
      <c r="C6" s="710" t="s">
        <v>277</v>
      </c>
      <c r="D6" s="710" t="s">
        <v>277</v>
      </c>
      <c r="E6" s="710" t="s">
        <v>278</v>
      </c>
      <c r="F6" s="711" t="s">
        <v>279</v>
      </c>
      <c r="G6" s="42"/>
    </row>
    <row r="7" spans="1:8" s="6" customFormat="1" ht="15" customHeight="1" x14ac:dyDescent="0.2">
      <c r="A7" s="712">
        <v>1</v>
      </c>
      <c r="B7" s="713"/>
      <c r="C7" s="714"/>
      <c r="D7" s="714"/>
      <c r="E7" s="715">
        <f>D7-C7</f>
        <v>0</v>
      </c>
      <c r="F7" s="716">
        <f>IFERROR((D7-C7)/C7,)</f>
        <v>0</v>
      </c>
      <c r="G7" s="563"/>
    </row>
    <row r="8" spans="1:8" s="563" customFormat="1" ht="15" customHeight="1" x14ac:dyDescent="0.2">
      <c r="A8" s="717">
        <v>2</v>
      </c>
      <c r="B8" s="718"/>
      <c r="C8" s="714"/>
      <c r="D8" s="714"/>
      <c r="E8" s="719">
        <f>D8-C8</f>
        <v>0</v>
      </c>
      <c r="F8" s="720">
        <f>IFERROR((D8-C8)/C8,)</f>
        <v>0</v>
      </c>
    </row>
    <row r="9" spans="1:8" s="563" customFormat="1" ht="15" customHeight="1" thickBot="1" x14ac:dyDescent="0.25">
      <c r="A9" s="712">
        <v>3</v>
      </c>
      <c r="B9" s="721"/>
      <c r="C9" s="722"/>
      <c r="D9" s="722"/>
      <c r="E9" s="715">
        <f>D9-C9</f>
        <v>0</v>
      </c>
      <c r="F9" s="720">
        <f>IFERROR((D9-C9)/C9,)</f>
        <v>0</v>
      </c>
    </row>
    <row r="10" spans="1:8" s="563" customFormat="1" ht="15.75" customHeight="1" thickBot="1" x14ac:dyDescent="0.25">
      <c r="A10" s="723" t="s">
        <v>96</v>
      </c>
      <c r="B10" s="723"/>
      <c r="C10" s="724">
        <f>SUM(C7:C9)</f>
        <v>0</v>
      </c>
      <c r="D10" s="725">
        <f>SUM(D7:D9)</f>
        <v>0</v>
      </c>
      <c r="E10" s="726">
        <f>SUM(E7:E9)</f>
        <v>0</v>
      </c>
      <c r="F10" s="727">
        <f>IFERROR((D10-C10)/C10,)</f>
        <v>0</v>
      </c>
    </row>
  </sheetData>
  <sheetProtection insertHyperlinks="0" sort="0" autoFilter="0" pivotTables="0"/>
  <sortState xmlns:xlrd2="http://schemas.microsoft.com/office/spreadsheetml/2017/richdata2" ref="A7:H9">
    <sortCondition ref="B7:B9"/>
  </sortState>
  <mergeCells count="8">
    <mergeCell ref="A5:F5"/>
    <mergeCell ref="A10:B10"/>
    <mergeCell ref="F1:F2"/>
    <mergeCell ref="F3:F4"/>
    <mergeCell ref="A1:B4"/>
    <mergeCell ref="C1:E2"/>
    <mergeCell ref="C3:D4"/>
    <mergeCell ref="E3:E4"/>
  </mergeCells>
  <conditionalFormatting sqref="F7:F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F7:F10">
    <cfRule type="expression" dxfId="9" priority="4">
      <formula>E7&gt;0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/>
  <dimension ref="A1:J45"/>
  <sheetViews>
    <sheetView showGridLines="0" zoomScaleNormal="100" workbookViewId="0">
      <selection activeCell="E20" sqref="E20"/>
    </sheetView>
  </sheetViews>
  <sheetFormatPr baseColWidth="10" defaultColWidth="11" defaultRowHeight="12.75" customHeight="1" x14ac:dyDescent="0.2"/>
  <cols>
    <col min="1" max="1" width="6" style="563" customWidth="1"/>
    <col min="2" max="2" width="46.7109375" style="563" bestFit="1" customWidth="1"/>
    <col min="3" max="4" width="28.5703125" style="200" bestFit="1" customWidth="1"/>
    <col min="5" max="5" width="22.42578125" style="200" bestFit="1" customWidth="1"/>
    <col min="6" max="6" width="24.140625" style="563" bestFit="1" customWidth="1"/>
    <col min="7" max="7" width="20.28515625" style="563" customWidth="1"/>
    <col min="8" max="8" width="20.42578125" style="42" customWidth="1"/>
    <col min="9" max="9" width="17.42578125" style="563" customWidth="1"/>
    <col min="10" max="10" width="12.28515625" style="563" customWidth="1"/>
    <col min="11" max="16384" width="11" style="563"/>
  </cols>
  <sheetData>
    <row r="1" spans="1:10" ht="18.75" customHeight="1" x14ac:dyDescent="0.2">
      <c r="A1" s="700"/>
      <c r="B1" s="701"/>
      <c r="C1" s="591" t="s">
        <v>261</v>
      </c>
      <c r="D1" s="591"/>
      <c r="E1" s="591"/>
      <c r="F1" s="591" t="s">
        <v>262</v>
      </c>
    </row>
    <row r="2" spans="1:10" ht="18.75" customHeight="1" x14ac:dyDescent="0.2">
      <c r="A2" s="700"/>
      <c r="B2" s="701"/>
      <c r="C2" s="591"/>
      <c r="D2" s="591"/>
      <c r="E2" s="591"/>
      <c r="F2" s="592"/>
    </row>
    <row r="3" spans="1:10" ht="18.75" customHeight="1" x14ac:dyDescent="0.2">
      <c r="A3" s="700"/>
      <c r="B3" s="701"/>
      <c r="C3" s="591" t="s">
        <v>263</v>
      </c>
      <c r="D3" s="591"/>
      <c r="E3" s="591" t="s">
        <v>264</v>
      </c>
      <c r="F3" s="592" t="s">
        <v>334</v>
      </c>
    </row>
    <row r="4" spans="1:10" ht="18.75" customHeight="1" x14ac:dyDescent="0.2">
      <c r="A4" s="702"/>
      <c r="B4" s="703"/>
      <c r="C4" s="591"/>
      <c r="D4" s="591"/>
      <c r="E4" s="591"/>
      <c r="F4" s="592"/>
    </row>
    <row r="5" spans="1:10" x14ac:dyDescent="0.2">
      <c r="A5" s="704" t="s">
        <v>335</v>
      </c>
      <c r="B5" s="705"/>
      <c r="C5" s="705"/>
      <c r="D5" s="705"/>
      <c r="E5" s="705"/>
      <c r="F5" s="707"/>
    </row>
    <row r="6" spans="1:10" ht="36" customHeight="1" x14ac:dyDescent="0.2">
      <c r="A6" s="708" t="s">
        <v>109</v>
      </c>
      <c r="B6" s="709" t="s">
        <v>110</v>
      </c>
      <c r="C6" s="710" t="s">
        <v>277</v>
      </c>
      <c r="D6" s="710" t="s">
        <v>277</v>
      </c>
      <c r="E6" s="710" t="s">
        <v>278</v>
      </c>
      <c r="F6" s="711" t="s">
        <v>279</v>
      </c>
    </row>
    <row r="7" spans="1:10" ht="15" customHeight="1" x14ac:dyDescent="0.2">
      <c r="A7" s="712">
        <v>1</v>
      </c>
      <c r="B7" s="728"/>
      <c r="C7" s="729"/>
      <c r="D7" s="729"/>
      <c r="E7" s="730">
        <f t="shared" ref="E7:E13" si="0">D7-C7</f>
        <v>0</v>
      </c>
      <c r="F7" s="716">
        <f t="shared" ref="F7:F12" si="1">IFERROR((D7-C7)/C7,)</f>
        <v>0</v>
      </c>
      <c r="H7" s="563"/>
      <c r="J7" s="201"/>
    </row>
    <row r="8" spans="1:10" ht="15" customHeight="1" x14ac:dyDescent="0.2">
      <c r="A8" s="717">
        <v>2</v>
      </c>
      <c r="B8" s="731"/>
      <c r="C8" s="729"/>
      <c r="D8" s="729"/>
      <c r="E8" s="730">
        <f t="shared" si="0"/>
        <v>0</v>
      </c>
      <c r="F8" s="716">
        <f t="shared" si="1"/>
        <v>0</v>
      </c>
      <c r="H8" s="203"/>
    </row>
    <row r="9" spans="1:10" ht="15" customHeight="1" x14ac:dyDescent="0.2">
      <c r="A9" s="712">
        <v>3</v>
      </c>
      <c r="B9" s="728"/>
      <c r="C9" s="729"/>
      <c r="D9" s="729"/>
      <c r="E9" s="730">
        <f t="shared" si="0"/>
        <v>0</v>
      </c>
      <c r="F9" s="716">
        <f t="shared" si="1"/>
        <v>0</v>
      </c>
      <c r="H9" s="203"/>
    </row>
    <row r="10" spans="1:10" ht="15" customHeight="1" x14ac:dyDescent="0.2">
      <c r="A10" s="717">
        <v>4</v>
      </c>
      <c r="B10" s="728"/>
      <c r="C10" s="729"/>
      <c r="D10" s="729"/>
      <c r="E10" s="730">
        <f t="shared" si="0"/>
        <v>0</v>
      </c>
      <c r="F10" s="716">
        <f t="shared" si="1"/>
        <v>0</v>
      </c>
      <c r="H10" s="563"/>
    </row>
    <row r="11" spans="1:10" ht="15" customHeight="1" x14ac:dyDescent="0.2">
      <c r="A11" s="712">
        <v>5</v>
      </c>
      <c r="B11" s="728"/>
      <c r="C11" s="729"/>
      <c r="D11" s="729"/>
      <c r="E11" s="730">
        <f t="shared" si="0"/>
        <v>0</v>
      </c>
      <c r="F11" s="716">
        <f t="shared" si="1"/>
        <v>0</v>
      </c>
      <c r="H11" s="563"/>
    </row>
    <row r="12" spans="1:10" ht="15" customHeight="1" thickBot="1" x14ac:dyDescent="0.25">
      <c r="A12" s="717">
        <v>6</v>
      </c>
      <c r="B12" s="732"/>
      <c r="C12" s="733"/>
      <c r="D12" s="733"/>
      <c r="E12" s="730">
        <f t="shared" si="0"/>
        <v>0</v>
      </c>
      <c r="F12" s="720">
        <f t="shared" si="1"/>
        <v>0</v>
      </c>
      <c r="H12" s="563"/>
    </row>
    <row r="13" spans="1:10" ht="15.75" customHeight="1" thickBot="1" x14ac:dyDescent="0.25">
      <c r="A13" s="734" t="s">
        <v>96</v>
      </c>
      <c r="B13" s="735"/>
      <c r="C13" s="736">
        <f>SUM(C7:C12)</f>
        <v>0</v>
      </c>
      <c r="D13" s="737">
        <f>SUM(D7:D12)</f>
        <v>0</v>
      </c>
      <c r="E13" s="738">
        <f t="shared" si="0"/>
        <v>0</v>
      </c>
      <c r="F13" s="727">
        <f>IFERROR((D13-C13)/C13,)</f>
        <v>0</v>
      </c>
      <c r="H13" s="563"/>
    </row>
    <row r="15" spans="1:10" ht="12.75" customHeight="1" x14ac:dyDescent="0.2">
      <c r="F15" s="202"/>
    </row>
    <row r="16" spans="1:10" ht="12.75" customHeight="1" x14ac:dyDescent="0.2">
      <c r="D16" s="739"/>
    </row>
    <row r="17" spans="2:9" ht="12.75" customHeight="1" x14ac:dyDescent="0.2">
      <c r="G17" s="563" t="s">
        <v>44</v>
      </c>
    </row>
    <row r="18" spans="2:9" ht="12.75" customHeight="1" x14ac:dyDescent="0.2">
      <c r="B18" s="563" t="s">
        <v>44</v>
      </c>
    </row>
    <row r="23" spans="2:9" ht="12.75" customHeight="1" x14ac:dyDescent="0.2">
      <c r="B23" s="203"/>
    </row>
    <row r="24" spans="2:9" ht="12.75" customHeight="1" x14ac:dyDescent="0.2">
      <c r="B24" s="203"/>
    </row>
    <row r="25" spans="2:9" ht="12.75" customHeight="1" x14ac:dyDescent="0.2">
      <c r="B25" s="203"/>
    </row>
    <row r="26" spans="2:9" ht="12.75" customHeight="1" x14ac:dyDescent="0.2">
      <c r="B26" s="203"/>
    </row>
    <row r="27" spans="2:9" ht="12.75" customHeight="1" x14ac:dyDescent="0.2">
      <c r="B27" s="203"/>
      <c r="I27" s="563" t="s">
        <v>149</v>
      </c>
    </row>
    <row r="28" spans="2:9" ht="12.75" customHeight="1" x14ac:dyDescent="0.2">
      <c r="B28" s="203"/>
    </row>
    <row r="29" spans="2:9" ht="12.75" customHeight="1" x14ac:dyDescent="0.2">
      <c r="B29" s="203"/>
    </row>
    <row r="30" spans="2:9" ht="12.75" customHeight="1" x14ac:dyDescent="0.2">
      <c r="B30" s="203"/>
    </row>
    <row r="31" spans="2:9" ht="12.75" customHeight="1" x14ac:dyDescent="0.2">
      <c r="B31" s="203"/>
    </row>
    <row r="32" spans="2:9" ht="12.75" customHeight="1" x14ac:dyDescent="0.2">
      <c r="B32" s="203"/>
    </row>
    <row r="33" spans="2:2" ht="12.75" customHeight="1" x14ac:dyDescent="0.2">
      <c r="B33" s="203"/>
    </row>
    <row r="34" spans="2:2" ht="12.75" customHeight="1" x14ac:dyDescent="0.2">
      <c r="B34" s="203"/>
    </row>
    <row r="35" spans="2:2" ht="12.75" customHeight="1" x14ac:dyDescent="0.2">
      <c r="B35" s="203"/>
    </row>
    <row r="36" spans="2:2" ht="12.75" customHeight="1" x14ac:dyDescent="0.2">
      <c r="B36" s="204"/>
    </row>
    <row r="37" spans="2:2" ht="12.75" customHeight="1" x14ac:dyDescent="0.2">
      <c r="B37" s="203"/>
    </row>
    <row r="38" spans="2:2" ht="12.75" customHeight="1" x14ac:dyDescent="0.2">
      <c r="B38" s="203"/>
    </row>
    <row r="39" spans="2:2" ht="12.75" customHeight="1" x14ac:dyDescent="0.2">
      <c r="B39" s="203"/>
    </row>
    <row r="40" spans="2:2" ht="12.75" customHeight="1" x14ac:dyDescent="0.2">
      <c r="B40" s="203"/>
    </row>
    <row r="41" spans="2:2" ht="12.75" customHeight="1" x14ac:dyDescent="0.2">
      <c r="B41" s="203"/>
    </row>
    <row r="42" spans="2:2" ht="12.75" customHeight="1" x14ac:dyDescent="0.2">
      <c r="B42" s="203"/>
    </row>
    <row r="43" spans="2:2" ht="12.75" customHeight="1" x14ac:dyDescent="0.2">
      <c r="B43" s="203"/>
    </row>
    <row r="44" spans="2:2" ht="12.75" customHeight="1" x14ac:dyDescent="0.2">
      <c r="B44" s="203"/>
    </row>
    <row r="45" spans="2:2" ht="12.75" customHeight="1" x14ac:dyDescent="0.2">
      <c r="B45" s="203"/>
    </row>
  </sheetData>
  <sheetProtection insertHyperlinks="0" sort="0" autoFilter="0" pivotTables="0"/>
  <sortState xmlns:xlrd2="http://schemas.microsoft.com/office/spreadsheetml/2017/richdata2" ref="A7:J12">
    <sortCondition ref="B7:B12"/>
  </sortState>
  <mergeCells count="8">
    <mergeCell ref="A13:B13"/>
    <mergeCell ref="A5:F5"/>
    <mergeCell ref="A1:B4"/>
    <mergeCell ref="C1:E2"/>
    <mergeCell ref="F1:F2"/>
    <mergeCell ref="C3:D4"/>
    <mergeCell ref="E3:E4"/>
    <mergeCell ref="F3:F4"/>
  </mergeCells>
  <conditionalFormatting sqref="F7:F13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F7:F13">
    <cfRule type="expression" dxfId="6" priority="1">
      <formula>E7&gt;0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/>
  <dimension ref="A1:J41"/>
  <sheetViews>
    <sheetView showGridLines="0" zoomScale="80" zoomScaleNormal="80" workbookViewId="0">
      <selection activeCell="D6" sqref="D6"/>
    </sheetView>
  </sheetViews>
  <sheetFormatPr baseColWidth="10" defaultColWidth="11.42578125" defaultRowHeight="12.75" customHeight="1" x14ac:dyDescent="0.2"/>
  <cols>
    <col min="1" max="1" width="5.5703125" style="5" bestFit="1" customWidth="1"/>
    <col min="2" max="2" width="58.7109375" style="5" customWidth="1"/>
    <col min="3" max="3" width="34.28515625" style="5" customWidth="1"/>
    <col min="4" max="5" width="34.28515625" style="45" customWidth="1"/>
    <col min="6" max="6" width="24.140625" style="46" bestFit="1" customWidth="1"/>
    <col min="7" max="7" width="25.42578125" style="5" customWidth="1"/>
    <col min="8" max="8" width="26.28515625" style="5" bestFit="1" customWidth="1"/>
    <col min="9" max="9" width="16.7109375" style="5" bestFit="1" customWidth="1"/>
    <col min="10" max="10" width="21.5703125" style="5" customWidth="1"/>
    <col min="11" max="11" width="16" style="5" bestFit="1" customWidth="1"/>
    <col min="12" max="16384" width="11.42578125" style="5"/>
  </cols>
  <sheetData>
    <row r="1" spans="1:10" s="563" customFormat="1" ht="18.75" customHeight="1" x14ac:dyDescent="0.2">
      <c r="A1" s="687"/>
      <c r="B1" s="688"/>
      <c r="C1" s="596" t="s">
        <v>269</v>
      </c>
      <c r="D1" s="596"/>
      <c r="E1" s="596"/>
      <c r="F1" s="596" t="s">
        <v>270</v>
      </c>
    </row>
    <row r="2" spans="1:10" s="563" customFormat="1" ht="18.75" customHeight="1" x14ac:dyDescent="0.2">
      <c r="A2" s="687"/>
      <c r="B2" s="688"/>
      <c r="C2" s="596"/>
      <c r="D2" s="596"/>
      <c r="E2" s="596"/>
      <c r="F2" s="595"/>
    </row>
    <row r="3" spans="1:10" s="563" customFormat="1" ht="18.75" customHeight="1" x14ac:dyDescent="0.2">
      <c r="A3" s="687"/>
      <c r="B3" s="688"/>
      <c r="C3" s="596" t="s">
        <v>271</v>
      </c>
      <c r="D3" s="596"/>
      <c r="E3" s="596" t="s">
        <v>272</v>
      </c>
      <c r="F3" s="595" t="s">
        <v>334</v>
      </c>
    </row>
    <row r="4" spans="1:10" s="563" customFormat="1" ht="18.75" customHeight="1" x14ac:dyDescent="0.2">
      <c r="A4" s="689"/>
      <c r="B4" s="690"/>
      <c r="C4" s="596"/>
      <c r="D4" s="596"/>
      <c r="E4" s="596"/>
      <c r="F4" s="595"/>
    </row>
    <row r="5" spans="1:10" ht="23.25" x14ac:dyDescent="0.2">
      <c r="A5" s="683" t="s">
        <v>335</v>
      </c>
      <c r="B5" s="684"/>
      <c r="C5" s="684"/>
      <c r="D5" s="684"/>
      <c r="E5" s="684"/>
      <c r="F5" s="685"/>
    </row>
    <row r="6" spans="1:10" ht="36" customHeight="1" x14ac:dyDescent="0.2">
      <c r="A6" s="562" t="s">
        <v>109</v>
      </c>
      <c r="B6" s="558" t="s">
        <v>110</v>
      </c>
      <c r="C6" s="559" t="s">
        <v>277</v>
      </c>
      <c r="D6" s="559" t="s">
        <v>277</v>
      </c>
      <c r="E6" s="559" t="s">
        <v>278</v>
      </c>
      <c r="F6" s="560" t="s">
        <v>279</v>
      </c>
    </row>
    <row r="7" spans="1:10" ht="15" customHeight="1" x14ac:dyDescent="0.2">
      <c r="A7" s="557">
        <v>1</v>
      </c>
      <c r="B7" s="577"/>
      <c r="C7" s="352"/>
      <c r="D7" s="352"/>
      <c r="E7" s="351">
        <f t="shared" ref="E7:E39" si="0">D7-C7</f>
        <v>0</v>
      </c>
      <c r="F7" s="243">
        <f>IFERROR((D7-C7)/C7,)</f>
        <v>0</v>
      </c>
      <c r="H7" s="691" t="s">
        <v>111</v>
      </c>
      <c r="I7" s="691"/>
      <c r="J7" s="691"/>
    </row>
    <row r="8" spans="1:10" ht="15" customHeight="1" x14ac:dyDescent="0.2">
      <c r="A8" s="561">
        <v>2</v>
      </c>
      <c r="B8" s="498"/>
      <c r="C8" s="352"/>
      <c r="D8" s="352"/>
      <c r="E8" s="351">
        <f t="shared" si="0"/>
        <v>0</v>
      </c>
      <c r="F8" s="243">
        <f>IFERROR((D8-C8)/C8,)</f>
        <v>0</v>
      </c>
      <c r="H8" s="84" t="s">
        <v>112</v>
      </c>
      <c r="I8" s="84" t="s">
        <v>113</v>
      </c>
      <c r="J8" s="173" t="s">
        <v>114</v>
      </c>
    </row>
    <row r="9" spans="1:10" ht="15" customHeight="1" x14ac:dyDescent="0.2">
      <c r="A9" s="557">
        <v>3</v>
      </c>
      <c r="B9" s="498"/>
      <c r="C9" s="352"/>
      <c r="D9" s="352"/>
      <c r="E9" s="351">
        <f t="shared" si="0"/>
        <v>0</v>
      </c>
      <c r="F9" s="243">
        <f t="shared" ref="F9:F37" si="1">IFERROR((D9-C9)/C9,)</f>
        <v>0</v>
      </c>
      <c r="H9" s="84" t="s">
        <v>115</v>
      </c>
      <c r="I9" s="85">
        <v>0.01</v>
      </c>
      <c r="J9" s="86">
        <f t="shared" ref="J9:J17" si="2">($D$7+$D$8)*I9</f>
        <v>0</v>
      </c>
    </row>
    <row r="10" spans="1:10" s="6" customFormat="1" ht="15" customHeight="1" x14ac:dyDescent="0.2">
      <c r="A10" s="557">
        <v>4</v>
      </c>
      <c r="B10" s="498"/>
      <c r="C10" s="352"/>
      <c r="D10" s="352"/>
      <c r="E10" s="351">
        <f t="shared" si="0"/>
        <v>0</v>
      </c>
      <c r="F10" s="243">
        <f t="shared" si="1"/>
        <v>0</v>
      </c>
      <c r="H10" s="84" t="s">
        <v>116</v>
      </c>
      <c r="I10" s="85">
        <v>0.01</v>
      </c>
      <c r="J10" s="86">
        <f t="shared" si="2"/>
        <v>0</v>
      </c>
    </row>
    <row r="11" spans="1:10" s="6" customFormat="1" ht="15" customHeight="1" x14ac:dyDescent="0.2">
      <c r="A11" s="561">
        <v>5</v>
      </c>
      <c r="B11" s="44"/>
      <c r="C11" s="352"/>
      <c r="D11" s="352"/>
      <c r="E11" s="351">
        <f t="shared" si="0"/>
        <v>0</v>
      </c>
      <c r="F11" s="243">
        <f t="shared" si="1"/>
        <v>0</v>
      </c>
      <c r="H11" s="84" t="s">
        <v>117</v>
      </c>
      <c r="I11" s="85">
        <v>0.15</v>
      </c>
      <c r="J11" s="86">
        <f t="shared" si="2"/>
        <v>0</v>
      </c>
    </row>
    <row r="12" spans="1:10" ht="15" customHeight="1" x14ac:dyDescent="0.2">
      <c r="A12" s="557">
        <v>6</v>
      </c>
      <c r="B12" s="498"/>
      <c r="C12" s="352"/>
      <c r="D12" s="352"/>
      <c r="E12" s="351">
        <f t="shared" si="0"/>
        <v>0</v>
      </c>
      <c r="F12" s="243">
        <f>IFERROR((D12-C12)/C12,)</f>
        <v>0</v>
      </c>
      <c r="H12" s="84" t="s">
        <v>7</v>
      </c>
      <c r="I12" s="85">
        <v>0.15</v>
      </c>
      <c r="J12" s="86">
        <f t="shared" si="2"/>
        <v>0</v>
      </c>
    </row>
    <row r="13" spans="1:10" ht="15" customHeight="1" x14ac:dyDescent="0.2">
      <c r="A13" s="557">
        <v>7</v>
      </c>
      <c r="B13" s="498"/>
      <c r="C13" s="352"/>
      <c r="D13" s="352"/>
      <c r="E13" s="351">
        <f t="shared" si="0"/>
        <v>0</v>
      </c>
      <c r="F13" s="243">
        <f>IFERROR((D13-C13)/C13,)</f>
        <v>0</v>
      </c>
      <c r="H13" s="84" t="s">
        <v>118</v>
      </c>
      <c r="I13" s="85">
        <v>0.2</v>
      </c>
      <c r="J13" s="86">
        <f t="shared" si="2"/>
        <v>0</v>
      </c>
    </row>
    <row r="14" spans="1:10" ht="15" customHeight="1" x14ac:dyDescent="0.2">
      <c r="A14" s="561">
        <v>8</v>
      </c>
      <c r="B14" s="44"/>
      <c r="C14" s="352"/>
      <c r="D14" s="352"/>
      <c r="E14" s="351">
        <f t="shared" si="0"/>
        <v>0</v>
      </c>
      <c r="F14" s="243">
        <f>IFERROR((D14-C14)/C14,)</f>
        <v>0</v>
      </c>
      <c r="H14" s="84" t="s">
        <v>119</v>
      </c>
      <c r="I14" s="85">
        <v>0.1</v>
      </c>
      <c r="J14" s="86">
        <f t="shared" si="2"/>
        <v>0</v>
      </c>
    </row>
    <row r="15" spans="1:10" ht="15" customHeight="1" x14ac:dyDescent="0.2">
      <c r="A15" s="557">
        <v>9</v>
      </c>
      <c r="B15" s="44"/>
      <c r="C15" s="352"/>
      <c r="D15" s="352"/>
      <c r="E15" s="351">
        <f t="shared" si="0"/>
        <v>0</v>
      </c>
      <c r="F15" s="243">
        <f t="shared" si="1"/>
        <v>0</v>
      </c>
      <c r="H15" s="84" t="s">
        <v>66</v>
      </c>
      <c r="I15" s="85">
        <v>0.08</v>
      </c>
      <c r="J15" s="86">
        <f t="shared" si="2"/>
        <v>0</v>
      </c>
    </row>
    <row r="16" spans="1:10" ht="15" customHeight="1" x14ac:dyDescent="0.2">
      <c r="A16" s="557">
        <v>10</v>
      </c>
      <c r="B16" s="498"/>
      <c r="C16" s="352"/>
      <c r="D16" s="352"/>
      <c r="E16" s="351">
        <f t="shared" si="0"/>
        <v>0</v>
      </c>
      <c r="F16" s="243">
        <f t="shared" si="1"/>
        <v>0</v>
      </c>
      <c r="H16" s="84" t="s">
        <v>120</v>
      </c>
      <c r="I16" s="85">
        <v>0.2</v>
      </c>
      <c r="J16" s="86">
        <f t="shared" si="2"/>
        <v>0</v>
      </c>
    </row>
    <row r="17" spans="1:10" ht="15" customHeight="1" x14ac:dyDescent="0.2">
      <c r="A17" s="561">
        <v>11</v>
      </c>
      <c r="B17" s="44"/>
      <c r="C17" s="352"/>
      <c r="D17" s="352"/>
      <c r="E17" s="351">
        <f t="shared" si="0"/>
        <v>0</v>
      </c>
      <c r="F17" s="243">
        <f t="shared" si="1"/>
        <v>0</v>
      </c>
      <c r="H17" s="84" t="s">
        <v>121</v>
      </c>
      <c r="I17" s="85">
        <v>0.1</v>
      </c>
      <c r="J17" s="86">
        <f t="shared" si="2"/>
        <v>0</v>
      </c>
    </row>
    <row r="18" spans="1:10" ht="15" customHeight="1" x14ac:dyDescent="0.25">
      <c r="A18" s="557">
        <v>12</v>
      </c>
      <c r="B18" s="498"/>
      <c r="C18" s="352"/>
      <c r="D18" s="352"/>
      <c r="E18" s="351">
        <f t="shared" ref="E18:E19" si="3">D18-C18</f>
        <v>0</v>
      </c>
      <c r="F18" s="243">
        <f t="shared" ref="F18:F19" si="4">IFERROR((D18-C18)/C18,)</f>
        <v>0</v>
      </c>
      <c r="H18" s="98" t="s">
        <v>96</v>
      </c>
      <c r="I18" s="99">
        <f>SUM(I9:I17)</f>
        <v>0.99999999999999989</v>
      </c>
      <c r="J18" s="100">
        <f>SUM(J9:J17)</f>
        <v>0</v>
      </c>
    </row>
    <row r="19" spans="1:10" ht="15" customHeight="1" x14ac:dyDescent="0.25">
      <c r="A19" s="557">
        <v>13</v>
      </c>
      <c r="B19" s="498"/>
      <c r="C19" s="352"/>
      <c r="D19" s="352"/>
      <c r="E19" s="351">
        <f t="shared" si="3"/>
        <v>0</v>
      </c>
      <c r="F19" s="243">
        <f t="shared" si="4"/>
        <v>0</v>
      </c>
      <c r="H19" s="497"/>
      <c r="I19" s="499"/>
      <c r="J19" s="500"/>
    </row>
    <row r="20" spans="1:10" ht="15" customHeight="1" x14ac:dyDescent="0.2">
      <c r="A20" s="561">
        <v>14</v>
      </c>
      <c r="B20" s="498"/>
      <c r="C20" s="352"/>
      <c r="D20" s="352"/>
      <c r="E20" s="351">
        <f t="shared" si="0"/>
        <v>0</v>
      </c>
      <c r="F20" s="243">
        <f t="shared" si="1"/>
        <v>0</v>
      </c>
      <c r="H20" s="47"/>
    </row>
    <row r="21" spans="1:10" ht="15" customHeight="1" x14ac:dyDescent="0.2">
      <c r="A21" s="557">
        <v>15</v>
      </c>
      <c r="B21" s="498"/>
      <c r="C21" s="352"/>
      <c r="D21" s="352"/>
      <c r="E21" s="351">
        <f t="shared" si="0"/>
        <v>0</v>
      </c>
      <c r="F21" s="243">
        <f t="shared" si="1"/>
        <v>0</v>
      </c>
      <c r="H21" s="47"/>
      <c r="I21" s="6"/>
      <c r="J21" s="6"/>
    </row>
    <row r="22" spans="1:10" s="6" customFormat="1" ht="15" customHeight="1" x14ac:dyDescent="0.2">
      <c r="A22" s="557">
        <v>16</v>
      </c>
      <c r="B22" s="498"/>
      <c r="C22" s="352"/>
      <c r="D22" s="352"/>
      <c r="E22" s="351">
        <f t="shared" si="0"/>
        <v>0</v>
      </c>
      <c r="F22" s="243">
        <f t="shared" si="1"/>
        <v>0</v>
      </c>
      <c r="H22" s="7"/>
      <c r="I22" s="7"/>
      <c r="J22" s="7"/>
    </row>
    <row r="23" spans="1:10" s="6" customFormat="1" ht="15" customHeight="1" x14ac:dyDescent="0.2">
      <c r="A23" s="561">
        <v>17</v>
      </c>
      <c r="B23" s="498"/>
      <c r="C23" s="352"/>
      <c r="D23" s="352"/>
      <c r="E23" s="351">
        <f t="shared" si="0"/>
        <v>0</v>
      </c>
      <c r="F23" s="243">
        <f t="shared" si="1"/>
        <v>0</v>
      </c>
      <c r="H23" s="59"/>
      <c r="I23" s="7"/>
      <c r="J23" s="7"/>
    </row>
    <row r="24" spans="1:10" ht="15" customHeight="1" x14ac:dyDescent="0.2">
      <c r="A24" s="557">
        <v>18</v>
      </c>
      <c r="B24" s="498"/>
      <c r="C24" s="352"/>
      <c r="D24" s="352"/>
      <c r="E24" s="351">
        <f t="shared" si="0"/>
        <v>0</v>
      </c>
      <c r="F24" s="243">
        <f t="shared" si="1"/>
        <v>0</v>
      </c>
      <c r="H24" s="59"/>
      <c r="I24" s="7"/>
      <c r="J24" s="58"/>
    </row>
    <row r="25" spans="1:10" ht="15" customHeight="1" x14ac:dyDescent="0.2">
      <c r="A25" s="557">
        <v>19</v>
      </c>
      <c r="B25" s="498"/>
      <c r="C25" s="352"/>
      <c r="D25" s="352"/>
      <c r="E25" s="351">
        <f t="shared" si="0"/>
        <v>0</v>
      </c>
      <c r="F25" s="243">
        <f t="shared" si="1"/>
        <v>0</v>
      </c>
      <c r="H25" s="59"/>
      <c r="I25" s="7"/>
      <c r="J25" s="58"/>
    </row>
    <row r="26" spans="1:10" s="6" customFormat="1" ht="15" customHeight="1" x14ac:dyDescent="0.2">
      <c r="A26" s="561">
        <v>20</v>
      </c>
      <c r="B26" s="44"/>
      <c r="C26" s="352"/>
      <c r="D26" s="352"/>
      <c r="E26" s="351">
        <f t="shared" si="0"/>
        <v>0</v>
      </c>
      <c r="F26" s="243">
        <f>IFERROR((D26-C26)/C26,)</f>
        <v>0</v>
      </c>
      <c r="H26" s="5"/>
      <c r="I26" s="5"/>
      <c r="J26" s="5"/>
    </row>
    <row r="27" spans="1:10" ht="15.75" customHeight="1" x14ac:dyDescent="0.2">
      <c r="A27" s="557">
        <v>21</v>
      </c>
      <c r="B27" s="44"/>
      <c r="C27" s="352"/>
      <c r="D27" s="352"/>
      <c r="E27" s="351">
        <f t="shared" si="0"/>
        <v>0</v>
      </c>
      <c r="F27" s="243">
        <f t="shared" si="1"/>
        <v>0</v>
      </c>
    </row>
    <row r="28" spans="1:10" ht="15.75" customHeight="1" x14ac:dyDescent="0.2">
      <c r="A28" s="557">
        <v>22</v>
      </c>
      <c r="B28" s="44"/>
      <c r="C28" s="352"/>
      <c r="D28" s="352"/>
      <c r="E28" s="351">
        <f t="shared" si="0"/>
        <v>0</v>
      </c>
      <c r="F28" s="243">
        <f t="shared" si="1"/>
        <v>0</v>
      </c>
    </row>
    <row r="29" spans="1:10" ht="15.75" customHeight="1" x14ac:dyDescent="0.2">
      <c r="A29" s="561">
        <v>23</v>
      </c>
      <c r="B29" s="44"/>
      <c r="C29" s="352"/>
      <c r="D29" s="352"/>
      <c r="E29" s="351">
        <f t="shared" si="0"/>
        <v>0</v>
      </c>
      <c r="F29" s="243">
        <f>IFERROR((D29-C29)/C29,)</f>
        <v>0</v>
      </c>
    </row>
    <row r="30" spans="1:10" ht="15.75" customHeight="1" x14ac:dyDescent="0.2">
      <c r="A30" s="557">
        <v>24</v>
      </c>
      <c r="B30" s="44"/>
      <c r="C30" s="352"/>
      <c r="D30" s="352"/>
      <c r="E30" s="351">
        <f t="shared" si="0"/>
        <v>0</v>
      </c>
      <c r="F30" s="243">
        <f>IFERROR((D30-C30)/C30,)</f>
        <v>0</v>
      </c>
    </row>
    <row r="31" spans="1:10" ht="15" customHeight="1" x14ac:dyDescent="0.2">
      <c r="A31" s="557">
        <v>25</v>
      </c>
      <c r="B31" s="44"/>
      <c r="C31" s="352"/>
      <c r="D31" s="352"/>
      <c r="E31" s="351">
        <f t="shared" si="0"/>
        <v>0</v>
      </c>
      <c r="F31" s="243">
        <f>IFERROR((D31-C31)/C31,)</f>
        <v>0</v>
      </c>
    </row>
    <row r="32" spans="1:10" ht="15" customHeight="1" x14ac:dyDescent="0.2">
      <c r="A32" s="561">
        <v>26</v>
      </c>
      <c r="B32" s="44"/>
      <c r="C32" s="352"/>
      <c r="D32" s="352"/>
      <c r="E32" s="351">
        <f t="shared" si="0"/>
        <v>0</v>
      </c>
      <c r="F32" s="243">
        <f t="shared" si="1"/>
        <v>0</v>
      </c>
    </row>
    <row r="33" spans="1:10" ht="15" customHeight="1" x14ac:dyDescent="0.2">
      <c r="A33" s="557">
        <v>27</v>
      </c>
      <c r="B33" s="44"/>
      <c r="C33" s="352"/>
      <c r="D33" s="352"/>
      <c r="E33" s="351">
        <f t="shared" si="0"/>
        <v>0</v>
      </c>
      <c r="F33" s="243">
        <f t="shared" si="1"/>
        <v>0</v>
      </c>
    </row>
    <row r="34" spans="1:10" ht="15" customHeight="1" x14ac:dyDescent="0.2">
      <c r="A34" s="557">
        <v>28</v>
      </c>
      <c r="B34" s="44"/>
      <c r="C34" s="352"/>
      <c r="D34" s="352"/>
      <c r="E34" s="351">
        <f t="shared" si="0"/>
        <v>0</v>
      </c>
      <c r="F34" s="243">
        <f t="shared" si="1"/>
        <v>0</v>
      </c>
    </row>
    <row r="35" spans="1:10" ht="15" customHeight="1" x14ac:dyDescent="0.2">
      <c r="A35" s="561">
        <v>29</v>
      </c>
      <c r="B35" s="44"/>
      <c r="C35" s="352"/>
      <c r="D35" s="352"/>
      <c r="E35" s="351">
        <f t="shared" si="0"/>
        <v>0</v>
      </c>
      <c r="F35" s="243">
        <f t="shared" si="1"/>
        <v>0</v>
      </c>
      <c r="H35" s="6"/>
      <c r="I35" s="6"/>
      <c r="J35" s="6"/>
    </row>
    <row r="36" spans="1:10" s="6" customFormat="1" ht="15" customHeight="1" x14ac:dyDescent="0.2">
      <c r="A36" s="557">
        <v>30</v>
      </c>
      <c r="B36" s="44"/>
      <c r="C36" s="352"/>
      <c r="D36" s="352"/>
      <c r="E36" s="351">
        <f t="shared" si="0"/>
        <v>0</v>
      </c>
      <c r="F36" s="243">
        <f t="shared" si="1"/>
        <v>0</v>
      </c>
      <c r="H36" s="5"/>
      <c r="I36" s="5"/>
      <c r="J36" s="5"/>
    </row>
    <row r="37" spans="1:10" ht="15" customHeight="1" x14ac:dyDescent="0.2">
      <c r="A37" s="557">
        <v>31</v>
      </c>
      <c r="B37" s="44"/>
      <c r="C37" s="352"/>
      <c r="D37" s="352"/>
      <c r="E37" s="351">
        <f t="shared" si="0"/>
        <v>0</v>
      </c>
      <c r="F37" s="245">
        <f t="shared" si="1"/>
        <v>0</v>
      </c>
    </row>
    <row r="38" spans="1:10" ht="15" customHeight="1" thickBot="1" x14ac:dyDescent="0.25">
      <c r="A38" s="561">
        <v>32</v>
      </c>
      <c r="B38" s="508"/>
      <c r="C38" s="509"/>
      <c r="D38" s="509"/>
      <c r="E38" s="351">
        <f t="shared" ref="E38" si="5">D38-C38</f>
        <v>0</v>
      </c>
      <c r="F38" s="245">
        <f>IFERROR((D38-C38)/C38,)</f>
        <v>0</v>
      </c>
    </row>
    <row r="39" spans="1:10" ht="15.75" customHeight="1" thickBot="1" x14ac:dyDescent="0.3">
      <c r="A39" s="686" t="s">
        <v>96</v>
      </c>
      <c r="B39" s="686"/>
      <c r="C39" s="353">
        <f>SUM(C7:C38)</f>
        <v>0</v>
      </c>
      <c r="D39" s="353">
        <f>SUM(D7:D38)</f>
        <v>0</v>
      </c>
      <c r="E39" s="354">
        <f t="shared" si="0"/>
        <v>0</v>
      </c>
      <c r="F39" s="244">
        <f>IFERROR((D39-C39)/C39,)</f>
        <v>0</v>
      </c>
    </row>
    <row r="41" spans="1:10" ht="12.75" customHeight="1" x14ac:dyDescent="0.2">
      <c r="D41" s="486"/>
    </row>
  </sheetData>
  <sheetProtection insertHyperlinks="0" sort="0" autoFilter="0" pivotTables="0"/>
  <sortState xmlns:xlrd2="http://schemas.microsoft.com/office/spreadsheetml/2017/richdata2" ref="B9:D38">
    <sortCondition ref="B9:B38"/>
  </sortState>
  <mergeCells count="9">
    <mergeCell ref="A5:F5"/>
    <mergeCell ref="A39:B39"/>
    <mergeCell ref="H7:J7"/>
    <mergeCell ref="A1:B4"/>
    <mergeCell ref="C1:E2"/>
    <mergeCell ref="F1:F2"/>
    <mergeCell ref="C3:D4"/>
    <mergeCell ref="E3:E4"/>
    <mergeCell ref="F3:F4"/>
  </mergeCells>
  <conditionalFormatting sqref="F7:F39">
    <cfRule type="cellIs" dxfId="5" priority="2" operator="lessThan">
      <formula>0</formula>
    </cfRule>
    <cfRule type="cellIs" dxfId="4" priority="3" operator="greaterThan">
      <formula>0</formula>
    </cfRule>
  </conditionalFormatting>
  <conditionalFormatting sqref="F7:F39">
    <cfRule type="expression" dxfId="3" priority="1">
      <formula>E7&gt;0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I18"/>
  <sheetViews>
    <sheetView showGridLines="0" zoomScaleNormal="100" workbookViewId="0">
      <selection activeCell="I20" sqref="I20"/>
    </sheetView>
  </sheetViews>
  <sheetFormatPr baseColWidth="10" defaultColWidth="11" defaultRowHeight="12.75" customHeight="1" x14ac:dyDescent="0.2"/>
  <cols>
    <col min="1" max="1" width="7.28515625" style="192" customWidth="1"/>
    <col min="2" max="2" width="34.7109375" style="192" customWidth="1"/>
    <col min="3" max="5" width="30.7109375" style="764" customWidth="1"/>
    <col min="6" max="6" width="24.140625" style="192" bestFit="1" customWidth="1"/>
    <col min="7" max="7" width="23" style="193" customWidth="1"/>
    <col min="8" max="8" width="20.28515625" style="743" customWidth="1"/>
    <col min="9" max="9" width="19" style="743" customWidth="1"/>
    <col min="10" max="16384" width="11" style="192"/>
  </cols>
  <sheetData>
    <row r="1" spans="1:9" ht="18.75" customHeight="1" x14ac:dyDescent="0.2">
      <c r="A1" s="740"/>
      <c r="B1" s="741"/>
      <c r="C1" s="742" t="s">
        <v>361</v>
      </c>
      <c r="D1" s="742"/>
      <c r="E1" s="742"/>
      <c r="F1" s="742" t="s">
        <v>362</v>
      </c>
    </row>
    <row r="2" spans="1:9" ht="18.75" customHeight="1" x14ac:dyDescent="0.2">
      <c r="A2" s="740"/>
      <c r="B2" s="741"/>
      <c r="C2" s="742"/>
      <c r="D2" s="742"/>
      <c r="E2" s="742"/>
      <c r="F2" s="744"/>
    </row>
    <row r="3" spans="1:9" ht="18.75" customHeight="1" x14ac:dyDescent="0.2">
      <c r="A3" s="740"/>
      <c r="B3" s="741"/>
      <c r="C3" s="742" t="s">
        <v>363</v>
      </c>
      <c r="D3" s="742"/>
      <c r="E3" s="742" t="s">
        <v>364</v>
      </c>
      <c r="F3" s="744" t="s">
        <v>334</v>
      </c>
    </row>
    <row r="4" spans="1:9" ht="18.75" customHeight="1" x14ac:dyDescent="0.2">
      <c r="A4" s="745"/>
      <c r="B4" s="746"/>
      <c r="C4" s="742"/>
      <c r="D4" s="742"/>
      <c r="E4" s="742"/>
      <c r="F4" s="744"/>
    </row>
    <row r="5" spans="1:9" x14ac:dyDescent="0.2">
      <c r="A5" s="704" t="s">
        <v>335</v>
      </c>
      <c r="B5" s="705"/>
      <c r="C5" s="705"/>
      <c r="D5" s="705"/>
      <c r="E5" s="705"/>
      <c r="F5" s="707"/>
      <c r="G5" s="192"/>
      <c r="H5" s="192"/>
      <c r="I5" s="192"/>
    </row>
    <row r="6" spans="1:9" ht="36" customHeight="1" x14ac:dyDescent="0.2">
      <c r="A6" s="747" t="s">
        <v>109</v>
      </c>
      <c r="B6" s="748" t="s">
        <v>110</v>
      </c>
      <c r="C6" s="749" t="s">
        <v>277</v>
      </c>
      <c r="D6" s="749" t="s">
        <v>277</v>
      </c>
      <c r="E6" s="749" t="s">
        <v>278</v>
      </c>
      <c r="F6" s="750" t="s">
        <v>279</v>
      </c>
    </row>
    <row r="7" spans="1:9" ht="15" customHeight="1" x14ac:dyDescent="0.2">
      <c r="A7" s="751">
        <v>1</v>
      </c>
      <c r="B7" s="752"/>
      <c r="C7" s="753"/>
      <c r="D7" s="753"/>
      <c r="E7" s="754">
        <f>D7-C7</f>
        <v>0</v>
      </c>
      <c r="F7" s="755">
        <f>IFERROR((D7-C7)/C7,)</f>
        <v>0</v>
      </c>
      <c r="G7" s="192"/>
      <c r="H7" s="192"/>
      <c r="I7" s="192"/>
    </row>
    <row r="8" spans="1:9" ht="15" customHeight="1" x14ac:dyDescent="0.2">
      <c r="A8" s="756">
        <v>2</v>
      </c>
      <c r="B8" s="752"/>
      <c r="C8" s="753"/>
      <c r="D8" s="753"/>
      <c r="E8" s="754">
        <f t="shared" ref="E8:E13" si="0">D8-C8</f>
        <v>0</v>
      </c>
      <c r="F8" s="755">
        <f t="shared" ref="F8:F13" si="1">IFERROR((D8-C8)/C8,)</f>
        <v>0</v>
      </c>
      <c r="G8" s="192"/>
      <c r="H8" s="192"/>
      <c r="I8" s="192"/>
    </row>
    <row r="9" spans="1:9" ht="15" customHeight="1" x14ac:dyDescent="0.2">
      <c r="A9" s="751">
        <v>3</v>
      </c>
      <c r="B9" s="752"/>
      <c r="C9" s="753"/>
      <c r="D9" s="753"/>
      <c r="E9" s="754">
        <f t="shared" si="0"/>
        <v>0</v>
      </c>
      <c r="F9" s="755">
        <f t="shared" si="1"/>
        <v>0</v>
      </c>
      <c r="G9" s="192"/>
      <c r="H9" s="757"/>
      <c r="I9" s="192"/>
    </row>
    <row r="10" spans="1:9" ht="15" customHeight="1" x14ac:dyDescent="0.2">
      <c r="A10" s="751">
        <v>4</v>
      </c>
      <c r="B10" s="752"/>
      <c r="C10" s="753"/>
      <c r="D10" s="753"/>
      <c r="E10" s="754">
        <f t="shared" si="0"/>
        <v>0</v>
      </c>
      <c r="F10" s="755">
        <f t="shared" si="1"/>
        <v>0</v>
      </c>
      <c r="G10" s="192"/>
      <c r="H10" s="192"/>
      <c r="I10" s="192"/>
    </row>
    <row r="11" spans="1:9" ht="15" customHeight="1" x14ac:dyDescent="0.2">
      <c r="A11" s="756">
        <v>5</v>
      </c>
      <c r="B11" s="752"/>
      <c r="C11" s="753"/>
      <c r="D11" s="753"/>
      <c r="E11" s="754">
        <f t="shared" si="0"/>
        <v>0</v>
      </c>
      <c r="F11" s="755">
        <f t="shared" si="1"/>
        <v>0</v>
      </c>
      <c r="G11" s="192"/>
      <c r="H11" s="192"/>
      <c r="I11" s="192"/>
    </row>
    <row r="12" spans="1:9" ht="15" customHeight="1" x14ac:dyDescent="0.2">
      <c r="A12" s="751">
        <v>6</v>
      </c>
      <c r="B12" s="758"/>
      <c r="C12" s="753"/>
      <c r="D12" s="753"/>
      <c r="E12" s="754">
        <f t="shared" si="0"/>
        <v>0</v>
      </c>
      <c r="F12" s="755">
        <f t="shared" si="1"/>
        <v>0</v>
      </c>
      <c r="G12" s="192"/>
      <c r="H12" s="192"/>
      <c r="I12" s="192"/>
    </row>
    <row r="13" spans="1:9" ht="15" customHeight="1" thickBot="1" x14ac:dyDescent="0.25">
      <c r="A13" s="751">
        <v>7</v>
      </c>
      <c r="B13" s="758"/>
      <c r="C13" s="753"/>
      <c r="D13" s="753"/>
      <c r="E13" s="754">
        <f t="shared" si="0"/>
        <v>0</v>
      </c>
      <c r="F13" s="755">
        <f t="shared" si="1"/>
        <v>0</v>
      </c>
      <c r="G13" s="192"/>
      <c r="H13" s="192"/>
      <c r="I13" s="192"/>
    </row>
    <row r="14" spans="1:9" ht="15" customHeight="1" thickBot="1" x14ac:dyDescent="0.25">
      <c r="A14" s="759" t="s">
        <v>96</v>
      </c>
      <c r="B14" s="759"/>
      <c r="C14" s="760">
        <f>SUM(C7:C13)</f>
        <v>0</v>
      </c>
      <c r="D14" s="761">
        <f>SUM(D7:D13)</f>
        <v>0</v>
      </c>
      <c r="E14" s="762">
        <f>D14-C14</f>
        <v>0</v>
      </c>
      <c r="F14" s="763">
        <f>IFERROR((D14-C14)/C14,)</f>
        <v>0</v>
      </c>
      <c r="G14" s="192"/>
      <c r="H14" s="192"/>
      <c r="I14" s="192"/>
    </row>
    <row r="15" spans="1:9" ht="15.75" customHeight="1" x14ac:dyDescent="0.2">
      <c r="F15" s="765"/>
      <c r="G15" s="192"/>
      <c r="H15" s="757"/>
      <c r="I15" s="192"/>
    </row>
    <row r="17" spans="6:6" ht="12.75" customHeight="1" x14ac:dyDescent="0.2">
      <c r="F17" s="757"/>
    </row>
    <row r="18" spans="6:6" ht="12.75" customHeight="1" x14ac:dyDescent="0.2">
      <c r="F18" s="766"/>
    </row>
  </sheetData>
  <sheetProtection insertHyperlinks="0" sort="0" autoFilter="0" pivotTables="0"/>
  <sortState xmlns:xlrd2="http://schemas.microsoft.com/office/spreadsheetml/2017/richdata2" ref="B7:D13">
    <sortCondition ref="B7"/>
  </sortState>
  <mergeCells count="8">
    <mergeCell ref="A5:F5"/>
    <mergeCell ref="A14:B14"/>
    <mergeCell ref="A1:B4"/>
    <mergeCell ref="C1:E2"/>
    <mergeCell ref="F1:F2"/>
    <mergeCell ref="C3:D4"/>
    <mergeCell ref="E3:E4"/>
    <mergeCell ref="F3:F4"/>
  </mergeCells>
  <conditionalFormatting sqref="F7:F15"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F7:F14">
    <cfRule type="expression" dxfId="0" priority="1">
      <formula>E7&gt;0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A1:S72"/>
  <sheetViews>
    <sheetView zoomScale="75" zoomScaleNormal="75" workbookViewId="0">
      <pane ySplit="6" topLeftCell="A7" activePane="bottomLeft" state="frozen"/>
      <selection pane="bottomLeft" activeCell="H51" sqref="H51"/>
    </sheetView>
  </sheetViews>
  <sheetFormatPr baseColWidth="10" defaultColWidth="11.42578125" defaultRowHeight="12" customHeight="1" x14ac:dyDescent="0.2"/>
  <cols>
    <col min="1" max="1" width="24.140625" style="18" customWidth="1"/>
    <col min="2" max="2" width="8.28515625" style="18" customWidth="1"/>
    <col min="3" max="3" width="14.42578125" style="18" customWidth="1"/>
    <col min="4" max="4" width="15.7109375" style="18" customWidth="1"/>
    <col min="5" max="5" width="2.7109375" style="18" customWidth="1"/>
    <col min="6" max="6" width="29.5703125" style="18" customWidth="1"/>
    <col min="7" max="7" width="14.85546875" style="18" customWidth="1"/>
    <col min="8" max="8" width="15.7109375" style="18" customWidth="1"/>
    <col min="9" max="9" width="11.42578125" style="18" customWidth="1"/>
    <col min="10" max="10" width="14.42578125" style="18" customWidth="1"/>
    <col min="11" max="16384" width="11.42578125" style="18"/>
  </cols>
  <sheetData>
    <row r="1" spans="1:19" ht="15" customHeight="1" x14ac:dyDescent="0.2">
      <c r="A1" s="695"/>
      <c r="B1" s="696" t="s">
        <v>29</v>
      </c>
      <c r="C1" s="696"/>
      <c r="D1" s="696"/>
      <c r="E1" s="696"/>
      <c r="F1" s="696"/>
      <c r="G1" s="696"/>
      <c r="H1" s="16" t="s">
        <v>69</v>
      </c>
    </row>
    <row r="2" spans="1:19" ht="15" customHeight="1" x14ac:dyDescent="0.2">
      <c r="A2" s="695"/>
      <c r="B2" s="697" t="s">
        <v>30</v>
      </c>
      <c r="C2" s="697"/>
      <c r="D2" s="697"/>
      <c r="E2" s="697"/>
      <c r="F2" s="697"/>
      <c r="G2" s="697"/>
      <c r="H2" s="17" t="s">
        <v>70</v>
      </c>
    </row>
    <row r="3" spans="1:19" ht="15" customHeight="1" x14ac:dyDescent="0.2">
      <c r="A3" s="695"/>
      <c r="B3" s="697"/>
      <c r="C3" s="697"/>
      <c r="D3" s="697"/>
      <c r="E3" s="697"/>
      <c r="F3" s="697"/>
      <c r="G3" s="697"/>
      <c r="H3" s="16" t="s">
        <v>71</v>
      </c>
    </row>
    <row r="4" spans="1:19" ht="15" customHeight="1" x14ac:dyDescent="0.2">
      <c r="A4" s="695"/>
      <c r="B4" s="696" t="s">
        <v>31</v>
      </c>
      <c r="C4" s="696"/>
      <c r="D4" s="696"/>
      <c r="E4" s="696"/>
      <c r="F4" s="696" t="s">
        <v>32</v>
      </c>
      <c r="G4" s="696"/>
      <c r="H4" s="17">
        <v>1</v>
      </c>
    </row>
    <row r="5" spans="1:19" ht="15" customHeight="1" x14ac:dyDescent="0.2">
      <c r="A5" s="695"/>
      <c r="B5" s="697" t="s">
        <v>33</v>
      </c>
      <c r="C5" s="697"/>
      <c r="D5" s="697"/>
      <c r="E5" s="697"/>
      <c r="F5" s="697" t="s">
        <v>34</v>
      </c>
      <c r="G5" s="697"/>
      <c r="H5" s="16" t="s">
        <v>35</v>
      </c>
    </row>
    <row r="6" spans="1:19" ht="15" customHeight="1" x14ac:dyDescent="0.2">
      <c r="A6" s="695"/>
      <c r="B6" s="697"/>
      <c r="C6" s="697"/>
      <c r="D6" s="697"/>
      <c r="E6" s="697"/>
      <c r="F6" s="697"/>
      <c r="G6" s="697"/>
      <c r="H6" s="19">
        <v>40997</v>
      </c>
    </row>
    <row r="7" spans="1:19" ht="15.75" customHeight="1" x14ac:dyDescent="0.25">
      <c r="A7" s="698" t="s">
        <v>30</v>
      </c>
      <c r="B7" s="698"/>
      <c r="C7" s="698"/>
      <c r="D7" s="698"/>
      <c r="E7" s="698"/>
      <c r="F7" s="698"/>
      <c r="G7" s="698"/>
      <c r="H7" s="698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ht="12" customHeight="1" x14ac:dyDescent="0.2">
      <c r="A8" s="693" t="s">
        <v>72</v>
      </c>
      <c r="B8" s="693"/>
      <c r="C8" s="693"/>
      <c r="D8" s="693"/>
      <c r="E8" s="693"/>
      <c r="F8" s="693"/>
      <c r="G8" s="693"/>
      <c r="H8" s="693"/>
    </row>
    <row r="9" spans="1:19" ht="14.25" customHeight="1" x14ac:dyDescent="0.2">
      <c r="A9" s="699" t="s">
        <v>122</v>
      </c>
      <c r="B9" s="699"/>
      <c r="C9" s="699"/>
      <c r="D9" s="699"/>
      <c r="E9" s="699"/>
      <c r="F9" s="699"/>
      <c r="G9" s="699"/>
      <c r="H9" s="699"/>
    </row>
    <row r="10" spans="1:19" ht="14.25" customHeight="1" x14ac:dyDescent="0.2">
      <c r="A10" s="21"/>
      <c r="B10" s="22"/>
      <c r="C10" s="22"/>
      <c r="D10" s="22"/>
      <c r="E10" s="22"/>
      <c r="F10" s="22"/>
      <c r="G10" s="22"/>
      <c r="H10" s="22"/>
    </row>
    <row r="11" spans="1:19" ht="14.25" customHeight="1" x14ac:dyDescent="0.2">
      <c r="A11" s="693" t="s">
        <v>73</v>
      </c>
      <c r="B11" s="693"/>
      <c r="C11" s="693"/>
      <c r="D11" s="693"/>
      <c r="E11" s="23"/>
      <c r="F11" s="693" t="s">
        <v>74</v>
      </c>
      <c r="G11" s="693"/>
      <c r="H11" s="693"/>
    </row>
    <row r="12" spans="1:19" ht="14.25" customHeight="1" x14ac:dyDescent="0.2">
      <c r="A12" s="23" t="s">
        <v>102</v>
      </c>
      <c r="B12" s="23"/>
      <c r="C12" s="692">
        <v>9840855</v>
      </c>
      <c r="D12" s="692"/>
      <c r="E12" s="23"/>
      <c r="F12" s="23" t="s">
        <v>102</v>
      </c>
      <c r="G12" s="692">
        <v>1362232</v>
      </c>
      <c r="H12" s="692"/>
    </row>
    <row r="13" spans="1:19" ht="12" customHeight="1" x14ac:dyDescent="0.2">
      <c r="A13" s="23"/>
      <c r="B13" s="23"/>
      <c r="C13" s="23"/>
      <c r="D13" s="23"/>
      <c r="E13" s="23"/>
      <c r="F13" s="23"/>
      <c r="G13" s="23"/>
      <c r="H13" s="23"/>
    </row>
    <row r="14" spans="1:19" ht="22.5" customHeight="1" x14ac:dyDescent="0.2">
      <c r="A14" s="24" t="s">
        <v>75</v>
      </c>
      <c r="B14" s="24" t="s">
        <v>76</v>
      </c>
      <c r="C14" s="24" t="s">
        <v>77</v>
      </c>
      <c r="D14" s="25" t="s">
        <v>78</v>
      </c>
      <c r="E14" s="23"/>
      <c r="F14" s="24" t="s">
        <v>75</v>
      </c>
      <c r="G14" s="24" t="s">
        <v>77</v>
      </c>
      <c r="H14" s="25" t="s">
        <v>78</v>
      </c>
      <c r="K14" s="26"/>
    </row>
    <row r="15" spans="1:19" ht="12" customHeight="1" x14ac:dyDescent="0.2">
      <c r="A15" s="27" t="s">
        <v>11</v>
      </c>
      <c r="B15" s="28" t="s">
        <v>79</v>
      </c>
      <c r="C15" s="36">
        <v>0.5</v>
      </c>
      <c r="D15" s="29">
        <f t="shared" ref="D15:D23" si="0">$C$12*C15</f>
        <v>4920427.5</v>
      </c>
      <c r="E15" s="23"/>
      <c r="F15" s="27" t="s">
        <v>11</v>
      </c>
      <c r="G15" s="36">
        <v>0.5</v>
      </c>
      <c r="H15" s="29">
        <f t="shared" ref="H15:H23" si="1">$G$12*G15</f>
        <v>681116</v>
      </c>
      <c r="K15" s="26"/>
    </row>
    <row r="16" spans="1:19" ht="12" customHeight="1" x14ac:dyDescent="0.2">
      <c r="A16" s="27" t="s">
        <v>80</v>
      </c>
      <c r="B16" s="28" t="s">
        <v>81</v>
      </c>
      <c r="C16" s="36">
        <v>0.25</v>
      </c>
      <c r="D16" s="29">
        <f t="shared" si="0"/>
        <v>2460213.75</v>
      </c>
      <c r="E16" s="23"/>
      <c r="F16" s="27" t="s">
        <v>80</v>
      </c>
      <c r="G16" s="36">
        <v>0.25</v>
      </c>
      <c r="H16" s="29">
        <f t="shared" si="1"/>
        <v>340558</v>
      </c>
      <c r="K16" s="26"/>
    </row>
    <row r="17" spans="1:11" ht="12" customHeight="1" x14ac:dyDescent="0.2">
      <c r="A17" s="27" t="s">
        <v>10</v>
      </c>
      <c r="B17" s="28" t="s">
        <v>82</v>
      </c>
      <c r="C17" s="36">
        <v>0.1</v>
      </c>
      <c r="D17" s="29">
        <f t="shared" si="0"/>
        <v>984085.5</v>
      </c>
      <c r="E17" s="23"/>
      <c r="F17" s="27" t="s">
        <v>10</v>
      </c>
      <c r="G17" s="36">
        <v>0.1</v>
      </c>
      <c r="H17" s="29">
        <f t="shared" si="1"/>
        <v>136223.20000000001</v>
      </c>
      <c r="K17" s="26"/>
    </row>
    <row r="18" spans="1:11" ht="12" customHeight="1" x14ac:dyDescent="0.2">
      <c r="A18" s="27" t="s">
        <v>84</v>
      </c>
      <c r="B18" s="28" t="s">
        <v>85</v>
      </c>
      <c r="C18" s="36">
        <v>0.05</v>
      </c>
      <c r="D18" s="29">
        <f t="shared" si="0"/>
        <v>492042.75</v>
      </c>
      <c r="E18" s="23"/>
      <c r="F18" s="27" t="s">
        <v>84</v>
      </c>
      <c r="G18" s="36">
        <v>0.05</v>
      </c>
      <c r="H18" s="29">
        <f t="shared" si="1"/>
        <v>68111.600000000006</v>
      </c>
      <c r="K18" s="26"/>
    </row>
    <row r="19" spans="1:11" ht="12" customHeight="1" x14ac:dyDescent="0.2">
      <c r="A19" s="27" t="s">
        <v>19</v>
      </c>
      <c r="B19" s="28" t="s">
        <v>86</v>
      </c>
      <c r="C19" s="36">
        <v>0.02</v>
      </c>
      <c r="D19" s="29">
        <f t="shared" si="0"/>
        <v>196817.1</v>
      </c>
      <c r="E19" s="23"/>
      <c r="F19" s="27" t="s">
        <v>19</v>
      </c>
      <c r="G19" s="36">
        <v>0.02</v>
      </c>
      <c r="H19" s="29">
        <f t="shared" si="1"/>
        <v>27244.639999999999</v>
      </c>
      <c r="K19" s="26"/>
    </row>
    <row r="20" spans="1:11" ht="12" customHeight="1" x14ac:dyDescent="0.2">
      <c r="A20" s="27" t="s">
        <v>87</v>
      </c>
      <c r="B20" s="28" t="s">
        <v>88</v>
      </c>
      <c r="C20" s="36">
        <v>0.02</v>
      </c>
      <c r="D20" s="29">
        <f t="shared" si="0"/>
        <v>196817.1</v>
      </c>
      <c r="E20" s="23"/>
      <c r="F20" s="27" t="s">
        <v>87</v>
      </c>
      <c r="G20" s="36">
        <v>0.02</v>
      </c>
      <c r="H20" s="29">
        <f t="shared" si="1"/>
        <v>27244.639999999999</v>
      </c>
      <c r="K20" s="26"/>
    </row>
    <row r="21" spans="1:11" s="53" customFormat="1" ht="12" customHeight="1" x14ac:dyDescent="0.2">
      <c r="A21" s="48" t="s">
        <v>103</v>
      </c>
      <c r="B21" s="49" t="s">
        <v>90</v>
      </c>
      <c r="C21" s="50">
        <v>0.01</v>
      </c>
      <c r="D21" s="51">
        <f t="shared" si="0"/>
        <v>98408.55</v>
      </c>
      <c r="E21" s="52"/>
      <c r="F21" s="48" t="s">
        <v>103</v>
      </c>
      <c r="G21" s="50">
        <v>0.01</v>
      </c>
      <c r="H21" s="51">
        <f t="shared" si="1"/>
        <v>13622.32</v>
      </c>
      <c r="K21" s="54"/>
    </row>
    <row r="22" spans="1:11" ht="12" customHeight="1" x14ac:dyDescent="0.2">
      <c r="A22" s="27" t="s">
        <v>13</v>
      </c>
      <c r="B22" s="28" t="s">
        <v>91</v>
      </c>
      <c r="C22" s="36">
        <v>0.02</v>
      </c>
      <c r="D22" s="29">
        <f t="shared" si="0"/>
        <v>196817.1</v>
      </c>
      <c r="E22" s="23"/>
      <c r="F22" s="27" t="s">
        <v>13</v>
      </c>
      <c r="G22" s="36">
        <v>0.02</v>
      </c>
      <c r="H22" s="29">
        <f t="shared" si="1"/>
        <v>27244.639999999999</v>
      </c>
      <c r="K22" s="26"/>
    </row>
    <row r="23" spans="1:11" ht="12" customHeight="1" x14ac:dyDescent="0.2">
      <c r="A23" s="27" t="s">
        <v>92</v>
      </c>
      <c r="B23" s="28" t="s">
        <v>93</v>
      </c>
      <c r="C23" s="36">
        <v>0.02</v>
      </c>
      <c r="D23" s="29">
        <f t="shared" si="0"/>
        <v>196817.1</v>
      </c>
      <c r="E23" s="23"/>
      <c r="F23" s="27" t="s">
        <v>92</v>
      </c>
      <c r="G23" s="36">
        <v>0.02</v>
      </c>
      <c r="H23" s="29">
        <f t="shared" si="1"/>
        <v>27244.639999999999</v>
      </c>
      <c r="K23" s="26"/>
    </row>
    <row r="24" spans="1:11" ht="12" customHeight="1" x14ac:dyDescent="0.2">
      <c r="A24" s="31" t="s">
        <v>96</v>
      </c>
      <c r="B24" s="32"/>
      <c r="C24" s="33">
        <f>SUM(C15:C23)</f>
        <v>0.9900000000000001</v>
      </c>
      <c r="D24" s="34">
        <f>SUM(D15:D23)</f>
        <v>9742446.4499999993</v>
      </c>
      <c r="E24" s="23"/>
      <c r="F24" s="31" t="s">
        <v>96</v>
      </c>
      <c r="G24" s="33">
        <f>SUM(G15:G23)</f>
        <v>0.9900000000000001</v>
      </c>
      <c r="H24" s="34">
        <f>SUM(H15:H23)</f>
        <v>1348609.6799999997</v>
      </c>
      <c r="K24" s="35"/>
    </row>
    <row r="25" spans="1:11" ht="12" customHeight="1" x14ac:dyDescent="0.2">
      <c r="A25" s="23"/>
      <c r="B25" s="23"/>
      <c r="C25" s="23"/>
      <c r="D25" s="23"/>
      <c r="E25" s="23"/>
      <c r="F25" s="23"/>
      <c r="G25" s="23"/>
      <c r="H25" s="23"/>
    </row>
    <row r="26" spans="1:11" ht="12" customHeight="1" x14ac:dyDescent="0.2">
      <c r="A26" s="23"/>
      <c r="B26" s="23"/>
      <c r="C26" s="23"/>
      <c r="D26" s="23"/>
      <c r="E26" s="23"/>
      <c r="F26" s="23"/>
      <c r="G26" s="23"/>
      <c r="H26" s="23"/>
    </row>
    <row r="27" spans="1:11" ht="12" customHeight="1" x14ac:dyDescent="0.2">
      <c r="A27" s="693" t="s">
        <v>97</v>
      </c>
      <c r="B27" s="693"/>
      <c r="C27" s="693"/>
      <c r="D27" s="693"/>
      <c r="E27" s="23"/>
      <c r="F27" s="693" t="s">
        <v>98</v>
      </c>
      <c r="G27" s="693"/>
      <c r="H27" s="693"/>
    </row>
    <row r="28" spans="1:11" ht="12" customHeight="1" x14ac:dyDescent="0.2">
      <c r="A28" s="23" t="s">
        <v>102</v>
      </c>
      <c r="B28" s="23"/>
      <c r="C28" s="692">
        <v>159692</v>
      </c>
      <c r="D28" s="692"/>
      <c r="E28" s="23"/>
      <c r="F28" s="23" t="s">
        <v>102</v>
      </c>
      <c r="G28" s="692">
        <v>2954441</v>
      </c>
      <c r="H28" s="692"/>
    </row>
    <row r="29" spans="1:11" ht="12" customHeight="1" x14ac:dyDescent="0.2">
      <c r="A29" s="23"/>
      <c r="B29" s="23"/>
      <c r="C29" s="23"/>
      <c r="D29" s="23"/>
      <c r="E29" s="23"/>
      <c r="F29" s="23"/>
      <c r="G29" s="23"/>
      <c r="H29" s="23"/>
    </row>
    <row r="30" spans="1:11" ht="22.5" customHeight="1" x14ac:dyDescent="0.2">
      <c r="A30" s="24" t="s">
        <v>75</v>
      </c>
      <c r="B30" s="24"/>
      <c r="C30" s="24" t="s">
        <v>77</v>
      </c>
      <c r="D30" s="25" t="s">
        <v>78</v>
      </c>
      <c r="E30" s="23"/>
      <c r="F30" s="24" t="s">
        <v>75</v>
      </c>
      <c r="G30" s="24" t="s">
        <v>77</v>
      </c>
      <c r="H30" s="25" t="s">
        <v>78</v>
      </c>
    </row>
    <row r="31" spans="1:11" ht="12" customHeight="1" x14ac:dyDescent="0.2">
      <c r="A31" s="27" t="s">
        <v>11</v>
      </c>
      <c r="B31" s="27"/>
      <c r="C31" s="36"/>
      <c r="D31" s="29">
        <f t="shared" ref="D31:D39" si="2">$C$28*C31</f>
        <v>0</v>
      </c>
      <c r="E31" s="23"/>
      <c r="F31" s="27" t="s">
        <v>11</v>
      </c>
      <c r="G31" s="36">
        <v>0.45</v>
      </c>
      <c r="H31" s="29">
        <f t="shared" ref="H31:H39" si="3">$G$28*G31</f>
        <v>1329498.45</v>
      </c>
    </row>
    <row r="32" spans="1:11" ht="12" customHeight="1" x14ac:dyDescent="0.2">
      <c r="A32" s="27" t="s">
        <v>80</v>
      </c>
      <c r="B32" s="27"/>
      <c r="C32" s="36">
        <v>0.71</v>
      </c>
      <c r="D32" s="29">
        <f t="shared" si="2"/>
        <v>113381.31999999999</v>
      </c>
      <c r="E32" s="23"/>
      <c r="F32" s="27" t="s">
        <v>80</v>
      </c>
      <c r="G32" s="30">
        <v>0.2</v>
      </c>
      <c r="H32" s="29">
        <f t="shared" si="3"/>
        <v>590888.20000000007</v>
      </c>
    </row>
    <row r="33" spans="1:8" ht="12" customHeight="1" x14ac:dyDescent="0.2">
      <c r="A33" s="27" t="s">
        <v>10</v>
      </c>
      <c r="B33" s="27"/>
      <c r="C33" s="55">
        <v>0.28999999999999998</v>
      </c>
      <c r="D33" s="29">
        <f t="shared" si="2"/>
        <v>46310.68</v>
      </c>
      <c r="E33" s="23"/>
      <c r="F33" s="27" t="s">
        <v>10</v>
      </c>
      <c r="G33" s="30">
        <v>0.2</v>
      </c>
      <c r="H33" s="29">
        <f t="shared" si="3"/>
        <v>590888.20000000007</v>
      </c>
    </row>
    <row r="34" spans="1:8" ht="12" customHeight="1" x14ac:dyDescent="0.2">
      <c r="A34" s="27" t="s">
        <v>84</v>
      </c>
      <c r="B34" s="27"/>
      <c r="C34" s="36"/>
      <c r="D34" s="29">
        <f t="shared" si="2"/>
        <v>0</v>
      </c>
      <c r="E34" s="23"/>
      <c r="F34" s="27" t="s">
        <v>84</v>
      </c>
      <c r="G34" s="36">
        <v>0.05</v>
      </c>
      <c r="H34" s="29">
        <f t="shared" si="3"/>
        <v>147722.05000000002</v>
      </c>
    </row>
    <row r="35" spans="1:8" ht="12" customHeight="1" x14ac:dyDescent="0.2">
      <c r="A35" s="27" t="s">
        <v>19</v>
      </c>
      <c r="B35" s="27"/>
      <c r="C35" s="36"/>
      <c r="D35" s="29">
        <f t="shared" si="2"/>
        <v>0</v>
      </c>
      <c r="E35" s="23"/>
      <c r="F35" s="27" t="s">
        <v>19</v>
      </c>
      <c r="G35" s="36">
        <v>0.02</v>
      </c>
      <c r="H35" s="29">
        <f t="shared" si="3"/>
        <v>59088.82</v>
      </c>
    </row>
    <row r="36" spans="1:8" ht="12" customHeight="1" x14ac:dyDescent="0.2">
      <c r="A36" s="27" t="s">
        <v>87</v>
      </c>
      <c r="B36" s="27"/>
      <c r="C36" s="36"/>
      <c r="D36" s="29">
        <f t="shared" si="2"/>
        <v>0</v>
      </c>
      <c r="E36" s="23"/>
      <c r="F36" s="27" t="s">
        <v>87</v>
      </c>
      <c r="G36" s="36">
        <v>0.02</v>
      </c>
      <c r="H36" s="29">
        <f t="shared" si="3"/>
        <v>59088.82</v>
      </c>
    </row>
    <row r="37" spans="1:8" s="53" customFormat="1" ht="12" customHeight="1" x14ac:dyDescent="0.2">
      <c r="A37" s="48" t="s">
        <v>103</v>
      </c>
      <c r="B37" s="48"/>
      <c r="C37" s="50"/>
      <c r="D37" s="51">
        <f t="shared" si="2"/>
        <v>0</v>
      </c>
      <c r="E37" s="52"/>
      <c r="F37" s="48" t="s">
        <v>103</v>
      </c>
      <c r="G37" s="50">
        <v>0.01</v>
      </c>
      <c r="H37" s="51">
        <f t="shared" si="3"/>
        <v>29544.41</v>
      </c>
    </row>
    <row r="38" spans="1:8" ht="12" customHeight="1" x14ac:dyDescent="0.2">
      <c r="A38" s="27" t="s">
        <v>13</v>
      </c>
      <c r="B38" s="27"/>
      <c r="C38" s="36"/>
      <c r="D38" s="29">
        <f t="shared" si="2"/>
        <v>0</v>
      </c>
      <c r="E38" s="23"/>
      <c r="F38" s="27" t="s">
        <v>13</v>
      </c>
      <c r="G38" s="36">
        <v>0.02</v>
      </c>
      <c r="H38" s="29">
        <f t="shared" si="3"/>
        <v>59088.82</v>
      </c>
    </row>
    <row r="39" spans="1:8" ht="12" customHeight="1" x14ac:dyDescent="0.2">
      <c r="A39" s="27" t="s">
        <v>92</v>
      </c>
      <c r="B39" s="27"/>
      <c r="C39" s="36"/>
      <c r="D39" s="29">
        <f t="shared" si="2"/>
        <v>0</v>
      </c>
      <c r="E39" s="23"/>
      <c r="F39" s="27" t="s">
        <v>92</v>
      </c>
      <c r="G39" s="36">
        <v>0.02</v>
      </c>
      <c r="H39" s="29">
        <f t="shared" si="3"/>
        <v>59088.82</v>
      </c>
    </row>
    <row r="40" spans="1:8" ht="12" customHeight="1" x14ac:dyDescent="0.2">
      <c r="A40" s="31" t="s">
        <v>96</v>
      </c>
      <c r="B40" s="31"/>
      <c r="C40" s="33">
        <f>SUM(C31:C35)</f>
        <v>1</v>
      </c>
      <c r="D40" s="34">
        <f>SUM(D31:D39)</f>
        <v>159692</v>
      </c>
      <c r="E40" s="23"/>
      <c r="F40" s="31" t="s">
        <v>96</v>
      </c>
      <c r="G40" s="33">
        <f>SUM(G31:G39)</f>
        <v>0.99000000000000021</v>
      </c>
      <c r="H40" s="34">
        <f>SUM(H31:H39)</f>
        <v>2924896.5899999994</v>
      </c>
    </row>
    <row r="41" spans="1:8" ht="12" customHeight="1" x14ac:dyDescent="0.2">
      <c r="A41" s="23"/>
      <c r="B41" s="23"/>
      <c r="C41" s="23"/>
      <c r="D41" s="23"/>
      <c r="E41" s="23"/>
      <c r="F41" s="23"/>
      <c r="G41" s="23"/>
      <c r="H41" s="23"/>
    </row>
    <row r="42" spans="1:8" ht="12" customHeight="1" x14ac:dyDescent="0.2">
      <c r="A42" s="23"/>
      <c r="B42" s="23"/>
      <c r="C42" s="23"/>
      <c r="D42" s="23"/>
      <c r="E42" s="23"/>
      <c r="F42" s="23"/>
      <c r="G42" s="23"/>
      <c r="H42" s="23"/>
    </row>
    <row r="43" spans="1:8" ht="12" customHeight="1" x14ac:dyDescent="0.2">
      <c r="A43" s="693" t="s">
        <v>99</v>
      </c>
      <c r="B43" s="693"/>
      <c r="C43" s="693"/>
      <c r="D43" s="693"/>
      <c r="E43" s="23"/>
      <c r="F43" s="693" t="s">
        <v>100</v>
      </c>
      <c r="G43" s="693"/>
      <c r="H43" s="693"/>
    </row>
    <row r="44" spans="1:8" ht="12" customHeight="1" x14ac:dyDescent="0.2">
      <c r="A44" s="23" t="s">
        <v>102</v>
      </c>
      <c r="B44" s="23"/>
      <c r="C44" s="692">
        <v>2310278</v>
      </c>
      <c r="D44" s="692"/>
      <c r="E44" s="23"/>
      <c r="F44" s="23" t="s">
        <v>102</v>
      </c>
      <c r="G44" s="692">
        <v>252668</v>
      </c>
      <c r="H44" s="692"/>
    </row>
    <row r="45" spans="1:8" ht="12" customHeight="1" x14ac:dyDescent="0.2">
      <c r="A45" s="23"/>
      <c r="B45" s="23"/>
      <c r="C45" s="23"/>
      <c r="D45" s="23"/>
      <c r="E45" s="23"/>
      <c r="F45" s="23"/>
      <c r="G45" s="23"/>
      <c r="H45" s="23"/>
    </row>
    <row r="46" spans="1:8" ht="22.5" customHeight="1" x14ac:dyDescent="0.2">
      <c r="A46" s="24" t="s">
        <v>75</v>
      </c>
      <c r="B46" s="24"/>
      <c r="C46" s="24" t="s">
        <v>77</v>
      </c>
      <c r="D46" s="25" t="s">
        <v>78</v>
      </c>
      <c r="E46" s="23"/>
      <c r="F46" s="24" t="s">
        <v>75</v>
      </c>
      <c r="G46" s="24" t="s">
        <v>77</v>
      </c>
      <c r="H46" s="25" t="s">
        <v>78</v>
      </c>
    </row>
    <row r="47" spans="1:8" ht="12" customHeight="1" x14ac:dyDescent="0.2">
      <c r="A47" s="27" t="s">
        <v>11</v>
      </c>
      <c r="B47" s="27"/>
      <c r="C47" s="36">
        <v>0.15</v>
      </c>
      <c r="D47" s="29">
        <f t="shared" ref="D47:D55" si="4">$C$44*C47</f>
        <v>346541.7</v>
      </c>
      <c r="E47" s="23"/>
      <c r="F47" s="27" t="s">
        <v>11</v>
      </c>
      <c r="G47" s="36">
        <v>0.5</v>
      </c>
      <c r="H47" s="29">
        <f t="shared" ref="H47:H55" si="5">$G$44*G47</f>
        <v>126334</v>
      </c>
    </row>
    <row r="48" spans="1:8" ht="12" customHeight="1" x14ac:dyDescent="0.2">
      <c r="A48" s="27" t="s">
        <v>80</v>
      </c>
      <c r="B48" s="27"/>
      <c r="C48" s="55">
        <v>0.125</v>
      </c>
      <c r="D48" s="29">
        <f t="shared" si="4"/>
        <v>288784.75</v>
      </c>
      <c r="E48" s="23"/>
      <c r="F48" s="27" t="s">
        <v>80</v>
      </c>
      <c r="G48" s="36">
        <v>0.1</v>
      </c>
      <c r="H48" s="29">
        <f t="shared" si="5"/>
        <v>25266.800000000003</v>
      </c>
    </row>
    <row r="49" spans="1:8" ht="12" customHeight="1" x14ac:dyDescent="0.2">
      <c r="A49" s="27" t="s">
        <v>10</v>
      </c>
      <c r="B49" s="27"/>
      <c r="C49" s="55">
        <v>0.125</v>
      </c>
      <c r="D49" s="29">
        <f t="shared" si="4"/>
        <v>288784.75</v>
      </c>
      <c r="E49" s="23"/>
      <c r="F49" s="27" t="s">
        <v>10</v>
      </c>
      <c r="G49" s="36">
        <v>0.1</v>
      </c>
      <c r="H49" s="29">
        <f t="shared" si="5"/>
        <v>25266.800000000003</v>
      </c>
    </row>
    <row r="50" spans="1:8" ht="12" customHeight="1" x14ac:dyDescent="0.2">
      <c r="A50" s="27" t="s">
        <v>84</v>
      </c>
      <c r="B50" s="27"/>
      <c r="C50" s="36">
        <v>0.5</v>
      </c>
      <c r="D50" s="29">
        <f t="shared" si="4"/>
        <v>1155139</v>
      </c>
      <c r="E50" s="23"/>
      <c r="F50" s="27" t="s">
        <v>84</v>
      </c>
      <c r="G50" s="36">
        <v>0.15</v>
      </c>
      <c r="H50" s="29">
        <f t="shared" si="5"/>
        <v>37900.199999999997</v>
      </c>
    </row>
    <row r="51" spans="1:8" ht="12" customHeight="1" x14ac:dyDescent="0.2">
      <c r="A51" s="27" t="s">
        <v>19</v>
      </c>
      <c r="B51" s="27"/>
      <c r="C51" s="36">
        <v>0.02</v>
      </c>
      <c r="D51" s="29">
        <f t="shared" si="4"/>
        <v>46205.56</v>
      </c>
      <c r="E51" s="23"/>
      <c r="F51" s="27" t="s">
        <v>19</v>
      </c>
      <c r="G51" s="36">
        <v>0.03</v>
      </c>
      <c r="H51" s="29">
        <f t="shared" si="5"/>
        <v>7580.04</v>
      </c>
    </row>
    <row r="52" spans="1:8" ht="12" customHeight="1" x14ac:dyDescent="0.2">
      <c r="A52" s="27" t="s">
        <v>87</v>
      </c>
      <c r="B52" s="27"/>
      <c r="C52" s="36">
        <v>0.02</v>
      </c>
      <c r="D52" s="29">
        <f t="shared" si="4"/>
        <v>46205.56</v>
      </c>
      <c r="E52" s="23"/>
      <c r="F52" s="27" t="s">
        <v>87</v>
      </c>
      <c r="G52" s="36">
        <v>0.03</v>
      </c>
      <c r="H52" s="29">
        <f t="shared" si="5"/>
        <v>7580.04</v>
      </c>
    </row>
    <row r="53" spans="1:8" s="53" customFormat="1" ht="12" customHeight="1" x14ac:dyDescent="0.2">
      <c r="A53" s="48" t="s">
        <v>103</v>
      </c>
      <c r="B53" s="48"/>
      <c r="C53" s="50">
        <v>0.01</v>
      </c>
      <c r="D53" s="51">
        <f t="shared" si="4"/>
        <v>23102.78</v>
      </c>
      <c r="E53" s="52"/>
      <c r="F53" s="48" t="s">
        <v>103</v>
      </c>
      <c r="G53" s="56">
        <v>1.4999999999999999E-2</v>
      </c>
      <c r="H53" s="51">
        <f t="shared" si="5"/>
        <v>3790.02</v>
      </c>
    </row>
    <row r="54" spans="1:8" ht="12" customHeight="1" x14ac:dyDescent="0.2">
      <c r="A54" s="27" t="s">
        <v>13</v>
      </c>
      <c r="B54" s="27"/>
      <c r="C54" s="36">
        <v>0.02</v>
      </c>
      <c r="D54" s="29">
        <f t="shared" si="4"/>
        <v>46205.56</v>
      </c>
      <c r="E54" s="23"/>
      <c r="F54" s="27" t="s">
        <v>13</v>
      </c>
      <c r="G54" s="36">
        <v>0.03</v>
      </c>
      <c r="H54" s="29">
        <f t="shared" si="5"/>
        <v>7580.04</v>
      </c>
    </row>
    <row r="55" spans="1:8" ht="12" customHeight="1" x14ac:dyDescent="0.2">
      <c r="A55" s="27" t="s">
        <v>92</v>
      </c>
      <c r="B55" s="27"/>
      <c r="C55" s="36">
        <v>0.02</v>
      </c>
      <c r="D55" s="29">
        <f t="shared" si="4"/>
        <v>46205.56</v>
      </c>
      <c r="E55" s="23"/>
      <c r="F55" s="27" t="s">
        <v>92</v>
      </c>
      <c r="G55" s="36">
        <v>0.03</v>
      </c>
      <c r="H55" s="29">
        <f t="shared" si="5"/>
        <v>7580.04</v>
      </c>
    </row>
    <row r="56" spans="1:8" ht="12" customHeight="1" x14ac:dyDescent="0.2">
      <c r="A56" s="31" t="s">
        <v>96</v>
      </c>
      <c r="B56" s="31"/>
      <c r="C56" s="33">
        <f>SUM(C47:C51)</f>
        <v>0.92</v>
      </c>
      <c r="D56" s="34">
        <f>SUM(D47:D55)</f>
        <v>2287175.2199999997</v>
      </c>
      <c r="E56" s="23"/>
      <c r="F56" s="31" t="s">
        <v>96</v>
      </c>
      <c r="G56" s="57">
        <f>SUM(G47:G55)</f>
        <v>0.9850000000000001</v>
      </c>
      <c r="H56" s="34">
        <f>SUM(H47:H55)</f>
        <v>248877.98</v>
      </c>
    </row>
    <row r="57" spans="1:8" ht="12" customHeight="1" x14ac:dyDescent="0.2">
      <c r="A57" s="23"/>
      <c r="B57" s="23"/>
      <c r="C57" s="23"/>
      <c r="D57" s="23"/>
      <c r="E57" s="23"/>
      <c r="F57" s="23"/>
      <c r="G57" s="23"/>
      <c r="H57" s="23"/>
    </row>
    <row r="59" spans="1:8" ht="12" customHeight="1" x14ac:dyDescent="0.2">
      <c r="A59" s="693" t="s">
        <v>101</v>
      </c>
      <c r="B59" s="693"/>
      <c r="C59" s="693"/>
      <c r="F59" s="693"/>
      <c r="G59" s="693"/>
      <c r="H59" s="693"/>
    </row>
    <row r="60" spans="1:8" ht="12" customHeight="1" x14ac:dyDescent="0.2">
      <c r="A60" s="23" t="s">
        <v>102</v>
      </c>
      <c r="B60" s="694">
        <v>0</v>
      </c>
      <c r="C60" s="694"/>
      <c r="F60" s="23"/>
      <c r="G60" s="694"/>
      <c r="H60" s="694"/>
    </row>
    <row r="61" spans="1:8" ht="12" customHeight="1" x14ac:dyDescent="0.2">
      <c r="A61" s="23"/>
      <c r="B61" s="23"/>
      <c r="C61" s="23"/>
      <c r="F61" s="23"/>
      <c r="G61" s="23"/>
      <c r="H61" s="23"/>
    </row>
    <row r="62" spans="1:8" ht="33.75" customHeight="1" x14ac:dyDescent="0.2">
      <c r="A62" s="24" t="s">
        <v>75</v>
      </c>
      <c r="B62" s="24" t="s">
        <v>77</v>
      </c>
      <c r="C62" s="25" t="s">
        <v>78</v>
      </c>
      <c r="F62" s="37"/>
      <c r="G62" s="37"/>
      <c r="H62" s="38"/>
    </row>
    <row r="63" spans="1:8" ht="12" customHeight="1" x14ac:dyDescent="0.2">
      <c r="A63" s="27" t="s">
        <v>11</v>
      </c>
      <c r="B63" s="36">
        <v>0.1111</v>
      </c>
      <c r="C63" s="29">
        <f t="shared" ref="C63:C72" si="6">$B$60*B63</f>
        <v>0</v>
      </c>
      <c r="F63" s="23"/>
      <c r="G63" s="39"/>
      <c r="H63" s="40"/>
    </row>
    <row r="64" spans="1:8" ht="12" customHeight="1" x14ac:dyDescent="0.2">
      <c r="A64" s="27" t="s">
        <v>80</v>
      </c>
      <c r="B64" s="36">
        <v>0.1111</v>
      </c>
      <c r="C64" s="29">
        <f t="shared" si="6"/>
        <v>0</v>
      </c>
      <c r="F64" s="23"/>
      <c r="G64" s="39"/>
      <c r="H64" s="40"/>
    </row>
    <row r="65" spans="1:8" ht="12" customHeight="1" x14ac:dyDescent="0.2">
      <c r="A65" s="27" t="s">
        <v>10</v>
      </c>
      <c r="B65" s="36">
        <v>0.1111</v>
      </c>
      <c r="C65" s="29">
        <f t="shared" si="6"/>
        <v>0</v>
      </c>
      <c r="F65" s="23"/>
      <c r="G65" s="39"/>
      <c r="H65" s="40"/>
    </row>
    <row r="66" spans="1:8" ht="12" customHeight="1" x14ac:dyDescent="0.2">
      <c r="A66" s="27" t="s">
        <v>84</v>
      </c>
      <c r="B66" s="36">
        <v>0.1111</v>
      </c>
      <c r="C66" s="29">
        <f t="shared" si="6"/>
        <v>0</v>
      </c>
      <c r="F66" s="23"/>
      <c r="G66" s="39"/>
      <c r="H66" s="40"/>
    </row>
    <row r="67" spans="1:8" ht="12" customHeight="1" x14ac:dyDescent="0.2">
      <c r="A67" s="27" t="s">
        <v>19</v>
      </c>
      <c r="B67" s="36">
        <v>0.1111</v>
      </c>
      <c r="C67" s="29">
        <f t="shared" si="6"/>
        <v>0</v>
      </c>
      <c r="F67" s="23"/>
      <c r="G67" s="39"/>
      <c r="H67" s="40"/>
    </row>
    <row r="68" spans="1:8" ht="12" customHeight="1" x14ac:dyDescent="0.2">
      <c r="A68" s="27" t="s">
        <v>87</v>
      </c>
      <c r="B68" s="36">
        <v>0.1111</v>
      </c>
      <c r="C68" s="29">
        <f t="shared" si="6"/>
        <v>0</v>
      </c>
      <c r="F68" s="23"/>
      <c r="G68" s="39"/>
      <c r="H68" s="40"/>
    </row>
    <row r="69" spans="1:8" ht="12" customHeight="1" x14ac:dyDescent="0.2">
      <c r="A69" s="27" t="s">
        <v>103</v>
      </c>
      <c r="B69" s="36">
        <v>0.1111</v>
      </c>
      <c r="C69" s="29">
        <f t="shared" si="6"/>
        <v>0</v>
      </c>
      <c r="F69" s="23"/>
      <c r="G69" s="39"/>
      <c r="H69" s="40"/>
    </row>
    <row r="70" spans="1:8" ht="12" customHeight="1" x14ac:dyDescent="0.2">
      <c r="A70" s="27" t="s">
        <v>13</v>
      </c>
      <c r="B70" s="36">
        <v>0.1111</v>
      </c>
      <c r="C70" s="29">
        <f t="shared" si="6"/>
        <v>0</v>
      </c>
      <c r="F70" s="23"/>
      <c r="G70" s="39"/>
      <c r="H70" s="40"/>
    </row>
    <row r="71" spans="1:8" ht="12" customHeight="1" x14ac:dyDescent="0.2">
      <c r="A71" s="27" t="s">
        <v>92</v>
      </c>
      <c r="B71" s="36">
        <v>0.1111</v>
      </c>
      <c r="C71" s="29">
        <f t="shared" si="6"/>
        <v>0</v>
      </c>
      <c r="F71" s="23"/>
      <c r="G71" s="39"/>
      <c r="H71" s="40"/>
    </row>
    <row r="72" spans="1:8" ht="12" customHeight="1" x14ac:dyDescent="0.2">
      <c r="A72" s="31" t="s">
        <v>96</v>
      </c>
      <c r="B72" s="33">
        <f>SUM(B63:B71)</f>
        <v>0.9998999999999999</v>
      </c>
      <c r="C72" s="29">
        <f t="shared" si="6"/>
        <v>0</v>
      </c>
      <c r="F72" s="23"/>
      <c r="G72" s="39"/>
      <c r="H72" s="40"/>
    </row>
  </sheetData>
  <sheetProtection selectLockedCells="1" selectUnlockedCells="1"/>
  <mergeCells count="26">
    <mergeCell ref="C12:D12"/>
    <mergeCell ref="G12:H12"/>
    <mergeCell ref="A1:A6"/>
    <mergeCell ref="B1:G1"/>
    <mergeCell ref="B2:G3"/>
    <mergeCell ref="B4:E4"/>
    <mergeCell ref="F4:G4"/>
    <mergeCell ref="B5:E6"/>
    <mergeCell ref="F5:G6"/>
    <mergeCell ref="A7:H7"/>
    <mergeCell ref="A8:H8"/>
    <mergeCell ref="A9:H9"/>
    <mergeCell ref="A11:D11"/>
    <mergeCell ref="F11:H11"/>
    <mergeCell ref="A27:D27"/>
    <mergeCell ref="F27:H27"/>
    <mergeCell ref="C28:D28"/>
    <mergeCell ref="G28:H28"/>
    <mergeCell ref="A43:D43"/>
    <mergeCell ref="F43:H43"/>
    <mergeCell ref="C44:D44"/>
    <mergeCell ref="G44:H44"/>
    <mergeCell ref="A59:C59"/>
    <mergeCell ref="F59:H59"/>
    <mergeCell ref="B60:C60"/>
    <mergeCell ref="G60:H60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BED4-048B-4263-A576-BB9C2BAB6764}">
  <sheetPr codeName="Hoja2"/>
  <dimension ref="A1:T88"/>
  <sheetViews>
    <sheetView showGridLines="0" zoomScale="55" zoomScaleNormal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6" sqref="N16"/>
    </sheetView>
  </sheetViews>
  <sheetFormatPr baseColWidth="10" defaultColWidth="22.42578125" defaultRowHeight="36" customHeight="1" x14ac:dyDescent="0.2"/>
  <cols>
    <col min="1" max="1" width="57.5703125" style="252" bestFit="1" customWidth="1"/>
    <col min="2" max="5" width="27" style="251" bestFit="1" customWidth="1"/>
    <col min="6" max="6" width="27" style="251" customWidth="1"/>
    <col min="7" max="7" width="27.42578125" style="251" bestFit="1" customWidth="1"/>
    <col min="8" max="8" width="25.28515625" style="251" customWidth="1"/>
    <col min="9" max="11" width="25.28515625" style="251" bestFit="1" customWidth="1"/>
    <col min="12" max="12" width="25.140625" style="251" customWidth="1"/>
    <col min="13" max="16" width="25.28515625" style="251" bestFit="1" customWidth="1"/>
    <col min="17" max="18" width="25.28515625" style="251" customWidth="1"/>
    <col min="19" max="20" width="25.28515625" style="251" bestFit="1" customWidth="1"/>
    <col min="21" max="16384" width="22.42578125" style="251"/>
  </cols>
  <sheetData>
    <row r="1" spans="1:20" ht="24" customHeight="1" x14ac:dyDescent="0.2">
      <c r="A1" s="585"/>
      <c r="B1" s="587" t="s">
        <v>273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 t="s">
        <v>274</v>
      </c>
    </row>
    <row r="2" spans="1:20" ht="24" customHeight="1" x14ac:dyDescent="0.2">
      <c r="A2" s="585"/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8"/>
    </row>
    <row r="3" spans="1:20" ht="24" customHeight="1" x14ac:dyDescent="0.2">
      <c r="A3" s="585"/>
      <c r="B3" s="587" t="s">
        <v>275</v>
      </c>
      <c r="C3" s="587"/>
      <c r="D3" s="587"/>
      <c r="E3" s="587"/>
      <c r="F3" s="587"/>
      <c r="G3" s="587"/>
      <c r="H3" s="587"/>
      <c r="I3" s="587"/>
      <c r="J3" s="587"/>
      <c r="K3" s="587" t="s">
        <v>276</v>
      </c>
      <c r="L3" s="587"/>
      <c r="M3" s="587"/>
      <c r="N3" s="587"/>
      <c r="O3" s="587"/>
      <c r="P3" s="587"/>
      <c r="Q3" s="587"/>
      <c r="R3" s="587"/>
      <c r="S3" s="587"/>
      <c r="T3" s="588" t="s">
        <v>334</v>
      </c>
    </row>
    <row r="4" spans="1:20" ht="24" customHeight="1" thickBot="1" x14ac:dyDescent="0.25">
      <c r="A4" s="586"/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89"/>
    </row>
    <row r="5" spans="1:20" customFormat="1" ht="36" customHeight="1" thickBot="1" x14ac:dyDescent="0.25">
      <c r="A5" s="582" t="s">
        <v>325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4"/>
    </row>
    <row r="6" spans="1:20" customFormat="1" ht="52.5" customHeight="1" thickBot="1" x14ac:dyDescent="0.25">
      <c r="A6" s="184" t="s">
        <v>172</v>
      </c>
      <c r="B6" s="185" t="s">
        <v>39</v>
      </c>
      <c r="C6" s="185" t="s">
        <v>9</v>
      </c>
      <c r="D6" s="185" t="s">
        <v>10</v>
      </c>
      <c r="E6" s="185" t="s">
        <v>11</v>
      </c>
      <c r="F6" s="185" t="s">
        <v>232</v>
      </c>
      <c r="G6" s="185" t="s">
        <v>12</v>
      </c>
      <c r="H6" s="185" t="s">
        <v>56</v>
      </c>
      <c r="I6" s="185" t="s">
        <v>13</v>
      </c>
      <c r="J6" s="185" t="s">
        <v>14</v>
      </c>
      <c r="K6" s="185" t="s">
        <v>15</v>
      </c>
      <c r="L6" s="185" t="s">
        <v>16</v>
      </c>
      <c r="M6" s="185" t="s">
        <v>17</v>
      </c>
      <c r="N6" s="185" t="s">
        <v>57</v>
      </c>
      <c r="O6" s="185" t="s">
        <v>18</v>
      </c>
      <c r="P6" s="186" t="s">
        <v>19</v>
      </c>
      <c r="Q6" s="186" t="s">
        <v>208</v>
      </c>
      <c r="R6" s="186" t="s">
        <v>217</v>
      </c>
      <c r="S6" s="186" t="s">
        <v>209</v>
      </c>
      <c r="T6" s="186" t="s">
        <v>210</v>
      </c>
    </row>
    <row r="7" spans="1:20" customFormat="1" ht="36" customHeight="1" x14ac:dyDescent="0.2">
      <c r="A7" s="271" t="s">
        <v>0</v>
      </c>
      <c r="B7" s="274">
        <v>0</v>
      </c>
      <c r="C7" s="121">
        <f>CUBA!E11</f>
        <v>0</v>
      </c>
      <c r="D7" s="121">
        <f>CUBA!G11</f>
        <v>0</v>
      </c>
      <c r="E7" s="121">
        <f>CUBA!I11</f>
        <v>0</v>
      </c>
      <c r="F7" s="274">
        <f>CUBA!C11</f>
        <v>0</v>
      </c>
      <c r="G7" s="121">
        <v>0</v>
      </c>
      <c r="H7" s="121">
        <v>0</v>
      </c>
      <c r="I7" s="121">
        <f>CUBA!K11</f>
        <v>0</v>
      </c>
      <c r="J7" s="121">
        <f>CUBA!M11</f>
        <v>0</v>
      </c>
      <c r="K7" s="121">
        <f>CUBA!O11</f>
        <v>0</v>
      </c>
      <c r="L7" s="121">
        <f>CUBA!Q11</f>
        <v>0</v>
      </c>
      <c r="M7" s="121">
        <f>CUBA!S11</f>
        <v>0</v>
      </c>
      <c r="N7" s="121">
        <f>CUBA!U11</f>
        <v>0</v>
      </c>
      <c r="O7" s="121">
        <f>CUBA!W11</f>
        <v>0</v>
      </c>
      <c r="P7" s="121">
        <f>CUBA!Y11</f>
        <v>0</v>
      </c>
      <c r="Q7" s="121">
        <f>CUBA!AA11</f>
        <v>0</v>
      </c>
      <c r="R7" s="121">
        <f>CUBA!AC11</f>
        <v>0</v>
      </c>
      <c r="S7" s="121">
        <f>CUBA!AE11</f>
        <v>0</v>
      </c>
      <c r="T7" s="122">
        <f>CUBA!AG11</f>
        <v>0</v>
      </c>
    </row>
    <row r="8" spans="1:20" customFormat="1" ht="36" customHeight="1" x14ac:dyDescent="0.2">
      <c r="A8" s="272" t="s">
        <v>158</v>
      </c>
      <c r="B8" s="275">
        <f>MEGACENTRO!C13</f>
        <v>0</v>
      </c>
      <c r="C8" s="116">
        <f>MEGACENTRO!E13</f>
        <v>0</v>
      </c>
      <c r="D8" s="116">
        <f>MEGACENTRO!G13</f>
        <v>0</v>
      </c>
      <c r="E8" s="116">
        <f>MEGACENTRO!I13</f>
        <v>0</v>
      </c>
      <c r="F8" s="116">
        <v>0</v>
      </c>
      <c r="G8" s="116">
        <f>MEGACENTRO!K13</f>
        <v>0</v>
      </c>
      <c r="H8" s="116">
        <f>+MEGACENTRO!M13</f>
        <v>0</v>
      </c>
      <c r="I8" s="116">
        <f>MEGACENTRO!O13</f>
        <v>0</v>
      </c>
      <c r="J8" s="116">
        <f>MEGACENTRO!Q13</f>
        <v>0</v>
      </c>
      <c r="K8" s="116">
        <f>MEGACENTRO!S13</f>
        <v>0</v>
      </c>
      <c r="L8" s="116">
        <f>MEGACENTRO!U13</f>
        <v>0</v>
      </c>
      <c r="M8" s="116">
        <f>MEGACENTRO!W13</f>
        <v>0</v>
      </c>
      <c r="N8" s="116">
        <f>MEGACENTRO!Y13</f>
        <v>0</v>
      </c>
      <c r="O8" s="116">
        <f>MEGACENTRO!AA13</f>
        <v>0</v>
      </c>
      <c r="P8" s="116">
        <f>MEGACENTRO!AC13</f>
        <v>0</v>
      </c>
      <c r="Q8" s="116">
        <f>MEGACENTRO!AE13</f>
        <v>0</v>
      </c>
      <c r="R8" s="116">
        <f>MEGACENTRO!AG13</f>
        <v>0</v>
      </c>
      <c r="S8" s="116">
        <f>MEGACENTRO!AI13</f>
        <v>0</v>
      </c>
      <c r="T8" s="117">
        <f>MEGACENTRO!AK13</f>
        <v>0</v>
      </c>
    </row>
    <row r="9" spans="1:20" customFormat="1" ht="36" customHeight="1" x14ac:dyDescent="0.2">
      <c r="A9" s="272" t="s">
        <v>1</v>
      </c>
      <c r="B9" s="275">
        <f>'TORRE 3'!C11</f>
        <v>0</v>
      </c>
      <c r="C9" s="116">
        <f>'TORRE 3'!E11</f>
        <v>0</v>
      </c>
      <c r="D9" s="116">
        <f>'TORRE 3'!I11+'TORRE 3'!G11</f>
        <v>0</v>
      </c>
      <c r="E9" s="116">
        <f>+'TORRE 3'!K11</f>
        <v>0</v>
      </c>
      <c r="F9" s="116">
        <v>0</v>
      </c>
      <c r="G9" s="116">
        <f>'TORRE 3'!M11</f>
        <v>0</v>
      </c>
      <c r="H9" s="116">
        <v>0</v>
      </c>
      <c r="I9" s="116">
        <v>0</v>
      </c>
      <c r="J9" s="116">
        <f>'TORRE 3'!O11</f>
        <v>0</v>
      </c>
      <c r="K9" s="116">
        <f>'TORRE 3'!Q11</f>
        <v>0</v>
      </c>
      <c r="L9" s="116">
        <f>'TORRE 3'!S11</f>
        <v>0</v>
      </c>
      <c r="M9" s="116">
        <f>'TORRE 3'!U11</f>
        <v>0</v>
      </c>
      <c r="N9" s="116">
        <f>'TORRE 3'!W11</f>
        <v>0</v>
      </c>
      <c r="O9" s="116">
        <f>'TORRE 3'!Y11</f>
        <v>0</v>
      </c>
      <c r="P9" s="116">
        <f>'TORRE 3'!AA11</f>
        <v>0</v>
      </c>
      <c r="Q9" s="116">
        <v>0</v>
      </c>
      <c r="R9" s="116">
        <v>0</v>
      </c>
      <c r="S9" s="116">
        <v>0</v>
      </c>
      <c r="T9" s="117">
        <v>0</v>
      </c>
    </row>
    <row r="10" spans="1:20" customFormat="1" ht="36" customHeight="1" x14ac:dyDescent="0.2">
      <c r="A10" s="272" t="s">
        <v>146</v>
      </c>
      <c r="B10" s="275">
        <f>OVAL!H11</f>
        <v>0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7">
        <v>0</v>
      </c>
    </row>
    <row r="11" spans="1:20" customFormat="1" ht="36" customHeight="1" x14ac:dyDescent="0.2">
      <c r="A11" s="272" t="s">
        <v>174</v>
      </c>
      <c r="B11" s="275">
        <f>'TORRE 2'!H11</f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7">
        <v>0</v>
      </c>
    </row>
    <row r="12" spans="1:20" customFormat="1" ht="36" customHeight="1" x14ac:dyDescent="0.2">
      <c r="A12" s="272" t="s">
        <v>2</v>
      </c>
      <c r="B12" s="275">
        <f>ICONO!C11</f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f>+ICONO!E11</f>
        <v>0</v>
      </c>
      <c r="O12" s="116">
        <f>+ICONO!G11</f>
        <v>0</v>
      </c>
      <c r="P12" s="116">
        <f>+ICONO!I11</f>
        <v>0</v>
      </c>
      <c r="Q12" s="116">
        <v>0</v>
      </c>
      <c r="R12" s="116">
        <v>0</v>
      </c>
      <c r="S12" s="116">
        <f>+ICONO!K11</f>
        <v>0</v>
      </c>
      <c r="T12" s="117">
        <f>+ICONO!M11</f>
        <v>0</v>
      </c>
    </row>
    <row r="13" spans="1:20" customFormat="1" ht="36" customHeight="1" x14ac:dyDescent="0.2">
      <c r="A13" s="272" t="s">
        <v>187</v>
      </c>
      <c r="B13" s="275">
        <f>ÁLAMOS!C11</f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f>ÁLAMOS!E11</f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ÁLAMOS!G11</f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7">
        <v>0</v>
      </c>
    </row>
    <row r="14" spans="1:20" customFormat="1" ht="36" customHeight="1" thickBot="1" x14ac:dyDescent="0.25">
      <c r="A14" s="273" t="s">
        <v>207</v>
      </c>
      <c r="B14" s="276">
        <f>+NOGALES!H11</f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  <c r="S14" s="118">
        <v>0</v>
      </c>
      <c r="T14" s="119">
        <v>0</v>
      </c>
    </row>
    <row r="15" spans="1:20" customFormat="1" ht="36" customHeight="1" thickBot="1" x14ac:dyDescent="0.25">
      <c r="A15" s="124" t="s">
        <v>96</v>
      </c>
      <c r="B15" s="187">
        <f t="shared" ref="B15:G15" si="0">SUM(B7:B14)</f>
        <v>0</v>
      </c>
      <c r="C15" s="187">
        <f t="shared" si="0"/>
        <v>0</v>
      </c>
      <c r="D15" s="187">
        <f t="shared" si="0"/>
        <v>0</v>
      </c>
      <c r="E15" s="187">
        <f t="shared" si="0"/>
        <v>0</v>
      </c>
      <c r="F15" s="187">
        <f t="shared" si="0"/>
        <v>0</v>
      </c>
      <c r="G15" s="187">
        <f t="shared" si="0"/>
        <v>0</v>
      </c>
      <c r="H15" s="187">
        <f>SUM(H7:H14)</f>
        <v>0</v>
      </c>
      <c r="I15" s="187">
        <f t="shared" ref="I15:T15" si="1">SUM(I7:I14)</f>
        <v>0</v>
      </c>
      <c r="J15" s="187">
        <f t="shared" si="1"/>
        <v>0</v>
      </c>
      <c r="K15" s="187">
        <f t="shared" si="1"/>
        <v>0</v>
      </c>
      <c r="L15" s="187">
        <f t="shared" si="1"/>
        <v>0</v>
      </c>
      <c r="M15" s="187">
        <f t="shared" si="1"/>
        <v>0</v>
      </c>
      <c r="N15" s="187">
        <f t="shared" si="1"/>
        <v>0</v>
      </c>
      <c r="O15" s="187">
        <f t="shared" si="1"/>
        <v>0</v>
      </c>
      <c r="P15" s="187">
        <f t="shared" si="1"/>
        <v>0</v>
      </c>
      <c r="Q15" s="187">
        <f t="shared" si="1"/>
        <v>0</v>
      </c>
      <c r="R15" s="187">
        <f t="shared" si="1"/>
        <v>0</v>
      </c>
      <c r="S15" s="187">
        <f t="shared" si="1"/>
        <v>0</v>
      </c>
      <c r="T15" s="187">
        <f t="shared" si="1"/>
        <v>0</v>
      </c>
    </row>
    <row r="16" spans="1:20" s="255" customFormat="1" ht="36" customHeight="1" x14ac:dyDescent="0.3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</row>
    <row r="17" spans="1:20" s="255" customFormat="1" ht="36" customHeight="1" thickBot="1" x14ac:dyDescent="0.35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</row>
    <row r="18" spans="1:20" customFormat="1" ht="36" customHeight="1" thickBot="1" x14ac:dyDescent="0.25">
      <c r="A18" s="582" t="s">
        <v>36</v>
      </c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4"/>
    </row>
    <row r="19" spans="1:20" customFormat="1" ht="52.5" customHeight="1" thickBot="1" x14ac:dyDescent="0.25">
      <c r="A19" s="184" t="s">
        <v>172</v>
      </c>
      <c r="B19" s="185" t="s">
        <v>39</v>
      </c>
      <c r="C19" s="185" t="s">
        <v>9</v>
      </c>
      <c r="D19" s="185" t="s">
        <v>10</v>
      </c>
      <c r="E19" s="185" t="s">
        <v>11</v>
      </c>
      <c r="F19" s="185" t="s">
        <v>232</v>
      </c>
      <c r="G19" s="185" t="s">
        <v>12</v>
      </c>
      <c r="H19" s="185" t="s">
        <v>56</v>
      </c>
      <c r="I19" s="185" t="s">
        <v>13</v>
      </c>
      <c r="J19" s="185" t="s">
        <v>14</v>
      </c>
      <c r="K19" s="185" t="s">
        <v>15</v>
      </c>
      <c r="L19" s="185" t="s">
        <v>16</v>
      </c>
      <c r="M19" s="185" t="s">
        <v>17</v>
      </c>
      <c r="N19" s="185" t="s">
        <v>57</v>
      </c>
      <c r="O19" s="185" t="s">
        <v>18</v>
      </c>
      <c r="P19" s="186" t="s">
        <v>19</v>
      </c>
      <c r="Q19" s="186" t="s">
        <v>208</v>
      </c>
      <c r="R19" s="186" t="s">
        <v>217</v>
      </c>
      <c r="S19" s="186" t="s">
        <v>209</v>
      </c>
      <c r="T19" s="186" t="s">
        <v>210</v>
      </c>
    </row>
    <row r="20" spans="1:20" customFormat="1" ht="36" customHeight="1" x14ac:dyDescent="0.2">
      <c r="A20" s="271" t="s">
        <v>0</v>
      </c>
      <c r="B20" s="274">
        <v>0</v>
      </c>
      <c r="C20" s="121">
        <f>CUBA!E19</f>
        <v>0</v>
      </c>
      <c r="D20" s="121">
        <f>CUBA!G19</f>
        <v>0</v>
      </c>
      <c r="E20" s="121">
        <f>CUBA!I19</f>
        <v>0</v>
      </c>
      <c r="F20" s="274">
        <f>CUBA!C19</f>
        <v>0</v>
      </c>
      <c r="G20" s="121">
        <v>0</v>
      </c>
      <c r="H20" s="121">
        <v>0</v>
      </c>
      <c r="I20" s="121">
        <f>CUBA!K19</f>
        <v>0</v>
      </c>
      <c r="J20" s="121">
        <f>CUBA!M19</f>
        <v>0</v>
      </c>
      <c r="K20" s="121">
        <f>CUBA!O19</f>
        <v>0</v>
      </c>
      <c r="L20" s="121">
        <f>CUBA!Q19</f>
        <v>0</v>
      </c>
      <c r="M20" s="121">
        <f>CUBA!S19</f>
        <v>0</v>
      </c>
      <c r="N20" s="121">
        <f>CUBA!U19</f>
        <v>0</v>
      </c>
      <c r="O20" s="121">
        <f>CUBA!W19</f>
        <v>0</v>
      </c>
      <c r="P20" s="121">
        <f>CUBA!Y19</f>
        <v>0</v>
      </c>
      <c r="Q20" s="121">
        <f>CUBA!AA19</f>
        <v>0</v>
      </c>
      <c r="R20" s="121">
        <f>CUBA!AC19</f>
        <v>0</v>
      </c>
      <c r="S20" s="121">
        <f>CUBA!AE19</f>
        <v>0</v>
      </c>
      <c r="T20" s="122">
        <f>CUBA!AG19</f>
        <v>0</v>
      </c>
    </row>
    <row r="21" spans="1:20" customFormat="1" ht="36" customHeight="1" x14ac:dyDescent="0.2">
      <c r="A21" s="272" t="s">
        <v>158</v>
      </c>
      <c r="B21" s="275">
        <f>MEGACENTRO!C24</f>
        <v>0</v>
      </c>
      <c r="C21" s="116">
        <f>MEGACENTRO!E24</f>
        <v>0</v>
      </c>
      <c r="D21" s="116">
        <f>MEGACENTRO!G24</f>
        <v>0</v>
      </c>
      <c r="E21" s="116">
        <f>MEGACENTRO!I24</f>
        <v>0</v>
      </c>
      <c r="F21" s="116">
        <v>0</v>
      </c>
      <c r="G21" s="116">
        <f>MEGACENTRO!K24</f>
        <v>0</v>
      </c>
      <c r="H21" s="116">
        <f>+MEGACENTRO!M24</f>
        <v>0</v>
      </c>
      <c r="I21" s="116">
        <f>MEGACENTRO!O24</f>
        <v>0</v>
      </c>
      <c r="J21" s="116">
        <f>MEGACENTRO!Q24</f>
        <v>0</v>
      </c>
      <c r="K21" s="116">
        <f>MEGACENTRO!S24</f>
        <v>0</v>
      </c>
      <c r="L21" s="116">
        <f>MEGACENTRO!U24</f>
        <v>0</v>
      </c>
      <c r="M21" s="116">
        <f>MEGACENTRO!W24</f>
        <v>0</v>
      </c>
      <c r="N21" s="116">
        <f>MEGACENTRO!Y24</f>
        <v>0</v>
      </c>
      <c r="O21" s="116">
        <f>MEGACENTRO!AA24</f>
        <v>0</v>
      </c>
      <c r="P21" s="116">
        <f>MEGACENTRO!AC24</f>
        <v>0</v>
      </c>
      <c r="Q21" s="116">
        <f>MEGACENTRO!AE24</f>
        <v>0</v>
      </c>
      <c r="R21" s="116">
        <f>MEGACENTRO!AG24</f>
        <v>0</v>
      </c>
      <c r="S21" s="116">
        <f>MEGACENTRO!AI24</f>
        <v>0</v>
      </c>
      <c r="T21" s="117">
        <f>MEGACENTRO!AK24</f>
        <v>0</v>
      </c>
    </row>
    <row r="22" spans="1:20" customFormat="1" ht="36" customHeight="1" x14ac:dyDescent="0.2">
      <c r="A22" s="272" t="s">
        <v>1</v>
      </c>
      <c r="B22" s="275">
        <f>'TORRE 3'!C19</f>
        <v>0</v>
      </c>
      <c r="C22" s="116">
        <f>'TORRE 3'!E19</f>
        <v>0</v>
      </c>
      <c r="D22" s="116">
        <f>'TORRE 3'!I19+'TORRE 3'!G19</f>
        <v>0</v>
      </c>
      <c r="E22" s="116">
        <f>+'TORRE 3'!K19</f>
        <v>0</v>
      </c>
      <c r="F22" s="116">
        <v>0</v>
      </c>
      <c r="G22" s="116">
        <f>'TORRE 3'!M19</f>
        <v>0</v>
      </c>
      <c r="H22" s="116">
        <v>0</v>
      </c>
      <c r="I22" s="116">
        <v>0</v>
      </c>
      <c r="J22" s="116">
        <f>'TORRE 3'!O19</f>
        <v>0</v>
      </c>
      <c r="K22" s="116">
        <f>'TORRE 3'!Q19</f>
        <v>0</v>
      </c>
      <c r="L22" s="116">
        <f>'TORRE 3'!S19</f>
        <v>0</v>
      </c>
      <c r="M22" s="116">
        <f>'TORRE 3'!U19</f>
        <v>0</v>
      </c>
      <c r="N22" s="116">
        <f>'TORRE 3'!W19</f>
        <v>0</v>
      </c>
      <c r="O22" s="116">
        <f>'TORRE 3'!Y19</f>
        <v>0</v>
      </c>
      <c r="P22" s="116">
        <f>'TORRE 3'!AA19</f>
        <v>0</v>
      </c>
      <c r="Q22" s="116">
        <v>0</v>
      </c>
      <c r="R22" s="116">
        <v>0</v>
      </c>
      <c r="S22" s="116">
        <v>0</v>
      </c>
      <c r="T22" s="117">
        <v>0</v>
      </c>
    </row>
    <row r="23" spans="1:20" customFormat="1" ht="36" customHeight="1" x14ac:dyDescent="0.2">
      <c r="A23" s="272" t="s">
        <v>146</v>
      </c>
      <c r="B23" s="275">
        <f>OVAL!H19</f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7">
        <v>0</v>
      </c>
    </row>
    <row r="24" spans="1:20" customFormat="1" ht="36" customHeight="1" x14ac:dyDescent="0.2">
      <c r="A24" s="272" t="s">
        <v>174</v>
      </c>
      <c r="B24" s="275">
        <f>'TORRE 2'!H19</f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7">
        <v>0</v>
      </c>
    </row>
    <row r="25" spans="1:20" customFormat="1" ht="36" customHeight="1" x14ac:dyDescent="0.2">
      <c r="A25" s="272" t="s">
        <v>2</v>
      </c>
      <c r="B25" s="275">
        <f>ICONO!C19</f>
        <v>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f>+ICONO!E19</f>
        <v>0</v>
      </c>
      <c r="O25" s="116">
        <f>+ICONO!G19</f>
        <v>0</v>
      </c>
      <c r="P25" s="116">
        <f>+ICONO!I19</f>
        <v>0</v>
      </c>
      <c r="Q25" s="116">
        <v>0</v>
      </c>
      <c r="R25" s="116">
        <v>0</v>
      </c>
      <c r="S25" s="116">
        <f>+ICONO!K19</f>
        <v>0</v>
      </c>
      <c r="T25" s="117">
        <f>+ICONO!M19</f>
        <v>0</v>
      </c>
    </row>
    <row r="26" spans="1:20" customFormat="1" ht="36" customHeight="1" x14ac:dyDescent="0.2">
      <c r="A26" s="272" t="s">
        <v>187</v>
      </c>
      <c r="B26" s="275">
        <f>ÁLAMOS!C19</f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f>ÁLAMOS!E19</f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f>ÁLAMOS!G19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7">
        <v>0</v>
      </c>
    </row>
    <row r="27" spans="1:20" customFormat="1" ht="36" customHeight="1" thickBot="1" x14ac:dyDescent="0.25">
      <c r="A27" s="273" t="s">
        <v>207</v>
      </c>
      <c r="B27" s="276">
        <f>+NOGALES!H19</f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9">
        <v>0</v>
      </c>
    </row>
    <row r="28" spans="1:20" customFormat="1" ht="36" customHeight="1" thickBot="1" x14ac:dyDescent="0.25">
      <c r="A28" s="124" t="s">
        <v>96</v>
      </c>
      <c r="B28" s="187">
        <f t="shared" ref="B28:T28" si="2">SUM(B20:B27)</f>
        <v>0</v>
      </c>
      <c r="C28" s="187">
        <f t="shared" si="2"/>
        <v>0</v>
      </c>
      <c r="D28" s="187">
        <f t="shared" si="2"/>
        <v>0</v>
      </c>
      <c r="E28" s="187">
        <f t="shared" si="2"/>
        <v>0</v>
      </c>
      <c r="F28" s="187">
        <f t="shared" si="2"/>
        <v>0</v>
      </c>
      <c r="G28" s="187">
        <f t="shared" si="2"/>
        <v>0</v>
      </c>
      <c r="H28" s="187">
        <f>SUM(H20:H27)</f>
        <v>0</v>
      </c>
      <c r="I28" s="187">
        <f t="shared" si="2"/>
        <v>0</v>
      </c>
      <c r="J28" s="187">
        <f t="shared" si="2"/>
        <v>0</v>
      </c>
      <c r="K28" s="187">
        <f t="shared" si="2"/>
        <v>0</v>
      </c>
      <c r="L28" s="187">
        <f t="shared" si="2"/>
        <v>0</v>
      </c>
      <c r="M28" s="187">
        <f t="shared" si="2"/>
        <v>0</v>
      </c>
      <c r="N28" s="187">
        <f t="shared" si="2"/>
        <v>0</v>
      </c>
      <c r="O28" s="187">
        <f t="shared" si="2"/>
        <v>0</v>
      </c>
      <c r="P28" s="187">
        <f t="shared" si="2"/>
        <v>0</v>
      </c>
      <c r="Q28" s="187">
        <f t="shared" si="2"/>
        <v>0</v>
      </c>
      <c r="R28" s="187">
        <f t="shared" si="2"/>
        <v>0</v>
      </c>
      <c r="S28" s="187">
        <f t="shared" si="2"/>
        <v>0</v>
      </c>
      <c r="T28" s="187">
        <f t="shared" si="2"/>
        <v>0</v>
      </c>
    </row>
    <row r="29" spans="1:20" s="255" customFormat="1" ht="36" customHeight="1" x14ac:dyDescent="0.3">
      <c r="A29" s="253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</row>
    <row r="30" spans="1:20" s="255" customFormat="1" ht="36" customHeight="1" thickBot="1" x14ac:dyDescent="0.3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</row>
    <row r="31" spans="1:20" customFormat="1" ht="36" customHeight="1" thickBot="1" x14ac:dyDescent="0.25">
      <c r="A31" s="582" t="s">
        <v>41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4"/>
    </row>
    <row r="32" spans="1:20" customFormat="1" ht="45" customHeight="1" thickBot="1" x14ac:dyDescent="0.25">
      <c r="A32" s="184" t="s">
        <v>172</v>
      </c>
      <c r="B32" s="185" t="s">
        <v>39</v>
      </c>
      <c r="C32" s="185" t="s">
        <v>9</v>
      </c>
      <c r="D32" s="185" t="s">
        <v>10</v>
      </c>
      <c r="E32" s="185" t="s">
        <v>11</v>
      </c>
      <c r="F32" s="185" t="s">
        <v>232</v>
      </c>
      <c r="G32" s="185" t="s">
        <v>12</v>
      </c>
      <c r="H32" s="185" t="s">
        <v>56</v>
      </c>
      <c r="I32" s="185" t="s">
        <v>13</v>
      </c>
      <c r="J32" s="185" t="s">
        <v>14</v>
      </c>
      <c r="K32" s="185" t="s">
        <v>15</v>
      </c>
      <c r="L32" s="185" t="s">
        <v>16</v>
      </c>
      <c r="M32" s="185" t="s">
        <v>17</v>
      </c>
      <c r="N32" s="185" t="s">
        <v>57</v>
      </c>
      <c r="O32" s="185" t="s">
        <v>18</v>
      </c>
      <c r="P32" s="186" t="s">
        <v>19</v>
      </c>
      <c r="Q32" s="186" t="s">
        <v>208</v>
      </c>
      <c r="R32" s="186" t="s">
        <v>217</v>
      </c>
      <c r="S32" s="186" t="s">
        <v>209</v>
      </c>
      <c r="T32" s="186" t="s">
        <v>210</v>
      </c>
    </row>
    <row r="33" spans="1:20" customFormat="1" ht="36" customHeight="1" x14ac:dyDescent="0.2">
      <c r="A33" s="120" t="s">
        <v>0</v>
      </c>
      <c r="B33" s="121">
        <v>0</v>
      </c>
      <c r="C33" s="121">
        <f>CUBA!E28</f>
        <v>0</v>
      </c>
      <c r="D33" s="121">
        <f>CUBA!G28</f>
        <v>0</v>
      </c>
      <c r="E33" s="121">
        <f>CUBA!I28</f>
        <v>0</v>
      </c>
      <c r="F33" s="121">
        <f>CUBA!C28</f>
        <v>0</v>
      </c>
      <c r="G33" s="121">
        <v>0</v>
      </c>
      <c r="H33" s="121"/>
      <c r="I33" s="121">
        <f>CUBA!K28</f>
        <v>0</v>
      </c>
      <c r="J33" s="121">
        <f>CUBA!M28</f>
        <v>0</v>
      </c>
      <c r="K33" s="121">
        <f>CUBA!O28</f>
        <v>0</v>
      </c>
      <c r="L33" s="121">
        <f>CUBA!Q28</f>
        <v>0</v>
      </c>
      <c r="M33" s="121">
        <f>CUBA!S28</f>
        <v>0</v>
      </c>
      <c r="N33" s="121">
        <f>CUBA!U28</f>
        <v>0</v>
      </c>
      <c r="O33" s="121">
        <f>CUBA!W28</f>
        <v>0</v>
      </c>
      <c r="P33" s="121">
        <f>CUBA!Y28</f>
        <v>0</v>
      </c>
      <c r="Q33" s="121">
        <f>CUBA!AA28</f>
        <v>0</v>
      </c>
      <c r="R33" s="121">
        <f>CUBA!AC28</f>
        <v>0</v>
      </c>
      <c r="S33" s="121">
        <f>CUBA!AE28</f>
        <v>0</v>
      </c>
      <c r="T33" s="122">
        <f>CUBA!AG28</f>
        <v>0</v>
      </c>
    </row>
    <row r="34" spans="1:20" customFormat="1" ht="36" customHeight="1" x14ac:dyDescent="0.2">
      <c r="A34" s="114" t="s">
        <v>158</v>
      </c>
      <c r="B34" s="116">
        <f>MEGACENTRO!C34</f>
        <v>0</v>
      </c>
      <c r="C34" s="116">
        <f>MEGACENTRO!E34</f>
        <v>0</v>
      </c>
      <c r="D34" s="116">
        <f>MEGACENTRO!G34</f>
        <v>0</v>
      </c>
      <c r="E34" s="116">
        <f>MEGACENTRO!I34</f>
        <v>0</v>
      </c>
      <c r="F34" s="116">
        <v>0</v>
      </c>
      <c r="G34" s="116">
        <f>MEGACENTRO!K34</f>
        <v>0</v>
      </c>
      <c r="H34" s="116">
        <f>+MEGACENTRO!M34</f>
        <v>0</v>
      </c>
      <c r="I34" s="116">
        <f>MEGACENTRO!O34</f>
        <v>0</v>
      </c>
      <c r="J34" s="116">
        <f>MEGACENTRO!Q34</f>
        <v>0</v>
      </c>
      <c r="K34" s="116">
        <f>MEGACENTRO!S34</f>
        <v>0</v>
      </c>
      <c r="L34" s="116">
        <f>MEGACENTRO!U34</f>
        <v>0</v>
      </c>
      <c r="M34" s="116">
        <f>MEGACENTRO!W34</f>
        <v>0</v>
      </c>
      <c r="N34" s="116">
        <f>MEGACENTRO!Y34</f>
        <v>0</v>
      </c>
      <c r="O34" s="116">
        <f>MEGACENTRO!AA34</f>
        <v>0</v>
      </c>
      <c r="P34" s="116">
        <f>MEGACENTRO!AC34</f>
        <v>0</v>
      </c>
      <c r="Q34" s="116">
        <f>MEGACENTRO!AE34</f>
        <v>0</v>
      </c>
      <c r="R34" s="116">
        <f>MEGACENTRO!AG34</f>
        <v>0</v>
      </c>
      <c r="S34" s="116">
        <f>MEGACENTRO!AI34</f>
        <v>0</v>
      </c>
      <c r="T34" s="117">
        <f>MEGACENTRO!AK34</f>
        <v>0</v>
      </c>
    </row>
    <row r="35" spans="1:20" customFormat="1" ht="36" customHeight="1" x14ac:dyDescent="0.2">
      <c r="A35" s="114" t="s">
        <v>1</v>
      </c>
      <c r="B35" s="116">
        <f>'TORRE 3'!C27</f>
        <v>0</v>
      </c>
      <c r="C35" s="116">
        <f>'TORRE 3'!E27</f>
        <v>0</v>
      </c>
      <c r="D35" s="116">
        <f>'TORRE 3'!I27+'TORRE 3'!G27</f>
        <v>0</v>
      </c>
      <c r="E35" s="116">
        <f>+'TORRE 3'!K27</f>
        <v>0</v>
      </c>
      <c r="F35" s="116">
        <v>0</v>
      </c>
      <c r="G35" s="116">
        <f>'TORRE 3'!M27</f>
        <v>0</v>
      </c>
      <c r="H35" s="116"/>
      <c r="I35" s="116">
        <v>0</v>
      </c>
      <c r="J35" s="116">
        <f>'TORRE 3'!O27</f>
        <v>0</v>
      </c>
      <c r="K35" s="116">
        <f>'TORRE 3'!Q27</f>
        <v>0</v>
      </c>
      <c r="L35" s="116">
        <f>'TORRE 3'!S27</f>
        <v>0</v>
      </c>
      <c r="M35" s="116">
        <f>'TORRE 3'!U27</f>
        <v>0</v>
      </c>
      <c r="N35" s="116">
        <f>'TORRE 3'!W27</f>
        <v>0</v>
      </c>
      <c r="O35" s="116">
        <f>'TORRE 3'!Y27</f>
        <v>0</v>
      </c>
      <c r="P35" s="116">
        <f>'TORRE 3'!AA27</f>
        <v>0</v>
      </c>
      <c r="Q35" s="116">
        <v>0</v>
      </c>
      <c r="R35" s="116">
        <v>0</v>
      </c>
      <c r="S35" s="116">
        <v>0</v>
      </c>
      <c r="T35" s="117">
        <v>0</v>
      </c>
    </row>
    <row r="36" spans="1:20" customFormat="1" ht="36" customHeight="1" x14ac:dyDescent="0.2">
      <c r="A36" s="114" t="s">
        <v>146</v>
      </c>
      <c r="B36" s="116">
        <f>OVAL!H27</f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  <c r="H36" s="116"/>
      <c r="I36" s="116">
        <v>0</v>
      </c>
      <c r="J36" s="116">
        <v>0</v>
      </c>
      <c r="K36" s="116">
        <v>0</v>
      </c>
      <c r="L36" s="116">
        <v>0</v>
      </c>
      <c r="M36" s="116"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v>0</v>
      </c>
      <c r="S36" s="116">
        <v>0</v>
      </c>
      <c r="T36" s="117">
        <v>0</v>
      </c>
    </row>
    <row r="37" spans="1:20" customFormat="1" ht="36" customHeight="1" x14ac:dyDescent="0.2">
      <c r="A37" s="114" t="s">
        <v>174</v>
      </c>
      <c r="B37" s="116">
        <f>'TORRE 2'!H27</f>
        <v>0</v>
      </c>
      <c r="C37" s="116">
        <v>0</v>
      </c>
      <c r="D37" s="116">
        <v>0</v>
      </c>
      <c r="E37" s="116">
        <v>0</v>
      </c>
      <c r="F37" s="116">
        <v>0</v>
      </c>
      <c r="G37" s="116">
        <v>0</v>
      </c>
      <c r="H37" s="116"/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7">
        <v>0</v>
      </c>
    </row>
    <row r="38" spans="1:20" customFormat="1" ht="36" customHeight="1" x14ac:dyDescent="0.2">
      <c r="A38" s="114" t="s">
        <v>2</v>
      </c>
      <c r="B38" s="116">
        <f>ICONO!C27</f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  <c r="H38" s="116"/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f>+ICONO!E27</f>
        <v>0</v>
      </c>
      <c r="O38" s="116">
        <f>+ICONO!G27</f>
        <v>0</v>
      </c>
      <c r="P38" s="116">
        <f>+ICONO!I27</f>
        <v>0</v>
      </c>
      <c r="Q38" s="116">
        <v>0</v>
      </c>
      <c r="R38" s="116">
        <v>0</v>
      </c>
      <c r="S38" s="116">
        <f>+ICONO!K27</f>
        <v>0</v>
      </c>
      <c r="T38" s="117">
        <f>+ICONO!M27</f>
        <v>0</v>
      </c>
    </row>
    <row r="39" spans="1:20" customFormat="1" ht="36" customHeight="1" x14ac:dyDescent="0.2">
      <c r="A39" s="114" t="s">
        <v>187</v>
      </c>
      <c r="B39" s="116">
        <f>ÁLAMOS!C27</f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f>ÁLAMOS!E27</f>
        <v>0</v>
      </c>
      <c r="H39" s="116"/>
      <c r="I39" s="116">
        <v>0</v>
      </c>
      <c r="J39" s="116">
        <v>0</v>
      </c>
      <c r="K39" s="116">
        <v>0</v>
      </c>
      <c r="L39" s="116">
        <v>0</v>
      </c>
      <c r="M39" s="116">
        <f>ÁLAMOS!G27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  <c r="T39" s="117">
        <v>0</v>
      </c>
    </row>
    <row r="40" spans="1:20" customFormat="1" ht="36" customHeight="1" thickBot="1" x14ac:dyDescent="0.25">
      <c r="A40" s="115" t="s">
        <v>207</v>
      </c>
      <c r="B40" s="118">
        <f>+NOGALES!H27</f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/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9">
        <v>0</v>
      </c>
    </row>
    <row r="41" spans="1:20" customFormat="1" ht="36" customHeight="1" thickBot="1" x14ac:dyDescent="0.25">
      <c r="A41" s="124" t="s">
        <v>96</v>
      </c>
      <c r="B41" s="187">
        <f t="shared" ref="B41:T41" si="3">SUM(B33:B40)</f>
        <v>0</v>
      </c>
      <c r="C41" s="187">
        <f t="shared" si="3"/>
        <v>0</v>
      </c>
      <c r="D41" s="187">
        <f t="shared" si="3"/>
        <v>0</v>
      </c>
      <c r="E41" s="187">
        <f t="shared" si="3"/>
        <v>0</v>
      </c>
      <c r="F41" s="187">
        <f t="shared" si="3"/>
        <v>0</v>
      </c>
      <c r="G41" s="187">
        <f t="shared" si="3"/>
        <v>0</v>
      </c>
      <c r="H41" s="187">
        <f t="shared" si="3"/>
        <v>0</v>
      </c>
      <c r="I41" s="187">
        <f t="shared" si="3"/>
        <v>0</v>
      </c>
      <c r="J41" s="187">
        <f t="shared" si="3"/>
        <v>0</v>
      </c>
      <c r="K41" s="187">
        <f t="shared" si="3"/>
        <v>0</v>
      </c>
      <c r="L41" s="187">
        <f t="shared" si="3"/>
        <v>0</v>
      </c>
      <c r="M41" s="187">
        <f t="shared" si="3"/>
        <v>0</v>
      </c>
      <c r="N41" s="187">
        <f t="shared" si="3"/>
        <v>0</v>
      </c>
      <c r="O41" s="187">
        <f t="shared" si="3"/>
        <v>0</v>
      </c>
      <c r="P41" s="187">
        <f t="shared" si="3"/>
        <v>0</v>
      </c>
      <c r="Q41" s="187">
        <f t="shared" si="3"/>
        <v>0</v>
      </c>
      <c r="R41" s="187">
        <f t="shared" si="3"/>
        <v>0</v>
      </c>
      <c r="S41" s="187">
        <f t="shared" si="3"/>
        <v>0</v>
      </c>
      <c r="T41" s="187">
        <f t="shared" si="3"/>
        <v>0</v>
      </c>
    </row>
    <row r="42" spans="1:20" s="255" customFormat="1" ht="36" customHeight="1" x14ac:dyDescent="0.3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</row>
    <row r="43" spans="1:20" s="255" customFormat="1" ht="36" customHeight="1" thickBot="1" x14ac:dyDescent="0.3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</row>
    <row r="44" spans="1:20" customFormat="1" ht="36" customHeight="1" thickBot="1" x14ac:dyDescent="0.25">
      <c r="A44" s="582" t="s">
        <v>42</v>
      </c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4"/>
    </row>
    <row r="45" spans="1:20" customFormat="1" ht="55.5" customHeight="1" thickBot="1" x14ac:dyDescent="0.25">
      <c r="A45" s="184" t="s">
        <v>172</v>
      </c>
      <c r="B45" s="185" t="s">
        <v>39</v>
      </c>
      <c r="C45" s="185" t="s">
        <v>9</v>
      </c>
      <c r="D45" s="185" t="s">
        <v>10</v>
      </c>
      <c r="E45" s="185" t="s">
        <v>11</v>
      </c>
      <c r="F45" s="185" t="s">
        <v>232</v>
      </c>
      <c r="G45" s="185" t="s">
        <v>12</v>
      </c>
      <c r="H45" s="185" t="s">
        <v>56</v>
      </c>
      <c r="I45" s="185" t="s">
        <v>13</v>
      </c>
      <c r="J45" s="185" t="s">
        <v>14</v>
      </c>
      <c r="K45" s="185" t="s">
        <v>15</v>
      </c>
      <c r="L45" s="185" t="s">
        <v>16</v>
      </c>
      <c r="M45" s="185" t="s">
        <v>17</v>
      </c>
      <c r="N45" s="185" t="s">
        <v>57</v>
      </c>
      <c r="O45" s="185" t="s">
        <v>18</v>
      </c>
      <c r="P45" s="186" t="s">
        <v>19</v>
      </c>
      <c r="Q45" s="186" t="s">
        <v>208</v>
      </c>
      <c r="R45" s="186" t="s">
        <v>217</v>
      </c>
      <c r="S45" s="186" t="s">
        <v>209</v>
      </c>
      <c r="T45" s="186" t="s">
        <v>210</v>
      </c>
    </row>
    <row r="46" spans="1:20" customFormat="1" ht="36" customHeight="1" x14ac:dyDescent="0.2">
      <c r="A46" s="120" t="s">
        <v>0</v>
      </c>
      <c r="B46" s="121">
        <v>0</v>
      </c>
      <c r="C46" s="121">
        <f>CUBA!E61</f>
        <v>0</v>
      </c>
      <c r="D46" s="121">
        <f>CUBA!G61</f>
        <v>0</v>
      </c>
      <c r="E46" s="121">
        <f>CUBA!I61</f>
        <v>0</v>
      </c>
      <c r="F46" s="121">
        <f>CUBA!C61</f>
        <v>0</v>
      </c>
      <c r="G46" s="121">
        <v>0</v>
      </c>
      <c r="H46" s="121">
        <v>0</v>
      </c>
      <c r="I46" s="121">
        <f>CUBA!K61</f>
        <v>0</v>
      </c>
      <c r="J46" s="121">
        <f>CUBA!M61</f>
        <v>0</v>
      </c>
      <c r="K46" s="121">
        <f>CUBA!O61</f>
        <v>0</v>
      </c>
      <c r="L46" s="121">
        <f>CUBA!Q61</f>
        <v>0</v>
      </c>
      <c r="M46" s="121">
        <f>CUBA!S61</f>
        <v>0</v>
      </c>
      <c r="N46" s="121">
        <f>CUBA!U61</f>
        <v>0</v>
      </c>
      <c r="O46" s="121">
        <f>CUBA!W61</f>
        <v>0</v>
      </c>
      <c r="P46" s="121">
        <f>CUBA!Y61</f>
        <v>0</v>
      </c>
      <c r="Q46" s="121">
        <f>CUBA!AA61</f>
        <v>0</v>
      </c>
      <c r="R46" s="121">
        <f>CUBA!AC61</f>
        <v>0</v>
      </c>
      <c r="S46" s="121">
        <f>CUBA!AE61</f>
        <v>0</v>
      </c>
      <c r="T46" s="122">
        <f>CUBA!AG61</f>
        <v>0</v>
      </c>
    </row>
    <row r="47" spans="1:20" customFormat="1" ht="36" customHeight="1" x14ac:dyDescent="0.2">
      <c r="A47" s="114" t="s">
        <v>158</v>
      </c>
      <c r="B47" s="116">
        <f>MEGACENTRO!C96</f>
        <v>0</v>
      </c>
      <c r="C47" s="116">
        <f>MEGACENTRO!E96</f>
        <v>0</v>
      </c>
      <c r="D47" s="116">
        <f>MEGACENTRO!G96</f>
        <v>0</v>
      </c>
      <c r="E47" s="116">
        <f>MEGACENTRO!I96</f>
        <v>0</v>
      </c>
      <c r="F47" s="116">
        <v>0</v>
      </c>
      <c r="G47" s="116">
        <f>MEGACENTRO!K96</f>
        <v>0</v>
      </c>
      <c r="H47" s="116">
        <f>+MEGACENTRO!M96</f>
        <v>0</v>
      </c>
      <c r="I47" s="116">
        <f>MEGACENTRO!O96</f>
        <v>0</v>
      </c>
      <c r="J47" s="116">
        <f>MEGACENTRO!Q96</f>
        <v>0</v>
      </c>
      <c r="K47" s="116">
        <f>MEGACENTRO!S96</f>
        <v>0</v>
      </c>
      <c r="L47" s="116">
        <f>MEGACENTRO!U96</f>
        <v>0</v>
      </c>
      <c r="M47" s="116">
        <f>MEGACENTRO!W96</f>
        <v>0</v>
      </c>
      <c r="N47" s="116">
        <f>MEGACENTRO!Y96</f>
        <v>0</v>
      </c>
      <c r="O47" s="116">
        <f>MEGACENTRO!AA96</f>
        <v>0</v>
      </c>
      <c r="P47" s="116">
        <f>MEGACENTRO!AC96</f>
        <v>0</v>
      </c>
      <c r="Q47" s="116">
        <f>MEGACENTRO!AE96</f>
        <v>0</v>
      </c>
      <c r="R47" s="116">
        <f>MEGACENTRO!AG96</f>
        <v>0</v>
      </c>
      <c r="S47" s="116">
        <f>MEGACENTRO!AI96</f>
        <v>0</v>
      </c>
      <c r="T47" s="117">
        <f>MEGACENTRO!AK96</f>
        <v>0</v>
      </c>
    </row>
    <row r="48" spans="1:20" customFormat="1" ht="36" customHeight="1" x14ac:dyDescent="0.2">
      <c r="A48" s="114" t="s">
        <v>1</v>
      </c>
      <c r="B48" s="116">
        <f>'TORRE 3'!C39</f>
        <v>0</v>
      </c>
      <c r="C48" s="116">
        <f>'TORRE 3'!E39</f>
        <v>0</v>
      </c>
      <c r="D48" s="116">
        <f>'TORRE 3'!I39+'TORRE 3'!G39</f>
        <v>0</v>
      </c>
      <c r="E48" s="116">
        <f>+'TORRE 3'!K39</f>
        <v>0</v>
      </c>
      <c r="F48" s="116">
        <v>0</v>
      </c>
      <c r="G48" s="116">
        <f>'TORRE 3'!M39</f>
        <v>0</v>
      </c>
      <c r="H48" s="116">
        <v>0</v>
      </c>
      <c r="I48" s="116">
        <v>0</v>
      </c>
      <c r="J48" s="116">
        <f>'TORRE 3'!O39</f>
        <v>0</v>
      </c>
      <c r="K48" s="116">
        <f>'TORRE 3'!Q39</f>
        <v>0</v>
      </c>
      <c r="L48" s="116">
        <f>'TORRE 3'!S39</f>
        <v>0</v>
      </c>
      <c r="M48" s="116">
        <f>'TORRE 3'!U39</f>
        <v>0</v>
      </c>
      <c r="N48" s="116">
        <f>'TORRE 3'!W39</f>
        <v>0</v>
      </c>
      <c r="O48" s="116">
        <f>'TORRE 3'!Y39</f>
        <v>0</v>
      </c>
      <c r="P48" s="116">
        <f>'TORRE 3'!AA39</f>
        <v>0</v>
      </c>
      <c r="Q48" s="116">
        <v>0</v>
      </c>
      <c r="R48" s="116">
        <v>0</v>
      </c>
      <c r="S48" s="116">
        <v>0</v>
      </c>
      <c r="T48" s="117">
        <v>0</v>
      </c>
    </row>
    <row r="49" spans="1:20" customFormat="1" ht="36" customHeight="1" x14ac:dyDescent="0.2">
      <c r="A49" s="114" t="s">
        <v>146</v>
      </c>
      <c r="B49" s="116">
        <f>OVAL!H40</f>
        <v>0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7">
        <v>0</v>
      </c>
    </row>
    <row r="50" spans="1:20" customFormat="1" ht="36" customHeight="1" x14ac:dyDescent="0.2">
      <c r="A50" s="114" t="s">
        <v>174</v>
      </c>
      <c r="B50" s="116">
        <f>'TORRE 2'!H37</f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7">
        <v>0</v>
      </c>
    </row>
    <row r="51" spans="1:20" customFormat="1" ht="36" customHeight="1" x14ac:dyDescent="0.2">
      <c r="A51" s="114" t="s">
        <v>2</v>
      </c>
      <c r="B51" s="116">
        <f>ICONO!C42</f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f>+ICONO!E42</f>
        <v>0</v>
      </c>
      <c r="O51" s="116">
        <f>+ICONO!G42</f>
        <v>0</v>
      </c>
      <c r="P51" s="116">
        <f>+ICONO!I42</f>
        <v>0</v>
      </c>
      <c r="Q51" s="116">
        <v>0</v>
      </c>
      <c r="R51" s="116">
        <v>0</v>
      </c>
      <c r="S51" s="116">
        <f>+ICONO!K42</f>
        <v>0</v>
      </c>
      <c r="T51" s="117">
        <f>+ICONO!M42</f>
        <v>0</v>
      </c>
    </row>
    <row r="52" spans="1:20" customFormat="1" ht="36" customHeight="1" x14ac:dyDescent="0.2">
      <c r="A52" s="261" t="s">
        <v>187</v>
      </c>
      <c r="B52" s="262">
        <f>ÁLAMOS!C41</f>
        <v>0</v>
      </c>
      <c r="C52" s="262">
        <v>0</v>
      </c>
      <c r="D52" s="262">
        <v>0</v>
      </c>
      <c r="E52" s="262">
        <f>ÁLAMOS!E41</f>
        <v>0</v>
      </c>
      <c r="F52" s="262">
        <v>0</v>
      </c>
      <c r="G52" s="262">
        <v>0</v>
      </c>
      <c r="H52" s="262">
        <v>0</v>
      </c>
      <c r="I52" s="262">
        <v>0</v>
      </c>
      <c r="J52" s="262">
        <v>0</v>
      </c>
      <c r="K52" s="262">
        <v>0</v>
      </c>
      <c r="L52" s="262">
        <v>0</v>
      </c>
      <c r="M52" s="262">
        <f>ÁLAMOS!G41</f>
        <v>0</v>
      </c>
      <c r="N52" s="262">
        <v>0</v>
      </c>
      <c r="O52" s="262">
        <v>0</v>
      </c>
      <c r="P52" s="262">
        <v>0</v>
      </c>
      <c r="Q52" s="262">
        <v>0</v>
      </c>
      <c r="R52" s="262">
        <v>0</v>
      </c>
      <c r="S52" s="262">
        <v>0</v>
      </c>
      <c r="T52" s="263">
        <v>0</v>
      </c>
    </row>
    <row r="53" spans="1:20" customFormat="1" ht="36" customHeight="1" thickBot="1" x14ac:dyDescent="0.25">
      <c r="A53" s="115" t="s">
        <v>207</v>
      </c>
      <c r="B53" s="118">
        <f>+NOGALES!H39</f>
        <v>0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9">
        <v>0</v>
      </c>
    </row>
    <row r="54" spans="1:20" customFormat="1" ht="36" customHeight="1" x14ac:dyDescent="0.2">
      <c r="A54" s="120" t="s">
        <v>159</v>
      </c>
      <c r="B54" s="121">
        <v>0</v>
      </c>
      <c r="C54" s="121">
        <f>'SERVICIOS PUBLICOS CUBA'!L14+'SERVICIOS PUBLICOS CUBA'!H61/3</f>
        <v>0</v>
      </c>
      <c r="D54" s="121">
        <f>'SERVICIOS PUBLICOS CUBA'!L15+'SERVICIOS PUBLICOS CUBA'!H61/3</f>
        <v>0</v>
      </c>
      <c r="E54" s="121">
        <f>'SERVICIOS PUBLICOS CUBA'!L13+'SERVICIOS PUBLICOS CUBA'!H61/3</f>
        <v>0</v>
      </c>
      <c r="F54" s="121">
        <f>+'SERVICIOS PUBLICOS CUBA'!D16+'SERVICIOS PUBLICOS CUBA'!H16+'SERVICIOS PUBLICOS CUBA'!H34+'SERVICIOS PUBLICOS CUBA'!D52+'SERVICIOS PUBLICOS CUBA'!H52</f>
        <v>0</v>
      </c>
      <c r="G54" s="121">
        <v>0</v>
      </c>
      <c r="H54" s="121">
        <v>0</v>
      </c>
      <c r="I54" s="121">
        <f>'SERVICIOS PUBLICOS CUBA'!D20+'SERVICIOS PUBLICOS CUBA'!H20+'SERVICIOS PUBLICOS CUBA'!D38+'SERVICIOS PUBLICOS CUBA'!H38+'SERVICIOS PUBLICOS CUBA'!D56+'SERVICIOS PUBLICOS CUBA'!H56</f>
        <v>0</v>
      </c>
      <c r="J54" s="121">
        <f>'SERVICIOS PUBLICOS CUBA'!D24+'SERVICIOS PUBLICOS CUBA'!H24+'SERVICIOS PUBLICOS CUBA'!D42+'SERVICIOS PUBLICOS CUBA'!H42+'SERVICIOS PUBLICOS CUBA'!D60+'SERVICIOS PUBLICOS CUBA'!H60</f>
        <v>0</v>
      </c>
      <c r="K54" s="121">
        <f>'SERVICIOS PUBLICOS CUBA'!D19+'SERVICIOS PUBLICOS CUBA'!H19+'SERVICIOS PUBLICOS CUBA'!D37+'SERVICIOS PUBLICOS CUBA'!H37+'SERVICIOS PUBLICOS CUBA'!D55+'SERVICIOS PUBLICOS CUBA'!H55</f>
        <v>0</v>
      </c>
      <c r="L54" s="121">
        <f>'SERVICIOS PUBLICOS CUBA'!D23+'SERVICIOS PUBLICOS CUBA'!H23+'SERVICIOS PUBLICOS CUBA'!D41+'SERVICIOS PUBLICOS CUBA'!H41+'SERVICIOS PUBLICOS CUBA'!D59+'SERVICIOS PUBLICOS CUBA'!H59</f>
        <v>0</v>
      </c>
      <c r="M54" s="121">
        <f>'SERVICIOS PUBLICOS CUBA'!D21+'SERVICIOS PUBLICOS CUBA'!H21+'SERVICIOS PUBLICOS CUBA'!D39+'SERVICIOS PUBLICOS CUBA'!H39+'SERVICIOS PUBLICOS CUBA'!D57+'SERVICIOS PUBLICOS CUBA'!H57</f>
        <v>0</v>
      </c>
      <c r="N54" s="121">
        <f>'SERVICIOS PUBLICOS CUBA'!D18+'SERVICIOS PUBLICOS CUBA'!H18+'SERVICIOS PUBLICOS CUBA'!D36+'SERVICIOS PUBLICOS CUBA'!H36+'SERVICIOS PUBLICOS CUBA'!D54+'SERVICIOS PUBLICOS CUBA'!H54</f>
        <v>0</v>
      </c>
      <c r="O54" s="121">
        <f>'SERVICIOS PUBLICOS CUBA'!D22+'SERVICIOS PUBLICOS CUBA'!H22+'SERVICIOS PUBLICOS CUBA'!D40+'SERVICIOS PUBLICOS CUBA'!H40+'SERVICIOS PUBLICOS CUBA'!D58+'SERVICIOS PUBLICOS CUBA'!H58</f>
        <v>0</v>
      </c>
      <c r="P54" s="121">
        <f>'SERVICIOS PUBLICOS CUBA'!D17+'SERVICIOS PUBLICOS CUBA'!H17+'SERVICIOS PUBLICOS CUBA'!D35+'SERVICIOS PUBLICOS CUBA'!H35+'SERVICIOS PUBLICOS CUBA'!D53+'SERVICIOS PUBLICOS CUBA'!H53</f>
        <v>0</v>
      </c>
      <c r="Q54" s="121">
        <v>0</v>
      </c>
      <c r="R54" s="121">
        <v>0</v>
      </c>
      <c r="S54" s="121">
        <v>0</v>
      </c>
      <c r="T54" s="122">
        <v>0</v>
      </c>
    </row>
    <row r="55" spans="1:20" customFormat="1" ht="36" customHeight="1" thickBot="1" x14ac:dyDescent="0.25">
      <c r="A55" s="115" t="s">
        <v>173</v>
      </c>
      <c r="B55" s="118">
        <f>+'SERVICIOS PUBLICOS MEGACENTRO'!D17+'SERVICIOS PUBLICOS MEGACENTRO'!H17+'SERVICIOS PUBLICOS MEGACENTRO'!H37+'SERVICIOS PUBLICOS MEGACENTRO'!D57+'SERVICIOS PUBLICOS MEGACENTRO'!H57</f>
        <v>0</v>
      </c>
      <c r="C55" s="126">
        <f>+'SERVICIOS PUBLICOS MEGACENTRO'!D14+'SERVICIOS PUBLICOS MEGACENTRO'!H14+'SERVICIOS PUBLICOS MEGACENTRO'!D34+'SERVICIOS PUBLICOS MEGACENTRO'!H34+'SERVICIOS PUBLICOS MEGACENTRO'!D54+'SERVICIOS PUBLICOS MEGACENTRO'!H54</f>
        <v>0</v>
      </c>
      <c r="D55" s="126">
        <f>+'SERVICIOS PUBLICOS MEGACENTRO'!D15+'SERVICIOS PUBLICOS MEGACENTRO'!H15+'SERVICIOS PUBLICOS MEGACENTRO'!D35+'SERVICIOS PUBLICOS MEGACENTRO'!H35+'SERVICIOS PUBLICOS MEGACENTRO'!D55+'SERVICIOS PUBLICOS MEGACENTRO'!H55</f>
        <v>0</v>
      </c>
      <c r="E55" s="118">
        <f>'SERVICIOS PUBLICOS MEGACENTRO'!D13+'SERVICIOS PUBLICOS MEGACENTRO'!H13+'SERVICIOS PUBLICOS MEGACENTRO'!D33+'SERVICIOS PUBLICOS MEGACENTRO'!H33+'SERVICIOS PUBLICOS MEGACENTRO'!D53+'SERVICIOS PUBLICOS MEGACENTRO'!H53</f>
        <v>0</v>
      </c>
      <c r="F55" s="118">
        <v>0</v>
      </c>
      <c r="G55" s="118">
        <f>'SERVICIOS PUBLICOS MEGACENTRO'!D26+'SERVICIOS PUBLICOS MEGACENTRO'!H26+'SERVICIOS PUBLICOS MEGACENTRO'!D46+'SERVICIOS PUBLICOS MEGACENTRO'!H46+'SERVICIOS PUBLICOS MEGACENTRO'!D66+'SERVICIOS PUBLICOS MEGACENTRO'!H66</f>
        <v>0</v>
      </c>
      <c r="H55" s="118">
        <f>+'SERVICIOS PUBLICOS MEGACENTRO'!D16+'SERVICIOS PUBLICOS MEGACENTRO'!H16+'SERVICIOS PUBLICOS MEGACENTRO'!H36+'SERVICIOS PUBLICOS MEGACENTRO'!D56+'SERVICIOS PUBLICOS MEGACENTRO'!H56</f>
        <v>0</v>
      </c>
      <c r="I55" s="118">
        <f>'SERVICIOS PUBLICOS MEGACENTRO'!D21+'SERVICIOS PUBLICOS MEGACENTRO'!H21+'SERVICIOS PUBLICOS MEGACENTRO'!D41+'SERVICIOS PUBLICOS MEGACENTRO'!H41+'SERVICIOS PUBLICOS MEGACENTRO'!D61+'SERVICIOS PUBLICOS MEGACENTRO'!H61</f>
        <v>0</v>
      </c>
      <c r="J55" s="118">
        <f>'SERVICIOS PUBLICOS MEGACENTRO'!D25+'SERVICIOS PUBLICOS MEGACENTRO'!H25+'SERVICIOS PUBLICOS MEGACENTRO'!D45+'SERVICIOS PUBLICOS MEGACENTRO'!H45+'SERVICIOS PUBLICOS MEGACENTRO'!D65+'SERVICIOS PUBLICOS MEGACENTRO'!H65</f>
        <v>0</v>
      </c>
      <c r="K55" s="118">
        <f>'SERVICIOS PUBLICOS MEGACENTRO'!D20+'SERVICIOS PUBLICOS MEGACENTRO'!H20+'SERVICIOS PUBLICOS MEGACENTRO'!D40+'SERVICIOS PUBLICOS MEGACENTRO'!H40+'SERVICIOS PUBLICOS MEGACENTRO'!D60+'SERVICIOS PUBLICOS MEGACENTRO'!H60</f>
        <v>0</v>
      </c>
      <c r="L55" s="118">
        <f>'SERVICIOS PUBLICOS MEGACENTRO'!D24++'SERVICIOS PUBLICOS MEGACENTRO'!H24+'SERVICIOS PUBLICOS MEGACENTRO'!D44+'SERVICIOS PUBLICOS MEGACENTRO'!H44+'SERVICIOS PUBLICOS MEGACENTRO'!D64+'SERVICIOS PUBLICOS MEGACENTRO'!H64</f>
        <v>0</v>
      </c>
      <c r="M55" s="118">
        <f>'SERVICIOS PUBLICOS MEGACENTRO'!D22+'SERVICIOS PUBLICOS MEGACENTRO'!H22+'SERVICIOS PUBLICOS MEGACENTRO'!D42+'SERVICIOS PUBLICOS MEGACENTRO'!H42+'SERVICIOS PUBLICOS MEGACENTRO'!D62+'SERVICIOS PUBLICOS MEGACENTRO'!H62</f>
        <v>0</v>
      </c>
      <c r="N55" s="118">
        <f>'SERVICIOS PUBLICOS MEGACENTRO'!D19+'SERVICIOS PUBLICOS MEGACENTRO'!H19+'SERVICIOS PUBLICOS MEGACENTRO'!D39+'SERVICIOS PUBLICOS MEGACENTRO'!H39+'SERVICIOS PUBLICOS MEGACENTRO'!D59+'SERVICIOS PUBLICOS MEGACENTRO'!H59</f>
        <v>0</v>
      </c>
      <c r="O55" s="118">
        <f>'SERVICIOS PUBLICOS MEGACENTRO'!D23+'SERVICIOS PUBLICOS MEGACENTRO'!H23+'SERVICIOS PUBLICOS MEGACENTRO'!D43+'SERVICIOS PUBLICOS MEGACENTRO'!H43+'SERVICIOS PUBLICOS MEGACENTRO'!D63+'SERVICIOS PUBLICOS MEGACENTRO'!H63</f>
        <v>0</v>
      </c>
      <c r="P55" s="118">
        <f>'SERVICIOS PUBLICOS MEGACENTRO'!D18+'SERVICIOS PUBLICOS MEGACENTRO'!H18+'SERVICIOS PUBLICOS MEGACENTRO'!D38+'SERVICIOS PUBLICOS MEGACENTRO'!H38+'SERVICIOS PUBLICOS MEGACENTRO'!D58+'SERVICIOS PUBLICOS MEGACENTRO'!H58</f>
        <v>0</v>
      </c>
      <c r="Q55" s="118">
        <v>0</v>
      </c>
      <c r="R55" s="118">
        <v>0</v>
      </c>
      <c r="S55" s="118">
        <v>0</v>
      </c>
      <c r="T55" s="119">
        <f>+'SERVICIOS PUBLICOS MEGACENTRO'!H67</f>
        <v>0</v>
      </c>
    </row>
    <row r="56" spans="1:20" customFormat="1" ht="36" customHeight="1" thickBot="1" x14ac:dyDescent="0.25">
      <c r="A56" s="124" t="s">
        <v>96</v>
      </c>
      <c r="B56" s="125">
        <f t="shared" ref="B56:T56" si="4">SUM(B46:B55)</f>
        <v>0</v>
      </c>
      <c r="C56" s="125">
        <f t="shared" si="4"/>
        <v>0</v>
      </c>
      <c r="D56" s="125">
        <f t="shared" si="4"/>
        <v>0</v>
      </c>
      <c r="E56" s="125">
        <f t="shared" si="4"/>
        <v>0</v>
      </c>
      <c r="F56" s="125">
        <f t="shared" si="4"/>
        <v>0</v>
      </c>
      <c r="G56" s="125">
        <f t="shared" si="4"/>
        <v>0</v>
      </c>
      <c r="H56" s="125">
        <f t="shared" si="4"/>
        <v>0</v>
      </c>
      <c r="I56" s="125">
        <f t="shared" si="4"/>
        <v>0</v>
      </c>
      <c r="J56" s="125">
        <f t="shared" si="4"/>
        <v>0</v>
      </c>
      <c r="K56" s="125">
        <f t="shared" si="4"/>
        <v>0</v>
      </c>
      <c r="L56" s="125">
        <f t="shared" si="4"/>
        <v>0</v>
      </c>
      <c r="M56" s="125">
        <f t="shared" si="4"/>
        <v>0</v>
      </c>
      <c r="N56" s="125">
        <f t="shared" si="4"/>
        <v>0</v>
      </c>
      <c r="O56" s="125">
        <f t="shared" si="4"/>
        <v>0</v>
      </c>
      <c r="P56" s="125">
        <f t="shared" si="4"/>
        <v>0</v>
      </c>
      <c r="Q56" s="125">
        <f t="shared" si="4"/>
        <v>0</v>
      </c>
      <c r="R56" s="125">
        <f t="shared" si="4"/>
        <v>0</v>
      </c>
      <c r="S56" s="125">
        <f t="shared" si="4"/>
        <v>0</v>
      </c>
      <c r="T56" s="125">
        <f t="shared" si="4"/>
        <v>0</v>
      </c>
    </row>
    <row r="57" spans="1:20" s="255" customFormat="1" ht="36" customHeight="1" x14ac:dyDescent="0.3">
      <c r="A57" s="253"/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</row>
    <row r="58" spans="1:20" s="255" customFormat="1" ht="36" customHeight="1" thickBot="1" x14ac:dyDescent="0.35">
      <c r="A58" s="253"/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</row>
    <row r="59" spans="1:20" customFormat="1" ht="36" customHeight="1" thickBot="1" x14ac:dyDescent="0.25">
      <c r="A59" s="582" t="s">
        <v>51</v>
      </c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4"/>
    </row>
    <row r="60" spans="1:20" customFormat="1" ht="52.5" customHeight="1" thickBot="1" x14ac:dyDescent="0.25">
      <c r="A60" s="184" t="s">
        <v>172</v>
      </c>
      <c r="B60" s="185" t="s">
        <v>39</v>
      </c>
      <c r="C60" s="185" t="s">
        <v>9</v>
      </c>
      <c r="D60" s="185" t="s">
        <v>10</v>
      </c>
      <c r="E60" s="185" t="s">
        <v>11</v>
      </c>
      <c r="F60" s="185" t="s">
        <v>232</v>
      </c>
      <c r="G60" s="185" t="s">
        <v>12</v>
      </c>
      <c r="H60" s="185" t="s">
        <v>56</v>
      </c>
      <c r="I60" s="185" t="s">
        <v>13</v>
      </c>
      <c r="J60" s="185" t="s">
        <v>14</v>
      </c>
      <c r="K60" s="185" t="s">
        <v>15</v>
      </c>
      <c r="L60" s="185" t="s">
        <v>16</v>
      </c>
      <c r="M60" s="185" t="s">
        <v>17</v>
      </c>
      <c r="N60" s="185" t="s">
        <v>57</v>
      </c>
      <c r="O60" s="185" t="s">
        <v>18</v>
      </c>
      <c r="P60" s="186" t="s">
        <v>19</v>
      </c>
      <c r="Q60" s="186" t="s">
        <v>208</v>
      </c>
      <c r="R60" s="186" t="s">
        <v>217</v>
      </c>
      <c r="S60" s="186" t="s">
        <v>209</v>
      </c>
      <c r="T60" s="186" t="s">
        <v>210</v>
      </c>
    </row>
    <row r="61" spans="1:20" customFormat="1" ht="36" customHeight="1" x14ac:dyDescent="0.2">
      <c r="A61" s="120" t="s">
        <v>0</v>
      </c>
      <c r="B61" s="121">
        <v>0</v>
      </c>
      <c r="C61" s="121">
        <f>CUBA!E73</f>
        <v>0</v>
      </c>
      <c r="D61" s="121">
        <f>CUBA!G73</f>
        <v>0</v>
      </c>
      <c r="E61" s="121">
        <f>CUBA!I73</f>
        <v>0</v>
      </c>
      <c r="F61" s="121">
        <f>CUBA!C73</f>
        <v>0</v>
      </c>
      <c r="G61" s="121">
        <v>0</v>
      </c>
      <c r="H61" s="121"/>
      <c r="I61" s="121">
        <f>CUBA!K73</f>
        <v>0</v>
      </c>
      <c r="J61" s="121">
        <f>CUBA!M73</f>
        <v>0</v>
      </c>
      <c r="K61" s="121">
        <f>CUBA!O73</f>
        <v>0</v>
      </c>
      <c r="L61" s="121">
        <f>CUBA!Q73</f>
        <v>0</v>
      </c>
      <c r="M61" s="121">
        <f>CUBA!S73</f>
        <v>0</v>
      </c>
      <c r="N61" s="121">
        <f>CUBA!U73</f>
        <v>0</v>
      </c>
      <c r="O61" s="121">
        <f>CUBA!W73</f>
        <v>0</v>
      </c>
      <c r="P61" s="121">
        <f>CUBA!Y73</f>
        <v>0</v>
      </c>
      <c r="Q61" s="121">
        <f>CUBA!AA73</f>
        <v>0</v>
      </c>
      <c r="R61" s="121">
        <f>CUBA!AC73</f>
        <v>0</v>
      </c>
      <c r="S61" s="121">
        <f>CUBA!AE73</f>
        <v>0</v>
      </c>
      <c r="T61" s="122">
        <f>CUBA!AG73</f>
        <v>0</v>
      </c>
    </row>
    <row r="62" spans="1:20" customFormat="1" ht="36" customHeight="1" x14ac:dyDescent="0.2">
      <c r="A62" s="114" t="s">
        <v>158</v>
      </c>
      <c r="B62" s="116">
        <f>MEGACENTRO!C111</f>
        <v>0</v>
      </c>
      <c r="C62" s="116">
        <f>MEGACENTRO!E111</f>
        <v>0</v>
      </c>
      <c r="D62" s="116">
        <f>MEGACENTRO!G111</f>
        <v>0</v>
      </c>
      <c r="E62" s="116">
        <f>MEGACENTRO!I111</f>
        <v>0</v>
      </c>
      <c r="F62" s="116">
        <v>0</v>
      </c>
      <c r="G62" s="116">
        <f>MEGACENTRO!K111</f>
        <v>0</v>
      </c>
      <c r="H62" s="116">
        <f>+MEGACENTRO!M111</f>
        <v>0</v>
      </c>
      <c r="I62" s="116">
        <f>MEGACENTRO!O111</f>
        <v>0</v>
      </c>
      <c r="J62" s="116">
        <f>MEGACENTRO!Q111</f>
        <v>0</v>
      </c>
      <c r="K62" s="116">
        <f>MEGACENTRO!S111</f>
        <v>0</v>
      </c>
      <c r="L62" s="116">
        <f>MEGACENTRO!U111</f>
        <v>0</v>
      </c>
      <c r="M62" s="116">
        <f>MEGACENTRO!W111</f>
        <v>0</v>
      </c>
      <c r="N62" s="116">
        <f>MEGACENTRO!Y111</f>
        <v>0</v>
      </c>
      <c r="O62" s="116">
        <f>MEGACENTRO!AA111</f>
        <v>0</v>
      </c>
      <c r="P62" s="116">
        <f>MEGACENTRO!AC111</f>
        <v>0</v>
      </c>
      <c r="Q62" s="116">
        <f>MEGACENTRO!AE111</f>
        <v>0</v>
      </c>
      <c r="R62" s="116">
        <f>MEGACENTRO!AG111</f>
        <v>0</v>
      </c>
      <c r="S62" s="116">
        <f>MEGACENTRO!AI111</f>
        <v>0</v>
      </c>
      <c r="T62" s="117">
        <f>MEGACENTRO!AK111</f>
        <v>0</v>
      </c>
    </row>
    <row r="63" spans="1:20" customFormat="1" ht="36" customHeight="1" x14ac:dyDescent="0.2">
      <c r="A63" s="114" t="s">
        <v>1</v>
      </c>
      <c r="B63" s="116">
        <f>'TORRE 3'!C53</f>
        <v>0</v>
      </c>
      <c r="C63" s="116">
        <f>'TORRE 3'!E53</f>
        <v>0</v>
      </c>
      <c r="D63" s="116">
        <f>'TORRE 3'!I53+'TORRE 3'!G53</f>
        <v>0</v>
      </c>
      <c r="E63" s="116">
        <f>+'TORRE 3'!K53</f>
        <v>0</v>
      </c>
      <c r="F63" s="116">
        <v>0</v>
      </c>
      <c r="G63" s="116">
        <f>'TORRE 3'!M53</f>
        <v>0</v>
      </c>
      <c r="H63" s="116"/>
      <c r="I63" s="116">
        <v>0</v>
      </c>
      <c r="J63" s="116">
        <f>'TORRE 3'!O53</f>
        <v>0</v>
      </c>
      <c r="K63" s="116">
        <f>'TORRE 3'!Q53</f>
        <v>0</v>
      </c>
      <c r="L63" s="116">
        <f>'TORRE 3'!S53</f>
        <v>0</v>
      </c>
      <c r="M63" s="116">
        <f>'TORRE 3'!U53</f>
        <v>0</v>
      </c>
      <c r="N63" s="116">
        <f>'TORRE 3'!W53</f>
        <v>0</v>
      </c>
      <c r="O63" s="116">
        <f>'TORRE 3'!Y53</f>
        <v>0</v>
      </c>
      <c r="P63" s="116">
        <f>'TORRE 3'!AA53</f>
        <v>0</v>
      </c>
      <c r="Q63" s="116">
        <v>0</v>
      </c>
      <c r="R63" s="116">
        <v>0</v>
      </c>
      <c r="S63" s="116">
        <v>0</v>
      </c>
      <c r="T63" s="117">
        <v>0</v>
      </c>
    </row>
    <row r="64" spans="1:20" customFormat="1" ht="36" customHeight="1" x14ac:dyDescent="0.2">
      <c r="A64" s="114" t="s">
        <v>146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  <c r="H64" s="116"/>
      <c r="I64" s="116">
        <v>0</v>
      </c>
      <c r="J64" s="116">
        <v>0</v>
      </c>
      <c r="K64" s="116">
        <v>0</v>
      </c>
      <c r="L64" s="116">
        <v>0</v>
      </c>
      <c r="M64" s="116"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0</v>
      </c>
      <c r="T64" s="117">
        <v>0</v>
      </c>
    </row>
    <row r="65" spans="1:20" customFormat="1" ht="36" customHeight="1" x14ac:dyDescent="0.2">
      <c r="A65" s="114" t="s">
        <v>174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  <c r="H65" s="116"/>
      <c r="I65" s="116">
        <v>0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Q65" s="116">
        <v>0</v>
      </c>
      <c r="R65" s="116">
        <v>0</v>
      </c>
      <c r="S65" s="116">
        <v>0</v>
      </c>
      <c r="T65" s="117">
        <v>0</v>
      </c>
    </row>
    <row r="66" spans="1:20" customFormat="1" ht="36" customHeight="1" x14ac:dyDescent="0.2">
      <c r="A66" s="114" t="s">
        <v>2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  <c r="H66" s="116"/>
      <c r="I66" s="116">
        <v>0</v>
      </c>
      <c r="J66" s="116">
        <v>0</v>
      </c>
      <c r="K66" s="116">
        <v>0</v>
      </c>
      <c r="L66" s="116">
        <v>0</v>
      </c>
      <c r="M66" s="116"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v>0</v>
      </c>
      <c r="S66" s="116">
        <v>0</v>
      </c>
      <c r="T66" s="117">
        <v>0</v>
      </c>
    </row>
    <row r="67" spans="1:20" customFormat="1" ht="36" customHeight="1" x14ac:dyDescent="0.2">
      <c r="A67" s="261" t="s">
        <v>187</v>
      </c>
      <c r="B67" s="262">
        <v>0</v>
      </c>
      <c r="C67" s="262">
        <v>0</v>
      </c>
      <c r="D67" s="262">
        <v>0</v>
      </c>
      <c r="E67" s="262">
        <v>0</v>
      </c>
      <c r="F67" s="262">
        <v>0</v>
      </c>
      <c r="G67" s="262">
        <v>0</v>
      </c>
      <c r="H67" s="262"/>
      <c r="I67" s="262">
        <v>0</v>
      </c>
      <c r="J67" s="262">
        <v>0</v>
      </c>
      <c r="K67" s="262">
        <v>0</v>
      </c>
      <c r="L67" s="262">
        <v>0</v>
      </c>
      <c r="M67" s="262">
        <v>0</v>
      </c>
      <c r="N67" s="262">
        <v>0</v>
      </c>
      <c r="O67" s="262">
        <v>0</v>
      </c>
      <c r="P67" s="262">
        <v>0</v>
      </c>
      <c r="Q67" s="262">
        <v>0</v>
      </c>
      <c r="R67" s="262">
        <v>0</v>
      </c>
      <c r="S67" s="262">
        <v>0</v>
      </c>
      <c r="T67" s="263">
        <v>0</v>
      </c>
    </row>
    <row r="68" spans="1:20" customFormat="1" ht="36" customHeight="1" thickBot="1" x14ac:dyDescent="0.25">
      <c r="A68" s="115" t="s">
        <v>207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  <c r="H68" s="118"/>
      <c r="I68" s="118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0</v>
      </c>
      <c r="P68" s="118">
        <v>0</v>
      </c>
      <c r="Q68" s="118">
        <v>0</v>
      </c>
      <c r="R68" s="118">
        <v>0</v>
      </c>
      <c r="S68" s="118">
        <v>0</v>
      </c>
      <c r="T68" s="119">
        <v>0</v>
      </c>
    </row>
    <row r="69" spans="1:20" customFormat="1" ht="36" customHeight="1" x14ac:dyDescent="0.2">
      <c r="A69" s="264" t="s">
        <v>160</v>
      </c>
      <c r="B69" s="265">
        <v>0</v>
      </c>
      <c r="C69" s="265">
        <v>0</v>
      </c>
      <c r="D69" s="265">
        <v>0</v>
      </c>
      <c r="E69" s="265">
        <v>0</v>
      </c>
      <c r="F69" s="265">
        <v>0</v>
      </c>
      <c r="G69" s="265">
        <v>0</v>
      </c>
      <c r="H69" s="265"/>
      <c r="I69" s="121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0</v>
      </c>
      <c r="O69" s="121">
        <v>0</v>
      </c>
      <c r="P69" s="121">
        <v>0</v>
      </c>
      <c r="Q69" s="121">
        <v>0</v>
      </c>
      <c r="R69" s="121">
        <v>0</v>
      </c>
      <c r="S69" s="121">
        <v>0</v>
      </c>
      <c r="T69" s="122">
        <v>0</v>
      </c>
    </row>
    <row r="70" spans="1:20" customFormat="1" ht="36" customHeight="1" x14ac:dyDescent="0.2">
      <c r="A70" s="114" t="s">
        <v>24</v>
      </c>
      <c r="B70" s="116">
        <v>0</v>
      </c>
      <c r="C70" s="116">
        <v>0</v>
      </c>
      <c r="D70" s="116">
        <v>0</v>
      </c>
      <c r="E70" s="116">
        <f>INSUMOS!H7</f>
        <v>0</v>
      </c>
      <c r="F70" s="116">
        <v>0</v>
      </c>
      <c r="G70" s="116">
        <v>0</v>
      </c>
      <c r="H70" s="116"/>
      <c r="I70" s="116">
        <v>0</v>
      </c>
      <c r="J70" s="116">
        <v>0</v>
      </c>
      <c r="K70" s="116">
        <v>0</v>
      </c>
      <c r="L70" s="116">
        <v>0</v>
      </c>
      <c r="M70" s="116">
        <v>0</v>
      </c>
      <c r="N70" s="116">
        <v>0</v>
      </c>
      <c r="O70" s="116">
        <v>0</v>
      </c>
      <c r="P70" s="116">
        <v>0</v>
      </c>
      <c r="Q70" s="116">
        <v>0</v>
      </c>
      <c r="R70" s="116">
        <v>0</v>
      </c>
      <c r="S70" s="116">
        <v>0</v>
      </c>
      <c r="T70" s="117">
        <v>0</v>
      </c>
    </row>
    <row r="71" spans="1:20" customFormat="1" ht="36" customHeight="1" thickBot="1" x14ac:dyDescent="0.25">
      <c r="A71" s="115" t="s">
        <v>23</v>
      </c>
      <c r="B71" s="118">
        <v>0</v>
      </c>
      <c r="C71" s="118">
        <v>0</v>
      </c>
      <c r="D71" s="118">
        <v>0</v>
      </c>
      <c r="E71" s="118">
        <v>0</v>
      </c>
      <c r="F71" s="118">
        <v>0</v>
      </c>
      <c r="G71" s="118">
        <v>0</v>
      </c>
      <c r="H71" s="118"/>
      <c r="I71" s="118">
        <v>0</v>
      </c>
      <c r="J71" s="118">
        <v>0</v>
      </c>
      <c r="K71" s="118">
        <v>0</v>
      </c>
      <c r="L71" s="118">
        <v>0</v>
      </c>
      <c r="M71" s="118">
        <v>0</v>
      </c>
      <c r="N71" s="118">
        <v>0</v>
      </c>
      <c r="O71" s="118">
        <v>0</v>
      </c>
      <c r="P71" s="118">
        <v>0</v>
      </c>
      <c r="Q71" s="118">
        <v>0</v>
      </c>
      <c r="R71" s="118">
        <v>0</v>
      </c>
      <c r="S71" s="118">
        <v>0</v>
      </c>
      <c r="T71" s="119">
        <v>0</v>
      </c>
    </row>
    <row r="72" spans="1:20" customFormat="1" ht="36" customHeight="1" thickBot="1" x14ac:dyDescent="0.25">
      <c r="A72" s="124" t="s">
        <v>96</v>
      </c>
      <c r="B72" s="125">
        <f>SUM(B61:B71)</f>
        <v>0</v>
      </c>
      <c r="C72" s="125">
        <f t="shared" ref="C72:O72" si="5">SUM(C61:C71)</f>
        <v>0</v>
      </c>
      <c r="D72" s="125">
        <f t="shared" si="5"/>
        <v>0</v>
      </c>
      <c r="E72" s="125">
        <f t="shared" si="5"/>
        <v>0</v>
      </c>
      <c r="F72" s="125">
        <f t="shared" si="5"/>
        <v>0</v>
      </c>
      <c r="G72" s="125">
        <f t="shared" si="5"/>
        <v>0</v>
      </c>
      <c r="H72" s="125">
        <f t="shared" si="5"/>
        <v>0</v>
      </c>
      <c r="I72" s="125">
        <f t="shared" si="5"/>
        <v>0</v>
      </c>
      <c r="J72" s="125">
        <f t="shared" si="5"/>
        <v>0</v>
      </c>
      <c r="K72" s="125">
        <f t="shared" si="5"/>
        <v>0</v>
      </c>
      <c r="L72" s="125">
        <f t="shared" si="5"/>
        <v>0</v>
      </c>
      <c r="M72" s="125">
        <f t="shared" si="5"/>
        <v>0</v>
      </c>
      <c r="N72" s="125">
        <f t="shared" si="5"/>
        <v>0</v>
      </c>
      <c r="O72" s="125">
        <f t="shared" si="5"/>
        <v>0</v>
      </c>
      <c r="P72" s="125">
        <f>SUM(P61:P71)</f>
        <v>0</v>
      </c>
      <c r="Q72" s="125">
        <f>SUM(Q61:Q71)</f>
        <v>0</v>
      </c>
      <c r="R72" s="125">
        <f>SUM(R61:R71)</f>
        <v>0</v>
      </c>
      <c r="S72" s="125">
        <f>SUM(S61:S71)</f>
        <v>0</v>
      </c>
      <c r="T72" s="125">
        <f>SUM(T61:T71)</f>
        <v>0</v>
      </c>
    </row>
    <row r="73" spans="1:20" s="255" customFormat="1" ht="36" customHeight="1" x14ac:dyDescent="0.3">
      <c r="A73" s="253"/>
      <c r="B73" s="254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</row>
    <row r="74" spans="1:20" s="255" customFormat="1" ht="36" customHeight="1" thickBot="1" x14ac:dyDescent="0.35">
      <c r="A74" s="253"/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</row>
    <row r="75" spans="1:20" customFormat="1" ht="36" customHeight="1" thickBot="1" x14ac:dyDescent="0.25">
      <c r="A75" s="582" t="s">
        <v>171</v>
      </c>
      <c r="B75" s="583"/>
      <c r="C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4"/>
    </row>
    <row r="76" spans="1:20" customFormat="1" ht="57" customHeight="1" thickBot="1" x14ac:dyDescent="0.25">
      <c r="A76" s="184" t="s">
        <v>172</v>
      </c>
      <c r="B76" s="185" t="s">
        <v>39</v>
      </c>
      <c r="C76" s="185" t="s">
        <v>9</v>
      </c>
      <c r="D76" s="185" t="s">
        <v>10</v>
      </c>
      <c r="E76" s="185" t="s">
        <v>11</v>
      </c>
      <c r="F76" s="185" t="s">
        <v>232</v>
      </c>
      <c r="G76" s="185" t="s">
        <v>12</v>
      </c>
      <c r="H76" s="185" t="s">
        <v>56</v>
      </c>
      <c r="I76" s="185" t="s">
        <v>13</v>
      </c>
      <c r="J76" s="185" t="s">
        <v>14</v>
      </c>
      <c r="K76" s="185" t="s">
        <v>15</v>
      </c>
      <c r="L76" s="185" t="s">
        <v>16</v>
      </c>
      <c r="M76" s="185" t="s">
        <v>17</v>
      </c>
      <c r="N76" s="185" t="s">
        <v>57</v>
      </c>
      <c r="O76" s="185" t="s">
        <v>18</v>
      </c>
      <c r="P76" s="186" t="s">
        <v>19</v>
      </c>
      <c r="Q76" s="186" t="s">
        <v>208</v>
      </c>
      <c r="R76" s="186" t="s">
        <v>217</v>
      </c>
      <c r="S76" s="186" t="s">
        <v>209</v>
      </c>
      <c r="T76" s="186" t="s">
        <v>210</v>
      </c>
    </row>
    <row r="77" spans="1:20" customFormat="1" ht="36" customHeight="1" x14ac:dyDescent="0.2">
      <c r="A77" s="120" t="s">
        <v>0</v>
      </c>
      <c r="B77" s="121">
        <v>0</v>
      </c>
      <c r="C77" s="121">
        <f>CUBA!E80</f>
        <v>0</v>
      </c>
      <c r="D77" s="121">
        <f>CUBA!G80</f>
        <v>0</v>
      </c>
      <c r="E77" s="121">
        <f>CUBA!I80</f>
        <v>0</v>
      </c>
      <c r="F77" s="121">
        <f>CUBA!C80</f>
        <v>0</v>
      </c>
      <c r="G77" s="121">
        <v>0</v>
      </c>
      <c r="H77" s="121"/>
      <c r="I77" s="121">
        <f>CUBA!K80</f>
        <v>0</v>
      </c>
      <c r="J77" s="121">
        <f>CUBA!M80</f>
        <v>0</v>
      </c>
      <c r="K77" s="121">
        <f>CUBA!O80</f>
        <v>0</v>
      </c>
      <c r="L77" s="121">
        <f>CUBA!Q80</f>
        <v>0</v>
      </c>
      <c r="M77" s="121">
        <f>CUBA!S80</f>
        <v>0</v>
      </c>
      <c r="N77" s="121">
        <f>CUBA!U80</f>
        <v>0</v>
      </c>
      <c r="O77" s="121">
        <f>CUBA!W80</f>
        <v>0</v>
      </c>
      <c r="P77" s="121">
        <f>CUBA!Y80</f>
        <v>0</v>
      </c>
      <c r="Q77" s="121">
        <f>CUBA!AA80</f>
        <v>0</v>
      </c>
      <c r="R77" s="121">
        <f>CUBA!AC80</f>
        <v>0</v>
      </c>
      <c r="S77" s="121">
        <f>CUBA!AE80</f>
        <v>0</v>
      </c>
      <c r="T77" s="122">
        <f>CUBA!AG80</f>
        <v>0</v>
      </c>
    </row>
    <row r="78" spans="1:20" customFormat="1" ht="36" customHeight="1" x14ac:dyDescent="0.2">
      <c r="A78" s="114" t="s">
        <v>158</v>
      </c>
      <c r="B78" s="116">
        <f>MEGACENTRO!C122</f>
        <v>0</v>
      </c>
      <c r="C78" s="116">
        <f>MEGACENTRO!E122</f>
        <v>0</v>
      </c>
      <c r="D78" s="116">
        <f>MEGACENTRO!G122</f>
        <v>0</v>
      </c>
      <c r="E78" s="116">
        <f>MEGACENTRO!I122</f>
        <v>0</v>
      </c>
      <c r="F78" s="116">
        <v>0</v>
      </c>
      <c r="G78" s="116">
        <f>MEGACENTRO!K122</f>
        <v>0</v>
      </c>
      <c r="H78" s="116">
        <f>+MEGACENTRO!M122</f>
        <v>0</v>
      </c>
      <c r="I78" s="116">
        <f>MEGACENTRO!O122</f>
        <v>0</v>
      </c>
      <c r="J78" s="116">
        <f>MEGACENTRO!Q122</f>
        <v>0</v>
      </c>
      <c r="K78" s="116">
        <f>MEGACENTRO!S122</f>
        <v>0</v>
      </c>
      <c r="L78" s="116">
        <f>MEGACENTRO!U122</f>
        <v>0</v>
      </c>
      <c r="M78" s="116">
        <f>MEGACENTRO!W122</f>
        <v>0</v>
      </c>
      <c r="N78" s="116">
        <f>MEGACENTRO!Y122</f>
        <v>0</v>
      </c>
      <c r="O78" s="116">
        <f>MEGACENTRO!AA122</f>
        <v>0</v>
      </c>
      <c r="P78" s="116">
        <f>MEGACENTRO!AC122</f>
        <v>0</v>
      </c>
      <c r="Q78" s="116">
        <f>MEGACENTRO!AE122</f>
        <v>0</v>
      </c>
      <c r="R78" s="116">
        <f>MEGACENTRO!AG122</f>
        <v>0</v>
      </c>
      <c r="S78" s="116">
        <f>MEGACENTRO!AI122</f>
        <v>0</v>
      </c>
      <c r="T78" s="117">
        <f>MEGACENTRO!AK122</f>
        <v>0</v>
      </c>
    </row>
    <row r="79" spans="1:20" customFormat="1" ht="36" customHeight="1" x14ac:dyDescent="0.2">
      <c r="A79" s="114" t="s">
        <v>1</v>
      </c>
      <c r="B79" s="116">
        <f>'TORRE 3'!C61</f>
        <v>0</v>
      </c>
      <c r="C79" s="116">
        <f>'TORRE 3'!E61</f>
        <v>0</v>
      </c>
      <c r="D79" s="116">
        <f>'TORRE 3'!I61+'TORRE 3'!G61</f>
        <v>0</v>
      </c>
      <c r="E79" s="116">
        <f>+'TORRE 3'!K61</f>
        <v>0</v>
      </c>
      <c r="F79" s="116">
        <v>0</v>
      </c>
      <c r="G79" s="116">
        <f>'TORRE 3'!M61</f>
        <v>0</v>
      </c>
      <c r="H79" s="116"/>
      <c r="I79" s="116">
        <v>0</v>
      </c>
      <c r="J79" s="116">
        <f>'TORRE 3'!O61</f>
        <v>0</v>
      </c>
      <c r="K79" s="116">
        <f>'TORRE 3'!Q61</f>
        <v>0</v>
      </c>
      <c r="L79" s="116">
        <f>'TORRE 3'!S61</f>
        <v>0</v>
      </c>
      <c r="M79" s="116">
        <f>'TORRE 3'!U61</f>
        <v>0</v>
      </c>
      <c r="N79" s="116">
        <f>'TORRE 3'!W61</f>
        <v>0</v>
      </c>
      <c r="O79" s="116">
        <f>'TORRE 3'!Y61</f>
        <v>0</v>
      </c>
      <c r="P79" s="116">
        <f>'TORRE 3'!AA61</f>
        <v>0</v>
      </c>
      <c r="Q79" s="116">
        <v>0</v>
      </c>
      <c r="R79" s="116">
        <v>0</v>
      </c>
      <c r="S79" s="116">
        <v>0</v>
      </c>
      <c r="T79" s="117">
        <v>0</v>
      </c>
    </row>
    <row r="80" spans="1:20" customFormat="1" ht="36" customHeight="1" x14ac:dyDescent="0.2">
      <c r="A80" s="114" t="s">
        <v>146</v>
      </c>
      <c r="B80" s="116">
        <v>0</v>
      </c>
      <c r="C80" s="116">
        <v>0</v>
      </c>
      <c r="D80" s="116">
        <v>0</v>
      </c>
      <c r="E80" s="116">
        <v>0</v>
      </c>
      <c r="F80" s="116">
        <v>0</v>
      </c>
      <c r="G80" s="116">
        <v>0</v>
      </c>
      <c r="H80" s="116"/>
      <c r="I80" s="116">
        <v>0</v>
      </c>
      <c r="J80" s="116">
        <v>0</v>
      </c>
      <c r="K80" s="116">
        <v>0</v>
      </c>
      <c r="L80" s="116">
        <v>0</v>
      </c>
      <c r="M80" s="116"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v>0</v>
      </c>
      <c r="S80" s="116">
        <v>0</v>
      </c>
      <c r="T80" s="117">
        <v>0</v>
      </c>
    </row>
    <row r="81" spans="1:20" customFormat="1" ht="36" customHeight="1" x14ac:dyDescent="0.2">
      <c r="A81" s="114" t="s">
        <v>174</v>
      </c>
      <c r="B81" s="116">
        <v>0</v>
      </c>
      <c r="C81" s="116">
        <v>0</v>
      </c>
      <c r="D81" s="116">
        <v>0</v>
      </c>
      <c r="E81" s="116">
        <v>0</v>
      </c>
      <c r="F81" s="116">
        <v>0</v>
      </c>
      <c r="G81" s="116">
        <v>0</v>
      </c>
      <c r="H81" s="116"/>
      <c r="I81" s="116">
        <v>0</v>
      </c>
      <c r="J81" s="116">
        <v>0</v>
      </c>
      <c r="K81" s="116">
        <v>0</v>
      </c>
      <c r="L81" s="116">
        <v>0</v>
      </c>
      <c r="M81" s="116">
        <v>0</v>
      </c>
      <c r="N81" s="116">
        <v>0</v>
      </c>
      <c r="O81" s="116">
        <v>0</v>
      </c>
      <c r="P81" s="116">
        <v>0</v>
      </c>
      <c r="Q81" s="116">
        <v>0</v>
      </c>
      <c r="R81" s="116">
        <v>0</v>
      </c>
      <c r="S81" s="116">
        <v>0</v>
      </c>
      <c r="T81" s="117">
        <v>0</v>
      </c>
    </row>
    <row r="82" spans="1:20" customFormat="1" ht="36" customHeight="1" x14ac:dyDescent="0.2">
      <c r="A82" s="114" t="s">
        <v>2</v>
      </c>
      <c r="B82" s="116">
        <v>0</v>
      </c>
      <c r="C82" s="116">
        <v>0</v>
      </c>
      <c r="D82" s="116">
        <v>0</v>
      </c>
      <c r="E82" s="116">
        <v>0</v>
      </c>
      <c r="F82" s="116">
        <v>0</v>
      </c>
      <c r="G82" s="116">
        <v>0</v>
      </c>
      <c r="H82" s="116"/>
      <c r="I82" s="116">
        <v>0</v>
      </c>
      <c r="J82" s="116">
        <v>0</v>
      </c>
      <c r="K82" s="116">
        <v>0</v>
      </c>
      <c r="L82" s="116">
        <v>0</v>
      </c>
      <c r="M82" s="116">
        <v>0</v>
      </c>
      <c r="N82" s="116">
        <v>0</v>
      </c>
      <c r="O82" s="116">
        <v>0</v>
      </c>
      <c r="P82" s="116">
        <v>0</v>
      </c>
      <c r="Q82" s="116">
        <v>0</v>
      </c>
      <c r="R82" s="116">
        <v>0</v>
      </c>
      <c r="S82" s="116">
        <v>0</v>
      </c>
      <c r="T82" s="117">
        <v>0</v>
      </c>
    </row>
    <row r="83" spans="1:20" customFormat="1" ht="36" customHeight="1" x14ac:dyDescent="0.2">
      <c r="A83" s="114" t="s">
        <v>187</v>
      </c>
      <c r="B83" s="116">
        <v>0</v>
      </c>
      <c r="C83" s="116">
        <v>0</v>
      </c>
      <c r="D83" s="116">
        <v>0</v>
      </c>
      <c r="E83" s="116">
        <v>0</v>
      </c>
      <c r="F83" s="116">
        <v>0</v>
      </c>
      <c r="G83" s="116">
        <v>0</v>
      </c>
      <c r="H83" s="116"/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v>0</v>
      </c>
      <c r="S83" s="116">
        <v>0</v>
      </c>
      <c r="T83" s="117">
        <v>0</v>
      </c>
    </row>
    <row r="84" spans="1:20" customFormat="1" ht="36" customHeight="1" thickBot="1" x14ac:dyDescent="0.25">
      <c r="A84" s="115" t="s">
        <v>207</v>
      </c>
      <c r="B84" s="118">
        <v>0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/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9">
        <v>0</v>
      </c>
    </row>
    <row r="85" spans="1:20" customFormat="1" ht="36" customHeight="1" thickBot="1" x14ac:dyDescent="0.25">
      <c r="A85" s="124" t="s">
        <v>96</v>
      </c>
      <c r="B85" s="125">
        <f>SUM(B77:B83)</f>
        <v>0</v>
      </c>
      <c r="C85" s="125">
        <f t="shared" ref="C85:P85" si="6">SUM(C77:C83)</f>
        <v>0</v>
      </c>
      <c r="D85" s="125">
        <f t="shared" si="6"/>
        <v>0</v>
      </c>
      <c r="E85" s="125">
        <f t="shared" si="6"/>
        <v>0</v>
      </c>
      <c r="F85" s="125">
        <f t="shared" si="6"/>
        <v>0</v>
      </c>
      <c r="G85" s="125">
        <f t="shared" si="6"/>
        <v>0</v>
      </c>
      <c r="H85" s="125">
        <f t="shared" si="6"/>
        <v>0</v>
      </c>
      <c r="I85" s="125">
        <f t="shared" si="6"/>
        <v>0</v>
      </c>
      <c r="J85" s="125">
        <f t="shared" si="6"/>
        <v>0</v>
      </c>
      <c r="K85" s="125">
        <f t="shared" si="6"/>
        <v>0</v>
      </c>
      <c r="L85" s="125">
        <f t="shared" si="6"/>
        <v>0</v>
      </c>
      <c r="M85" s="125">
        <f t="shared" si="6"/>
        <v>0</v>
      </c>
      <c r="N85" s="125">
        <f t="shared" si="6"/>
        <v>0</v>
      </c>
      <c r="O85" s="125">
        <f t="shared" si="6"/>
        <v>0</v>
      </c>
      <c r="P85" s="125">
        <f t="shared" si="6"/>
        <v>0</v>
      </c>
      <c r="Q85" s="125">
        <f>SUM(Q77:Q83)</f>
        <v>0</v>
      </c>
      <c r="R85" s="125">
        <f>SUM(R77:R83)</f>
        <v>0</v>
      </c>
      <c r="S85" s="125">
        <f>SUM(S77:S83)</f>
        <v>0</v>
      </c>
      <c r="T85" s="125">
        <f>SUM(T77:T83)</f>
        <v>0</v>
      </c>
    </row>
    <row r="86" spans="1:20" s="255" customFormat="1" ht="36" customHeight="1" thickBot="1" x14ac:dyDescent="0.35">
      <c r="A86" s="253"/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</row>
    <row r="87" spans="1:20" s="127" customFormat="1" ht="36" customHeight="1" thickBot="1" x14ac:dyDescent="0.35">
      <c r="A87" s="123" t="s">
        <v>96</v>
      </c>
      <c r="B87" s="128">
        <f t="shared" ref="B87:T87" si="7">B85+B72+B56+B41+B28</f>
        <v>0</v>
      </c>
      <c r="C87" s="128">
        <f t="shared" si="7"/>
        <v>0</v>
      </c>
      <c r="D87" s="128">
        <f t="shared" si="7"/>
        <v>0</v>
      </c>
      <c r="E87" s="128">
        <f t="shared" si="7"/>
        <v>0</v>
      </c>
      <c r="F87" s="128">
        <f t="shared" si="7"/>
        <v>0</v>
      </c>
      <c r="G87" s="128">
        <f t="shared" si="7"/>
        <v>0</v>
      </c>
      <c r="H87" s="128">
        <f t="shared" si="7"/>
        <v>0</v>
      </c>
      <c r="I87" s="128">
        <f t="shared" si="7"/>
        <v>0</v>
      </c>
      <c r="J87" s="128">
        <f t="shared" si="7"/>
        <v>0</v>
      </c>
      <c r="K87" s="128">
        <f t="shared" si="7"/>
        <v>0</v>
      </c>
      <c r="L87" s="128">
        <f t="shared" si="7"/>
        <v>0</v>
      </c>
      <c r="M87" s="128">
        <f t="shared" si="7"/>
        <v>0</v>
      </c>
      <c r="N87" s="128">
        <f t="shared" si="7"/>
        <v>0</v>
      </c>
      <c r="O87" s="128">
        <f t="shared" si="7"/>
        <v>0</v>
      </c>
      <c r="P87" s="128">
        <f t="shared" si="7"/>
        <v>0</v>
      </c>
      <c r="Q87" s="128">
        <f t="shared" si="7"/>
        <v>0</v>
      </c>
      <c r="R87" s="128">
        <f t="shared" si="7"/>
        <v>0</v>
      </c>
      <c r="S87" s="128">
        <f t="shared" si="7"/>
        <v>0</v>
      </c>
      <c r="T87" s="128">
        <f t="shared" si="7"/>
        <v>0</v>
      </c>
    </row>
    <row r="88" spans="1:20" s="255" customFormat="1" ht="36" customHeight="1" x14ac:dyDescent="0.3">
      <c r="A88" s="253" t="s">
        <v>44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</row>
  </sheetData>
  <sheetProtection insertRows="0" deleteRows="0" sort="0" autoFilter="0" pivotTables="0"/>
  <mergeCells count="12">
    <mergeCell ref="A1:A4"/>
    <mergeCell ref="T1:T2"/>
    <mergeCell ref="T3:T4"/>
    <mergeCell ref="B1:S2"/>
    <mergeCell ref="K3:S4"/>
    <mergeCell ref="B3:J4"/>
    <mergeCell ref="A5:T5"/>
    <mergeCell ref="A31:T31"/>
    <mergeCell ref="A18:T18"/>
    <mergeCell ref="A59:T59"/>
    <mergeCell ref="A75:T75"/>
    <mergeCell ref="A44:T4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35"/>
  <sheetViews>
    <sheetView showGridLines="0" zoomScaleNormal="100" workbookViewId="0">
      <selection activeCell="D20" sqref="D20"/>
    </sheetView>
  </sheetViews>
  <sheetFormatPr baseColWidth="10" defaultColWidth="11.42578125" defaultRowHeight="12.75" customHeight="1" x14ac:dyDescent="0.2"/>
  <cols>
    <col min="1" max="1" width="33.5703125" style="8" customWidth="1"/>
    <col min="2" max="2" width="17.42578125" style="9" customWidth="1"/>
    <col min="3" max="6" width="20.85546875" style="8" customWidth="1"/>
    <col min="7" max="7" width="16.85546875" style="8" bestFit="1" customWidth="1"/>
    <col min="8" max="8" width="20.85546875" style="8" customWidth="1"/>
    <col min="9" max="16384" width="11.42578125" style="8"/>
  </cols>
  <sheetData>
    <row r="1" spans="1:8" ht="12.75" customHeight="1" x14ac:dyDescent="0.2">
      <c r="A1" s="585"/>
      <c r="B1" s="591" t="s">
        <v>261</v>
      </c>
      <c r="C1" s="591"/>
      <c r="D1" s="591"/>
      <c r="E1" s="591"/>
      <c r="F1" s="591"/>
      <c r="G1" s="591"/>
      <c r="H1" s="591" t="s">
        <v>262</v>
      </c>
    </row>
    <row r="2" spans="1:8" ht="12.75" customHeight="1" x14ac:dyDescent="0.2">
      <c r="A2" s="585"/>
      <c r="B2" s="591"/>
      <c r="C2" s="591"/>
      <c r="D2" s="591"/>
      <c r="E2" s="591"/>
      <c r="F2" s="591"/>
      <c r="G2" s="591"/>
      <c r="H2" s="592"/>
    </row>
    <row r="3" spans="1:8" s="529" customFormat="1" ht="12.75" customHeight="1" x14ac:dyDescent="0.2">
      <c r="A3" s="585"/>
      <c r="B3" s="591" t="s">
        <v>263</v>
      </c>
      <c r="C3" s="591"/>
      <c r="D3" s="591"/>
      <c r="E3" s="591" t="s">
        <v>264</v>
      </c>
      <c r="F3" s="591"/>
      <c r="G3" s="591"/>
      <c r="H3" s="592" t="s">
        <v>334</v>
      </c>
    </row>
    <row r="4" spans="1:8" s="529" customFormat="1" ht="12.75" customHeight="1" x14ac:dyDescent="0.2">
      <c r="A4" s="585"/>
      <c r="B4" s="591"/>
      <c r="C4" s="591"/>
      <c r="D4" s="591"/>
      <c r="E4" s="591"/>
      <c r="F4" s="591"/>
      <c r="G4" s="591"/>
      <c r="H4" s="592"/>
    </row>
    <row r="5" spans="1:8" s="529" customFormat="1" ht="12.75" customHeight="1" x14ac:dyDescent="0.25">
      <c r="A5" s="537"/>
      <c r="B5" s="538"/>
      <c r="C5" s="538"/>
      <c r="D5" s="538"/>
      <c r="E5" s="538"/>
      <c r="F5" s="538"/>
      <c r="G5" s="538"/>
      <c r="H5" s="539"/>
    </row>
    <row r="6" spans="1:8" ht="12.75" customHeight="1" thickBot="1" x14ac:dyDescent="0.25">
      <c r="C6" s="10" t="s">
        <v>10</v>
      </c>
      <c r="D6" s="10" t="s">
        <v>20</v>
      </c>
      <c r="E6" s="10" t="s">
        <v>21</v>
      </c>
      <c r="F6" s="10" t="s">
        <v>22</v>
      </c>
      <c r="G6" s="10" t="s">
        <v>23</v>
      </c>
      <c r="H6" s="10" t="s">
        <v>24</v>
      </c>
    </row>
    <row r="7" spans="1:8" ht="15" customHeight="1" thickBot="1" x14ac:dyDescent="0.3">
      <c r="A7" s="11" t="s">
        <v>25</v>
      </c>
      <c r="B7" s="566">
        <f>+'INSUMOS CUBA'!D10+'INSUMOS MEGACENTRO'!D39</f>
        <v>0</v>
      </c>
      <c r="C7" s="60">
        <f>($B$7*19%)</f>
        <v>0</v>
      </c>
      <c r="D7" s="60">
        <f>($B$7*7%)</f>
        <v>0</v>
      </c>
      <c r="E7" s="60">
        <f>($B$7*73%)</f>
        <v>0</v>
      </c>
      <c r="F7" s="60">
        <f>($B$7*1%)</f>
        <v>0</v>
      </c>
      <c r="G7" s="60">
        <f>B8</f>
        <v>0</v>
      </c>
      <c r="H7" s="60">
        <f>B9</f>
        <v>0</v>
      </c>
    </row>
    <row r="8" spans="1:8" ht="15" customHeight="1" thickBot="1" x14ac:dyDescent="0.3">
      <c r="A8" s="12" t="s">
        <v>23</v>
      </c>
      <c r="B8" s="566">
        <f>+HEMODINAMIA!D13</f>
        <v>0</v>
      </c>
    </row>
    <row r="9" spans="1:8" ht="15" customHeight="1" thickBot="1" x14ac:dyDescent="0.3">
      <c r="A9" s="12" t="s">
        <v>24</v>
      </c>
      <c r="B9" s="566">
        <f>+OSTEOSINTESIS!D14</f>
        <v>0</v>
      </c>
      <c r="C9" s="43"/>
      <c r="D9" s="43"/>
      <c r="E9" s="43"/>
      <c r="F9" s="101"/>
      <c r="G9" s="43"/>
      <c r="H9" s="43"/>
    </row>
    <row r="10" spans="1:8" ht="15" customHeight="1" thickBot="1" x14ac:dyDescent="0.3">
      <c r="A10" s="13"/>
      <c r="B10" s="566">
        <f>SUM(B7:B9)</f>
        <v>0</v>
      </c>
      <c r="C10" s="43"/>
      <c r="D10" s="102"/>
      <c r="E10" s="102"/>
      <c r="F10" s="102"/>
      <c r="G10" s="102"/>
      <c r="H10" s="43"/>
    </row>
    <row r="11" spans="1:8" ht="12.75" customHeight="1" thickBot="1" x14ac:dyDescent="0.25">
      <c r="C11" s="103"/>
      <c r="D11" s="102"/>
      <c r="E11" s="102"/>
      <c r="F11" s="102"/>
      <c r="G11" s="102"/>
      <c r="H11" s="43"/>
    </row>
    <row r="12" spans="1:8" ht="12.75" customHeight="1" thickBot="1" x14ac:dyDescent="0.3">
      <c r="A12" s="11" t="s">
        <v>185</v>
      </c>
      <c r="B12" s="519">
        <v>3673350779</v>
      </c>
      <c r="C12" s="104"/>
      <c r="D12" s="102"/>
      <c r="E12" s="102"/>
      <c r="F12" s="102"/>
      <c r="G12" s="102"/>
      <c r="H12" s="43"/>
    </row>
    <row r="13" spans="1:8" ht="12.75" customHeight="1" thickBot="1" x14ac:dyDescent="0.25">
      <c r="C13" s="43"/>
      <c r="D13" s="102"/>
      <c r="E13" s="102"/>
      <c r="F13" s="102"/>
      <c r="G13" s="102"/>
      <c r="H13" s="43"/>
    </row>
    <row r="14" spans="1:8" ht="16.5" thickBot="1" x14ac:dyDescent="0.3">
      <c r="A14" s="11" t="s">
        <v>155</v>
      </c>
      <c r="B14" s="566">
        <f>+CUBA!AI71+MEGACENTRO!AM109</f>
        <v>0</v>
      </c>
      <c r="C14" s="43"/>
      <c r="D14" s="102"/>
      <c r="E14" s="102"/>
      <c r="F14" s="102"/>
      <c r="G14" s="102"/>
      <c r="H14" s="43"/>
    </row>
    <row r="15" spans="1:8" ht="16.5" thickBot="1" x14ac:dyDescent="0.3">
      <c r="A15" s="11" t="s">
        <v>216</v>
      </c>
      <c r="B15" s="566">
        <f>+CUBA!AI70+MEGACENTRO!AM108</f>
        <v>0</v>
      </c>
      <c r="C15" s="43"/>
      <c r="D15" s="102"/>
      <c r="E15" s="102"/>
      <c r="F15" s="102"/>
      <c r="G15" s="102"/>
      <c r="H15" s="43"/>
    </row>
    <row r="16" spans="1:8" ht="12.75" customHeight="1" x14ac:dyDescent="0.2">
      <c r="C16" s="43"/>
      <c r="D16" s="43"/>
      <c r="E16" s="43"/>
      <c r="F16" s="43"/>
      <c r="G16" s="43"/>
      <c r="H16" s="43"/>
    </row>
    <row r="17" spans="3:8" ht="12.75" customHeight="1" x14ac:dyDescent="0.2">
      <c r="C17" s="43"/>
      <c r="D17" s="43"/>
      <c r="E17" s="43"/>
      <c r="F17" s="43"/>
      <c r="G17" s="43"/>
      <c r="H17" s="43"/>
    </row>
    <row r="18" spans="3:8" ht="12.75" customHeight="1" x14ac:dyDescent="0.2">
      <c r="C18" s="43"/>
      <c r="D18" s="43"/>
      <c r="E18" s="43"/>
      <c r="F18" s="43"/>
      <c r="G18" s="43"/>
      <c r="H18" s="43"/>
    </row>
    <row r="19" spans="3:8" ht="12.75" customHeight="1" x14ac:dyDescent="0.2">
      <c r="C19" s="43"/>
      <c r="D19" s="43"/>
      <c r="E19" s="43"/>
      <c r="F19" s="43"/>
      <c r="G19" s="43"/>
      <c r="H19" s="43"/>
    </row>
    <row r="20" spans="3:8" ht="12.75" customHeight="1" x14ac:dyDescent="0.2">
      <c r="C20" s="43"/>
      <c r="D20" s="43"/>
      <c r="E20" s="43"/>
      <c r="F20" s="43"/>
      <c r="G20" s="43"/>
      <c r="H20" s="43"/>
    </row>
    <row r="21" spans="3:8" ht="12.75" customHeight="1" x14ac:dyDescent="0.2">
      <c r="C21" s="43"/>
      <c r="D21" s="43"/>
      <c r="E21" s="43"/>
      <c r="F21" s="43"/>
      <c r="G21" s="43"/>
      <c r="H21" s="43"/>
    </row>
    <row r="22" spans="3:8" ht="12.75" customHeight="1" x14ac:dyDescent="0.2">
      <c r="C22" s="43"/>
      <c r="D22" s="43"/>
      <c r="E22" s="43"/>
      <c r="F22" s="43"/>
      <c r="G22" s="43"/>
      <c r="H22" s="43"/>
    </row>
    <row r="23" spans="3:8" ht="12.75" customHeight="1" x14ac:dyDescent="0.2">
      <c r="C23" s="43"/>
      <c r="D23" s="43"/>
      <c r="E23" s="43"/>
      <c r="F23" s="43"/>
      <c r="G23" s="43"/>
      <c r="H23" s="43"/>
    </row>
    <row r="24" spans="3:8" ht="12.75" customHeight="1" x14ac:dyDescent="0.2">
      <c r="C24" s="43"/>
      <c r="D24" s="43"/>
      <c r="E24" s="43"/>
      <c r="F24" s="43"/>
      <c r="G24" s="43"/>
      <c r="H24" s="43"/>
    </row>
    <row r="25" spans="3:8" ht="12.75" customHeight="1" x14ac:dyDescent="0.2">
      <c r="C25" s="43"/>
      <c r="D25" s="43"/>
      <c r="E25" s="43"/>
      <c r="F25" s="43"/>
      <c r="G25" s="43"/>
      <c r="H25" s="43"/>
    </row>
    <row r="26" spans="3:8" ht="12.75" customHeight="1" x14ac:dyDescent="0.2">
      <c r="C26" s="43"/>
      <c r="D26" s="43"/>
      <c r="E26" s="43"/>
      <c r="F26" s="43"/>
      <c r="G26" s="43"/>
      <c r="H26" s="43"/>
    </row>
    <row r="27" spans="3:8" ht="12.75" customHeight="1" x14ac:dyDescent="0.2">
      <c r="C27" s="43"/>
      <c r="D27" s="43"/>
      <c r="E27" s="43"/>
      <c r="F27" s="43"/>
      <c r="G27" s="43"/>
      <c r="H27" s="43"/>
    </row>
    <row r="28" spans="3:8" ht="12.75" customHeight="1" x14ac:dyDescent="0.2">
      <c r="C28" s="43"/>
      <c r="D28" s="43"/>
      <c r="E28" s="43"/>
      <c r="F28" s="43"/>
      <c r="G28" s="43"/>
      <c r="H28" s="43"/>
    </row>
    <row r="29" spans="3:8" ht="12.75" customHeight="1" x14ac:dyDescent="0.2">
      <c r="C29" s="43"/>
      <c r="D29" s="43"/>
      <c r="E29" s="43"/>
      <c r="F29" s="43"/>
      <c r="G29" s="43"/>
      <c r="H29" s="43"/>
    </row>
    <row r="30" spans="3:8" ht="12.75" customHeight="1" x14ac:dyDescent="0.2">
      <c r="C30" s="43"/>
      <c r="D30" s="43"/>
      <c r="E30" s="43"/>
      <c r="F30" s="43"/>
      <c r="G30" s="43"/>
      <c r="H30" s="43"/>
    </row>
    <row r="31" spans="3:8" ht="12.75" customHeight="1" x14ac:dyDescent="0.2">
      <c r="C31" s="43"/>
      <c r="D31" s="43"/>
      <c r="E31" s="43"/>
      <c r="F31" s="43"/>
      <c r="G31" s="43"/>
      <c r="H31" s="43"/>
    </row>
    <row r="32" spans="3:8" ht="12.75" customHeight="1" x14ac:dyDescent="0.2">
      <c r="C32" s="43"/>
      <c r="D32" s="43"/>
      <c r="E32" s="43"/>
      <c r="F32" s="43"/>
      <c r="G32" s="43"/>
      <c r="H32" s="43"/>
    </row>
    <row r="33" spans="3:8" ht="12.75" customHeight="1" x14ac:dyDescent="0.2">
      <c r="C33" s="43"/>
      <c r="D33" s="43"/>
      <c r="E33" s="43"/>
      <c r="F33" s="43"/>
      <c r="G33" s="43"/>
      <c r="H33" s="43"/>
    </row>
    <row r="34" spans="3:8" ht="12.75" customHeight="1" x14ac:dyDescent="0.2">
      <c r="C34" s="43"/>
      <c r="D34" s="43"/>
      <c r="E34" s="43"/>
      <c r="F34" s="43"/>
      <c r="G34" s="43"/>
      <c r="H34" s="43"/>
    </row>
    <row r="35" spans="3:8" ht="12.75" customHeight="1" x14ac:dyDescent="0.2">
      <c r="C35" s="43"/>
      <c r="D35" s="43"/>
      <c r="E35" s="43"/>
      <c r="F35" s="43"/>
      <c r="G35" s="43"/>
      <c r="H35" s="43"/>
    </row>
  </sheetData>
  <sheetProtection sort="0" autoFilter="0" pivotTables="0"/>
  <mergeCells count="6">
    <mergeCell ref="A1:A4"/>
    <mergeCell ref="H1:H2"/>
    <mergeCell ref="H3:H4"/>
    <mergeCell ref="B3:D4"/>
    <mergeCell ref="E3:G4"/>
    <mergeCell ref="B1:G2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indexed="13"/>
  </sheetPr>
  <dimension ref="A1:G10"/>
  <sheetViews>
    <sheetView zoomScale="75" zoomScaleNormal="75" workbookViewId="0">
      <selection activeCell="F1" sqref="F1"/>
    </sheetView>
  </sheetViews>
  <sheetFormatPr baseColWidth="10" defaultColWidth="11" defaultRowHeight="12.75" customHeight="1" x14ac:dyDescent="0.2"/>
  <cols>
    <col min="1" max="4" width="11" customWidth="1"/>
    <col min="5" max="5" width="11.5703125" style="14" customWidth="1"/>
    <col min="6" max="6" width="12.85546875" style="14" customWidth="1"/>
    <col min="7" max="7" width="11.42578125" style="14" customWidth="1"/>
  </cols>
  <sheetData>
    <row r="1" spans="1:6" ht="12.75" customHeight="1" x14ac:dyDescent="0.2">
      <c r="A1">
        <f>2683+510</f>
        <v>3193</v>
      </c>
      <c r="C1" s="5" t="s">
        <v>26</v>
      </c>
      <c r="D1" s="5" t="s">
        <v>27</v>
      </c>
      <c r="E1" s="14">
        <v>2179.1</v>
      </c>
      <c r="F1" s="14">
        <f>+E1*$A$1</f>
        <v>6957866.2999999998</v>
      </c>
    </row>
    <row r="2" spans="1:6" ht="12.75" customHeight="1" x14ac:dyDescent="0.2">
      <c r="D2" s="5" t="s">
        <v>10</v>
      </c>
      <c r="E2" s="14">
        <v>4236</v>
      </c>
      <c r="F2" s="14">
        <f>+E2*$A$1</f>
        <v>13525548</v>
      </c>
    </row>
    <row r="3" spans="1:6" ht="12.75" customHeight="1" x14ac:dyDescent="0.2">
      <c r="D3" s="5" t="s">
        <v>28</v>
      </c>
      <c r="E3" s="14">
        <v>11773.3</v>
      </c>
      <c r="F3" s="14">
        <f>+E3*$A$1</f>
        <v>37592146.899999999</v>
      </c>
    </row>
    <row r="4" spans="1:6" ht="12.75" customHeight="1" x14ac:dyDescent="0.2">
      <c r="D4" s="5" t="s">
        <v>8</v>
      </c>
      <c r="E4" s="14">
        <v>1178.8</v>
      </c>
      <c r="F4" s="14">
        <f>+E4*$A$1</f>
        <v>3763908.4</v>
      </c>
    </row>
    <row r="6" spans="1:6" ht="12.75" customHeight="1" x14ac:dyDescent="0.2">
      <c r="C6" s="5" t="s">
        <v>0</v>
      </c>
      <c r="D6" s="5" t="s">
        <v>27</v>
      </c>
      <c r="E6" s="14">
        <v>2163</v>
      </c>
      <c r="F6" s="14">
        <f>+E6*$A$1</f>
        <v>6906459</v>
      </c>
    </row>
    <row r="7" spans="1:6" ht="12.75" customHeight="1" x14ac:dyDescent="0.2">
      <c r="D7" s="5" t="s">
        <v>10</v>
      </c>
      <c r="E7" s="14">
        <v>1995</v>
      </c>
      <c r="F7" s="14">
        <f>+E7*$A$1</f>
        <v>6370035</v>
      </c>
    </row>
    <row r="8" spans="1:6" ht="12.75" customHeight="1" x14ac:dyDescent="0.2">
      <c r="D8" s="5" t="s">
        <v>28</v>
      </c>
      <c r="E8" s="14">
        <v>4935</v>
      </c>
      <c r="F8" s="14">
        <f>+E8*$A$1</f>
        <v>15757455</v>
      </c>
    </row>
    <row r="10" spans="1:6" ht="12.75" customHeight="1" x14ac:dyDescent="0.2">
      <c r="F10" s="15">
        <f>SUM(F1:F9)</f>
        <v>90873418.599999994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L86"/>
  <sheetViews>
    <sheetView showGridLines="0" zoomScale="60" zoomScaleNormal="6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H27" sqref="Z25:AH27"/>
    </sheetView>
  </sheetViews>
  <sheetFormatPr baseColWidth="10" defaultColWidth="11.42578125" defaultRowHeight="18.75" customHeight="1" x14ac:dyDescent="0.25"/>
  <cols>
    <col min="1" max="1" width="173.5703125" style="194" customWidth="1"/>
    <col min="2" max="2" width="10.7109375" style="239" bestFit="1" customWidth="1"/>
    <col min="3" max="3" width="17.140625" style="227" bestFit="1" customWidth="1"/>
    <col min="4" max="4" width="10.7109375" style="239" bestFit="1" customWidth="1"/>
    <col min="5" max="5" width="17.140625" style="227" bestFit="1" customWidth="1"/>
    <col min="6" max="6" width="9.28515625" style="240" bestFit="1" customWidth="1"/>
    <col min="7" max="7" width="17.140625" style="227" bestFit="1" customWidth="1"/>
    <col min="8" max="8" width="10.7109375" style="240" bestFit="1" customWidth="1"/>
    <col min="9" max="9" width="18.85546875" style="227" bestFit="1" customWidth="1"/>
    <col min="10" max="10" width="9.85546875" style="240" bestFit="1" customWidth="1"/>
    <col min="11" max="11" width="14.85546875" style="227" bestFit="1" customWidth="1"/>
    <col min="12" max="12" width="9.85546875" style="240" bestFit="1" customWidth="1"/>
    <col min="13" max="13" width="15.140625" style="227" bestFit="1" customWidth="1"/>
    <col min="14" max="14" width="9.85546875" style="240" bestFit="1" customWidth="1"/>
    <col min="15" max="15" width="15.140625" style="227" bestFit="1" customWidth="1"/>
    <col min="16" max="16" width="9.85546875" style="240" bestFit="1" customWidth="1"/>
    <col min="17" max="17" width="19.140625" style="227" customWidth="1"/>
    <col min="18" max="18" width="10.7109375" style="240" bestFit="1" customWidth="1"/>
    <col min="19" max="19" width="15.5703125" style="227" bestFit="1" customWidth="1"/>
    <col min="20" max="20" width="9" style="240" bestFit="1" customWidth="1"/>
    <col min="21" max="21" width="16" style="227" bestFit="1" customWidth="1"/>
    <col min="22" max="22" width="9.85546875" style="240" customWidth="1"/>
    <col min="23" max="23" width="14.85546875" style="227" bestFit="1" customWidth="1"/>
    <col min="24" max="24" width="9" style="240" customWidth="1"/>
    <col min="25" max="25" width="15.5703125" style="227" bestFit="1" customWidth="1"/>
    <col min="26" max="26" width="9" style="240" bestFit="1" customWidth="1"/>
    <col min="27" max="27" width="15.5703125" style="227" bestFit="1" customWidth="1"/>
    <col min="28" max="28" width="9" style="240" bestFit="1" customWidth="1"/>
    <col min="29" max="29" width="22.28515625" style="227" customWidth="1"/>
    <col min="30" max="30" width="9" style="240" bestFit="1" customWidth="1"/>
    <col min="31" max="31" width="15.5703125" style="227" bestFit="1" customWidth="1"/>
    <col min="32" max="32" width="9" style="240" bestFit="1" customWidth="1"/>
    <col min="33" max="33" width="21" style="227" customWidth="1"/>
    <col min="34" max="34" width="25.140625" style="466" customWidth="1"/>
    <col min="35" max="35" width="15.140625" style="194" customWidth="1"/>
    <col min="36" max="16384" width="11.42578125" style="194"/>
  </cols>
  <sheetData>
    <row r="1" spans="1:34" s="532" customFormat="1" ht="18.75" customHeight="1" x14ac:dyDescent="0.25">
      <c r="A1" s="585"/>
      <c r="B1" s="596" t="s">
        <v>269</v>
      </c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 t="s">
        <v>270</v>
      </c>
      <c r="AH1" s="535"/>
    </row>
    <row r="2" spans="1:34" s="532" customFormat="1" ht="18.75" customHeight="1" x14ac:dyDescent="0.25">
      <c r="A2" s="585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6"/>
      <c r="AF2" s="596"/>
      <c r="AG2" s="595"/>
      <c r="AH2" s="535"/>
    </row>
    <row r="3" spans="1:34" s="532" customFormat="1" ht="18.75" customHeight="1" x14ac:dyDescent="0.25">
      <c r="A3" s="585"/>
      <c r="B3" s="596" t="s">
        <v>271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 t="s">
        <v>272</v>
      </c>
      <c r="S3" s="596"/>
      <c r="T3" s="596"/>
      <c r="U3" s="596"/>
      <c r="V3" s="596"/>
      <c r="W3" s="596"/>
      <c r="X3" s="596"/>
      <c r="Y3" s="596"/>
      <c r="Z3" s="596"/>
      <c r="AA3" s="596"/>
      <c r="AB3" s="596"/>
      <c r="AC3" s="596"/>
      <c r="AD3" s="596"/>
      <c r="AE3" s="596"/>
      <c r="AF3" s="596"/>
      <c r="AG3" s="595" t="s">
        <v>334</v>
      </c>
      <c r="AH3" s="535"/>
    </row>
    <row r="4" spans="1:34" s="532" customFormat="1" ht="18.75" customHeight="1" x14ac:dyDescent="0.25">
      <c r="A4" s="585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5"/>
      <c r="AH4" s="535"/>
    </row>
    <row r="5" spans="1:34" s="533" customFormat="1" ht="18.75" customHeight="1" x14ac:dyDescent="0.25">
      <c r="A5" s="537"/>
      <c r="B5" s="541"/>
      <c r="C5" s="541"/>
      <c r="D5" s="541"/>
      <c r="E5" s="541"/>
      <c r="F5" s="541"/>
      <c r="G5" s="541"/>
      <c r="I5" s="527"/>
      <c r="J5" s="527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0"/>
      <c r="AD5" s="540"/>
      <c r="AE5" s="540"/>
      <c r="AF5" s="540"/>
      <c r="AG5" s="543"/>
      <c r="AH5" s="536"/>
    </row>
    <row r="6" spans="1:34" ht="18.75" customHeight="1" x14ac:dyDescent="0.25">
      <c r="A6" s="594" t="s">
        <v>280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4"/>
      <c r="AH6" s="455"/>
    </row>
    <row r="7" spans="1:34" s="532" customFormat="1" ht="18.75" customHeight="1" x14ac:dyDescent="0.25">
      <c r="A7" s="598" t="s">
        <v>325</v>
      </c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  <c r="U7" s="599"/>
      <c r="V7" s="599"/>
      <c r="W7" s="599"/>
      <c r="X7" s="599"/>
      <c r="Y7" s="599"/>
      <c r="Z7" s="599"/>
      <c r="AA7" s="599"/>
      <c r="AB7" s="599"/>
      <c r="AC7" s="599"/>
      <c r="AD7" s="599"/>
      <c r="AE7" s="599"/>
      <c r="AF7" s="599"/>
      <c r="AG7" s="600"/>
      <c r="AH7" s="535"/>
    </row>
    <row r="8" spans="1:34" s="224" customFormat="1" ht="37.5" customHeight="1" x14ac:dyDescent="0.2">
      <c r="A8" s="146" t="s">
        <v>37</v>
      </c>
      <c r="B8" s="146" t="s">
        <v>38</v>
      </c>
      <c r="C8" s="147" t="s">
        <v>232</v>
      </c>
      <c r="D8" s="146" t="s">
        <v>38</v>
      </c>
      <c r="E8" s="147" t="s">
        <v>9</v>
      </c>
      <c r="F8" s="147" t="s">
        <v>38</v>
      </c>
      <c r="G8" s="147" t="s">
        <v>10</v>
      </c>
      <c r="H8" s="147" t="s">
        <v>38</v>
      </c>
      <c r="I8" s="147" t="s">
        <v>11</v>
      </c>
      <c r="J8" s="147" t="s">
        <v>38</v>
      </c>
      <c r="K8" s="147" t="s">
        <v>13</v>
      </c>
      <c r="L8" s="147" t="s">
        <v>38</v>
      </c>
      <c r="M8" s="147" t="s">
        <v>14</v>
      </c>
      <c r="N8" s="147" t="s">
        <v>38</v>
      </c>
      <c r="O8" s="147" t="s">
        <v>15</v>
      </c>
      <c r="P8" s="147" t="s">
        <v>38</v>
      </c>
      <c r="Q8" s="147" t="s">
        <v>16</v>
      </c>
      <c r="R8" s="147" t="s">
        <v>38</v>
      </c>
      <c r="S8" s="147" t="s">
        <v>17</v>
      </c>
      <c r="T8" s="147" t="s">
        <v>38</v>
      </c>
      <c r="U8" s="147" t="s">
        <v>40</v>
      </c>
      <c r="V8" s="147" t="s">
        <v>38</v>
      </c>
      <c r="W8" s="147" t="s">
        <v>18</v>
      </c>
      <c r="X8" s="147" t="s">
        <v>38</v>
      </c>
      <c r="Y8" s="147" t="s">
        <v>19</v>
      </c>
      <c r="Z8" s="147" t="s">
        <v>38</v>
      </c>
      <c r="AA8" s="147" t="s">
        <v>208</v>
      </c>
      <c r="AB8" s="147" t="s">
        <v>38</v>
      </c>
      <c r="AC8" s="147" t="s">
        <v>217</v>
      </c>
      <c r="AD8" s="147" t="s">
        <v>38</v>
      </c>
      <c r="AE8" s="147" t="s">
        <v>209</v>
      </c>
      <c r="AF8" s="147" t="s">
        <v>38</v>
      </c>
      <c r="AG8" s="147" t="s">
        <v>210</v>
      </c>
      <c r="AH8" s="456"/>
    </row>
    <row r="9" spans="1:34" s="532" customFormat="1" ht="18.75" customHeight="1" x14ac:dyDescent="0.25">
      <c r="A9" s="451"/>
      <c r="B9" s="298"/>
      <c r="C9" s="280"/>
      <c r="D9" s="298"/>
      <c r="E9" s="369"/>
      <c r="F9" s="368"/>
      <c r="G9" s="369"/>
      <c r="H9" s="368"/>
      <c r="I9" s="280"/>
      <c r="J9" s="305"/>
      <c r="K9" s="280"/>
      <c r="L9" s="298"/>
      <c r="M9" s="280"/>
      <c r="N9" s="298"/>
      <c r="O9" s="281"/>
      <c r="P9" s="298"/>
      <c r="Q9" s="280"/>
      <c r="R9" s="305"/>
      <c r="S9" s="280"/>
      <c r="T9" s="452"/>
      <c r="U9" s="313"/>
      <c r="V9" s="452"/>
      <c r="W9" s="280"/>
      <c r="X9" s="452"/>
      <c r="Y9" s="280"/>
      <c r="Z9" s="452"/>
      <c r="AA9" s="280"/>
      <c r="AB9" s="452"/>
      <c r="AC9" s="280"/>
      <c r="AD9" s="452"/>
      <c r="AE9" s="280"/>
      <c r="AF9" s="452"/>
      <c r="AG9" s="280"/>
      <c r="AH9" s="535"/>
    </row>
    <row r="10" spans="1:34" s="532" customFormat="1" ht="18.600000000000001" customHeight="1" x14ac:dyDescent="0.25">
      <c r="A10" s="451"/>
      <c r="B10" s="298"/>
      <c r="C10" s="280"/>
      <c r="D10" s="298"/>
      <c r="E10" s="280"/>
      <c r="F10" s="368"/>
      <c r="G10" s="280"/>
      <c r="H10" s="368"/>
      <c r="I10" s="280"/>
      <c r="J10" s="305"/>
      <c r="K10" s="280"/>
      <c r="L10" s="298"/>
      <c r="M10" s="280"/>
      <c r="N10" s="298"/>
      <c r="O10" s="280"/>
      <c r="P10" s="298"/>
      <c r="Q10" s="280"/>
      <c r="R10" s="305"/>
      <c r="S10" s="280"/>
      <c r="T10" s="452"/>
      <c r="U10" s="313"/>
      <c r="V10" s="452"/>
      <c r="W10" s="280"/>
      <c r="X10" s="452"/>
      <c r="Y10" s="280"/>
      <c r="Z10" s="452"/>
      <c r="AA10" s="280"/>
      <c r="AB10" s="452"/>
      <c r="AC10" s="280"/>
      <c r="AD10" s="452"/>
      <c r="AE10" s="280"/>
      <c r="AF10" s="452"/>
      <c r="AG10" s="280"/>
      <c r="AH10" s="535"/>
    </row>
    <row r="11" spans="1:34" s="225" customFormat="1" ht="18.75" customHeight="1" x14ac:dyDescent="0.25">
      <c r="A11" s="166" t="s">
        <v>326</v>
      </c>
      <c r="B11" s="572"/>
      <c r="C11" s="314">
        <f>SUM(C9:C10)</f>
        <v>0</v>
      </c>
      <c r="D11" s="315"/>
      <c r="E11" s="314">
        <f>SUM(E9:E10)</f>
        <v>0</v>
      </c>
      <c r="F11" s="283"/>
      <c r="G11" s="314">
        <f>SUM(G9:G10)</f>
        <v>0</v>
      </c>
      <c r="H11" s="283"/>
      <c r="I11" s="314">
        <f>SUM(I9:I10)</f>
        <v>0</v>
      </c>
      <c r="J11" s="283"/>
      <c r="K11" s="314">
        <f>SUM(K9:K10)</f>
        <v>0</v>
      </c>
      <c r="L11" s="283"/>
      <c r="M11" s="314">
        <f>SUM(M9:M10)</f>
        <v>0</v>
      </c>
      <c r="N11" s="283"/>
      <c r="O11" s="314">
        <f>SUM(O9:O10)</f>
        <v>0</v>
      </c>
      <c r="P11" s="283"/>
      <c r="Q11" s="314">
        <f>SUM(Q9:Q10)</f>
        <v>0</v>
      </c>
      <c r="R11" s="283"/>
      <c r="S11" s="314">
        <f>SUM(S9:S10)</f>
        <v>0</v>
      </c>
      <c r="T11" s="316"/>
      <c r="U11" s="314">
        <f>SUM(U9:U10)</f>
        <v>0</v>
      </c>
      <c r="V11" s="316"/>
      <c r="W11" s="314">
        <f>SUM(W9:W10)</f>
        <v>0</v>
      </c>
      <c r="X11" s="316"/>
      <c r="Y11" s="314">
        <f>SUM(Y9:Y10)</f>
        <v>0</v>
      </c>
      <c r="Z11" s="316"/>
      <c r="AA11" s="314">
        <f>SUM(AA9:AA10)</f>
        <v>0</v>
      </c>
      <c r="AB11" s="316"/>
      <c r="AC11" s="314">
        <f>SUM(AC9:AC10)</f>
        <v>0</v>
      </c>
      <c r="AD11" s="316"/>
      <c r="AE11" s="314">
        <f>SUM(AE9:AE10)</f>
        <v>0</v>
      </c>
      <c r="AF11" s="316"/>
      <c r="AG11" s="314">
        <f>SUM(AG9:AG10)</f>
        <v>0</v>
      </c>
      <c r="AH11" s="457">
        <f>SUM(B11:AG11)</f>
        <v>0</v>
      </c>
    </row>
    <row r="12" spans="1:34" s="534" customFormat="1" ht="18.75" customHeight="1" x14ac:dyDescent="0.25">
      <c r="A12" s="385"/>
      <c r="B12" s="386"/>
      <c r="C12" s="387"/>
      <c r="D12" s="386"/>
      <c r="E12" s="387"/>
      <c r="F12" s="388"/>
      <c r="G12" s="387"/>
      <c r="H12" s="388"/>
      <c r="I12" s="387"/>
      <c r="J12" s="388"/>
      <c r="K12" s="387"/>
      <c r="L12" s="388"/>
      <c r="M12" s="387"/>
      <c r="N12" s="388"/>
      <c r="O12" s="387"/>
      <c r="P12" s="388"/>
      <c r="Q12" s="387"/>
      <c r="R12" s="388"/>
      <c r="S12" s="387"/>
      <c r="T12" s="389"/>
      <c r="U12" s="390"/>
      <c r="V12" s="389"/>
      <c r="W12" s="390"/>
      <c r="X12" s="389"/>
      <c r="Y12" s="390"/>
      <c r="Z12" s="567"/>
      <c r="AA12" s="567"/>
      <c r="AB12" s="593" t="s">
        <v>284</v>
      </c>
      <c r="AC12" s="593"/>
      <c r="AD12" s="593"/>
      <c r="AE12" s="593"/>
      <c r="AF12" s="593"/>
      <c r="AG12" s="593"/>
      <c r="AH12" s="458">
        <v>0</v>
      </c>
    </row>
    <row r="13" spans="1:34" s="534" customFormat="1" ht="18.75" customHeight="1" x14ac:dyDescent="0.25">
      <c r="A13" s="601"/>
      <c r="B13" s="601"/>
      <c r="C13" s="601"/>
      <c r="D13" s="601"/>
      <c r="E13" s="601"/>
      <c r="F13" s="601"/>
      <c r="G13" s="601"/>
      <c r="H13" s="601"/>
      <c r="I13" s="387"/>
      <c r="J13" s="388"/>
      <c r="K13" s="387"/>
      <c r="L13" s="388"/>
      <c r="M13" s="387"/>
      <c r="N13" s="388"/>
      <c r="O13" s="387"/>
      <c r="P13" s="388"/>
      <c r="Q13" s="387"/>
      <c r="R13" s="388"/>
      <c r="S13" s="387"/>
      <c r="T13" s="389"/>
      <c r="U13" s="390"/>
      <c r="V13" s="389"/>
      <c r="W13" s="390"/>
      <c r="X13" s="389"/>
      <c r="Y13" s="390"/>
      <c r="Z13" s="567"/>
      <c r="AA13" s="567"/>
      <c r="AB13" s="567"/>
      <c r="AC13" s="593" t="s">
        <v>3</v>
      </c>
      <c r="AD13" s="593"/>
      <c r="AE13" s="593"/>
      <c r="AF13" s="593"/>
      <c r="AG13" s="593"/>
      <c r="AH13" s="457">
        <f>AH11-AH12</f>
        <v>0</v>
      </c>
    </row>
    <row r="14" spans="1:34" s="534" customFormat="1" ht="18.75" customHeight="1" x14ac:dyDescent="0.25">
      <c r="A14" s="569"/>
      <c r="B14" s="569"/>
      <c r="C14" s="569"/>
      <c r="D14" s="569"/>
      <c r="E14" s="569"/>
      <c r="F14" s="569"/>
      <c r="G14" s="569"/>
      <c r="H14" s="569"/>
      <c r="I14" s="387"/>
      <c r="J14" s="388"/>
      <c r="K14" s="387"/>
      <c r="L14" s="388"/>
      <c r="M14" s="387"/>
      <c r="N14" s="388"/>
      <c r="O14" s="387"/>
      <c r="P14" s="388"/>
      <c r="Q14" s="387"/>
      <c r="R14" s="388"/>
      <c r="S14" s="387"/>
      <c r="T14" s="567"/>
      <c r="U14" s="567"/>
      <c r="V14" s="567"/>
      <c r="W14" s="567"/>
      <c r="X14" s="567"/>
      <c r="Y14" s="567"/>
      <c r="Z14" s="567"/>
      <c r="AA14" s="567"/>
      <c r="AB14" s="567"/>
      <c r="AC14" s="567"/>
      <c r="AD14" s="567"/>
      <c r="AE14" s="567"/>
      <c r="AF14" s="567"/>
      <c r="AG14" s="567"/>
      <c r="AH14" s="457"/>
    </row>
    <row r="15" spans="1:34" ht="18.75" customHeight="1" x14ac:dyDescent="0.25">
      <c r="A15" s="597" t="s">
        <v>36</v>
      </c>
      <c r="B15" s="597"/>
      <c r="C15" s="597"/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  <c r="U15" s="597"/>
      <c r="V15" s="597"/>
      <c r="W15" s="597"/>
      <c r="X15" s="597"/>
      <c r="Y15" s="597"/>
      <c r="Z15" s="597"/>
      <c r="AA15" s="597"/>
      <c r="AB15" s="597"/>
      <c r="AC15" s="597"/>
      <c r="AD15" s="597"/>
      <c r="AE15" s="597"/>
      <c r="AF15" s="597"/>
      <c r="AG15" s="597"/>
      <c r="AH15" s="455"/>
    </row>
    <row r="16" spans="1:34" s="224" customFormat="1" ht="37.5" customHeight="1" x14ac:dyDescent="0.2">
      <c r="A16" s="146" t="s">
        <v>37</v>
      </c>
      <c r="B16" s="146" t="s">
        <v>38</v>
      </c>
      <c r="C16" s="147" t="s">
        <v>232</v>
      </c>
      <c r="D16" s="146" t="s">
        <v>38</v>
      </c>
      <c r="E16" s="147" t="s">
        <v>9</v>
      </c>
      <c r="F16" s="147" t="s">
        <v>38</v>
      </c>
      <c r="G16" s="147" t="s">
        <v>10</v>
      </c>
      <c r="H16" s="147" t="s">
        <v>38</v>
      </c>
      <c r="I16" s="147" t="s">
        <v>11</v>
      </c>
      <c r="J16" s="147" t="s">
        <v>38</v>
      </c>
      <c r="K16" s="147" t="s">
        <v>13</v>
      </c>
      <c r="L16" s="147" t="s">
        <v>38</v>
      </c>
      <c r="M16" s="147" t="s">
        <v>14</v>
      </c>
      <c r="N16" s="147" t="s">
        <v>38</v>
      </c>
      <c r="O16" s="147" t="s">
        <v>15</v>
      </c>
      <c r="P16" s="147" t="s">
        <v>38</v>
      </c>
      <c r="Q16" s="147" t="s">
        <v>16</v>
      </c>
      <c r="R16" s="147" t="s">
        <v>38</v>
      </c>
      <c r="S16" s="147" t="s">
        <v>17</v>
      </c>
      <c r="T16" s="147" t="s">
        <v>38</v>
      </c>
      <c r="U16" s="147" t="s">
        <v>40</v>
      </c>
      <c r="V16" s="147" t="s">
        <v>38</v>
      </c>
      <c r="W16" s="147" t="s">
        <v>18</v>
      </c>
      <c r="X16" s="147" t="s">
        <v>38</v>
      </c>
      <c r="Y16" s="147" t="s">
        <v>19</v>
      </c>
      <c r="Z16" s="147" t="s">
        <v>38</v>
      </c>
      <c r="AA16" s="147" t="s">
        <v>208</v>
      </c>
      <c r="AB16" s="147" t="s">
        <v>38</v>
      </c>
      <c r="AC16" s="147" t="s">
        <v>217</v>
      </c>
      <c r="AD16" s="147" t="s">
        <v>38</v>
      </c>
      <c r="AE16" s="147" t="s">
        <v>209</v>
      </c>
      <c r="AF16" s="147" t="s">
        <v>38</v>
      </c>
      <c r="AG16" s="147" t="s">
        <v>210</v>
      </c>
      <c r="AH16" s="456"/>
    </row>
    <row r="17" spans="1:38" s="532" customFormat="1" ht="18.75" customHeight="1" x14ac:dyDescent="0.25">
      <c r="A17" s="451"/>
      <c r="B17" s="298"/>
      <c r="C17" s="280"/>
      <c r="D17" s="298"/>
      <c r="E17" s="369"/>
      <c r="F17" s="368"/>
      <c r="G17" s="369"/>
      <c r="H17" s="368"/>
      <c r="I17" s="280"/>
      <c r="J17" s="305"/>
      <c r="K17" s="280"/>
      <c r="L17" s="298"/>
      <c r="M17" s="280"/>
      <c r="N17" s="298"/>
      <c r="O17" s="281"/>
      <c r="P17" s="298"/>
      <c r="Q17" s="280"/>
      <c r="R17" s="305"/>
      <c r="S17" s="280"/>
      <c r="T17" s="452"/>
      <c r="U17" s="313"/>
      <c r="V17" s="452"/>
      <c r="W17" s="280"/>
      <c r="X17" s="452"/>
      <c r="Y17" s="280"/>
      <c r="Z17" s="452"/>
      <c r="AA17" s="280"/>
      <c r="AB17" s="452"/>
      <c r="AC17" s="280"/>
      <c r="AD17" s="452"/>
      <c r="AE17" s="280"/>
      <c r="AF17" s="452"/>
      <c r="AG17" s="280"/>
      <c r="AH17" s="535"/>
    </row>
    <row r="18" spans="1:38" s="532" customFormat="1" ht="18.600000000000001" customHeight="1" x14ac:dyDescent="0.25">
      <c r="A18" s="451"/>
      <c r="B18" s="298"/>
      <c r="C18" s="280"/>
      <c r="D18" s="298"/>
      <c r="E18" s="280"/>
      <c r="F18" s="368"/>
      <c r="G18" s="280"/>
      <c r="H18" s="368"/>
      <c r="I18" s="280"/>
      <c r="J18" s="305"/>
      <c r="K18" s="280"/>
      <c r="L18" s="298"/>
      <c r="M18" s="280"/>
      <c r="N18" s="298"/>
      <c r="O18" s="280"/>
      <c r="P18" s="298"/>
      <c r="Q18" s="280"/>
      <c r="R18" s="305"/>
      <c r="S18" s="280"/>
      <c r="T18" s="452"/>
      <c r="U18" s="313"/>
      <c r="V18" s="452"/>
      <c r="W18" s="280"/>
      <c r="X18" s="452"/>
      <c r="Y18" s="280"/>
      <c r="Z18" s="452"/>
      <c r="AA18" s="280"/>
      <c r="AB18" s="452"/>
      <c r="AC18" s="280"/>
      <c r="AD18" s="452"/>
      <c r="AE18" s="280"/>
      <c r="AF18" s="452"/>
      <c r="AG18" s="280"/>
      <c r="AH18" s="535"/>
    </row>
    <row r="19" spans="1:38" s="225" customFormat="1" ht="18.75" customHeight="1" x14ac:dyDescent="0.25">
      <c r="A19" s="166" t="s">
        <v>124</v>
      </c>
      <c r="B19" s="110"/>
      <c r="C19" s="314">
        <f>SUM(C17:C18)</f>
        <v>0</v>
      </c>
      <c r="D19" s="315"/>
      <c r="E19" s="314">
        <f>SUM(E17:E18)</f>
        <v>0</v>
      </c>
      <c r="F19" s="283"/>
      <c r="G19" s="314">
        <f>SUM(G17:G18)</f>
        <v>0</v>
      </c>
      <c r="H19" s="283"/>
      <c r="I19" s="314">
        <f>SUM(I17:I18)</f>
        <v>0</v>
      </c>
      <c r="J19" s="283"/>
      <c r="K19" s="314">
        <f>SUM(K17:K18)</f>
        <v>0</v>
      </c>
      <c r="L19" s="283"/>
      <c r="M19" s="314">
        <f>SUM(M17:M18)</f>
        <v>0</v>
      </c>
      <c r="N19" s="283"/>
      <c r="O19" s="314">
        <f>SUM(O17:O18)</f>
        <v>0</v>
      </c>
      <c r="P19" s="283"/>
      <c r="Q19" s="314">
        <f>SUM(Q17:Q18)</f>
        <v>0</v>
      </c>
      <c r="R19" s="283"/>
      <c r="S19" s="314">
        <f>SUM(S17:S18)</f>
        <v>0</v>
      </c>
      <c r="T19" s="316"/>
      <c r="U19" s="314">
        <f>SUM(U17:U18)</f>
        <v>0</v>
      </c>
      <c r="V19" s="316"/>
      <c r="W19" s="314">
        <f>SUM(W17:W18)</f>
        <v>0</v>
      </c>
      <c r="X19" s="316"/>
      <c r="Y19" s="314">
        <f>SUM(Y17:Y18)</f>
        <v>0</v>
      </c>
      <c r="Z19" s="316"/>
      <c r="AA19" s="314">
        <f>SUM(AA17:AA18)</f>
        <v>0</v>
      </c>
      <c r="AB19" s="316"/>
      <c r="AC19" s="314">
        <f>SUM(AC17:AC18)</f>
        <v>0</v>
      </c>
      <c r="AD19" s="316"/>
      <c r="AE19" s="314">
        <f>SUM(AE17:AE18)</f>
        <v>0</v>
      </c>
      <c r="AF19" s="316"/>
      <c r="AG19" s="314">
        <f>SUM(AG17:AG18)</f>
        <v>0</v>
      </c>
      <c r="AH19" s="457">
        <f>SUM(B19:AG19)</f>
        <v>0</v>
      </c>
    </row>
    <row r="20" spans="1:38" s="393" customFormat="1" ht="18.75" customHeight="1" x14ac:dyDescent="0.25">
      <c r="A20" s="385"/>
      <c r="B20" s="386"/>
      <c r="C20" s="387"/>
      <c r="D20" s="386"/>
      <c r="E20" s="387"/>
      <c r="F20" s="388"/>
      <c r="G20" s="387"/>
      <c r="H20" s="388"/>
      <c r="I20" s="387"/>
      <c r="J20" s="388"/>
      <c r="K20" s="387"/>
      <c r="L20" s="388"/>
      <c r="M20" s="387"/>
      <c r="N20" s="388"/>
      <c r="O20" s="387"/>
      <c r="P20" s="388"/>
      <c r="Q20" s="387"/>
      <c r="R20" s="388"/>
      <c r="S20" s="387"/>
      <c r="T20" s="389"/>
      <c r="U20" s="390"/>
      <c r="V20" s="389"/>
      <c r="W20" s="390"/>
      <c r="X20" s="389"/>
      <c r="Y20" s="390"/>
      <c r="Z20" s="391"/>
      <c r="AA20" s="391"/>
      <c r="AB20" s="593" t="s">
        <v>284</v>
      </c>
      <c r="AC20" s="593"/>
      <c r="AD20" s="593"/>
      <c r="AE20" s="593"/>
      <c r="AF20" s="593"/>
      <c r="AG20" s="593"/>
      <c r="AH20" s="458">
        <v>0</v>
      </c>
    </row>
    <row r="21" spans="1:38" s="393" customFormat="1" ht="18.75" customHeight="1" x14ac:dyDescent="0.25">
      <c r="A21" s="601"/>
      <c r="B21" s="601"/>
      <c r="C21" s="601"/>
      <c r="D21" s="601"/>
      <c r="E21" s="601"/>
      <c r="F21" s="601"/>
      <c r="G21" s="601"/>
      <c r="H21" s="601"/>
      <c r="I21" s="387"/>
      <c r="J21" s="388"/>
      <c r="K21" s="387"/>
      <c r="L21" s="388"/>
      <c r="M21" s="387"/>
      <c r="N21" s="388"/>
      <c r="O21" s="387"/>
      <c r="P21" s="388"/>
      <c r="Q21" s="387"/>
      <c r="R21" s="388"/>
      <c r="S21" s="387"/>
      <c r="T21" s="389"/>
      <c r="U21" s="390"/>
      <c r="V21" s="389"/>
      <c r="W21" s="390"/>
      <c r="X21" s="389"/>
      <c r="Y21" s="390"/>
      <c r="Z21" s="391"/>
      <c r="AA21" s="391"/>
      <c r="AB21" s="391"/>
      <c r="AC21" s="593" t="s">
        <v>3</v>
      </c>
      <c r="AD21" s="593"/>
      <c r="AE21" s="593"/>
      <c r="AF21" s="593"/>
      <c r="AG21" s="593"/>
      <c r="AH21" s="457">
        <f>AH19-AH20</f>
        <v>0</v>
      </c>
    </row>
    <row r="22" spans="1:38" s="393" customFormat="1" ht="18.75" customHeight="1" x14ac:dyDescent="0.25">
      <c r="A22" s="395"/>
      <c r="B22" s="395"/>
      <c r="C22" s="395"/>
      <c r="D22" s="395"/>
      <c r="E22" s="395"/>
      <c r="F22" s="395"/>
      <c r="G22" s="395"/>
      <c r="H22" s="395"/>
      <c r="I22" s="387"/>
      <c r="J22" s="388"/>
      <c r="K22" s="387"/>
      <c r="L22" s="388"/>
      <c r="M22" s="387"/>
      <c r="N22" s="388"/>
      <c r="O22" s="387"/>
      <c r="P22" s="388"/>
      <c r="Q22" s="387"/>
      <c r="R22" s="388"/>
      <c r="S22" s="387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457"/>
    </row>
    <row r="23" spans="1:38" ht="18.75" customHeight="1" x14ac:dyDescent="0.25">
      <c r="A23" s="597" t="s">
        <v>41</v>
      </c>
      <c r="B23" s="597"/>
      <c r="C23" s="597"/>
      <c r="D23" s="597"/>
      <c r="E23" s="597"/>
      <c r="F23" s="597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  <c r="U23" s="597"/>
      <c r="V23" s="597"/>
      <c r="W23" s="597"/>
      <c r="X23" s="597"/>
      <c r="Y23" s="597"/>
      <c r="Z23" s="597"/>
      <c r="AA23" s="597"/>
      <c r="AB23" s="597"/>
      <c r="AC23" s="597"/>
      <c r="AD23" s="597"/>
      <c r="AE23" s="597"/>
      <c r="AF23" s="597"/>
      <c r="AG23" s="597"/>
      <c r="AH23" s="455"/>
    </row>
    <row r="24" spans="1:38" s="234" customFormat="1" ht="37.5" customHeight="1" x14ac:dyDescent="0.2">
      <c r="A24" s="269" t="s">
        <v>37</v>
      </c>
      <c r="B24" s="269" t="s">
        <v>38</v>
      </c>
      <c r="C24" s="147" t="s">
        <v>232</v>
      </c>
      <c r="D24" s="269" t="s">
        <v>38</v>
      </c>
      <c r="E24" s="270" t="s">
        <v>9</v>
      </c>
      <c r="F24" s="270" t="s">
        <v>38</v>
      </c>
      <c r="G24" s="270" t="s">
        <v>10</v>
      </c>
      <c r="H24" s="270" t="s">
        <v>38</v>
      </c>
      <c r="I24" s="270" t="s">
        <v>11</v>
      </c>
      <c r="J24" s="270"/>
      <c r="K24" s="270" t="s">
        <v>13</v>
      </c>
      <c r="L24" s="270" t="s">
        <v>38</v>
      </c>
      <c r="M24" s="270" t="s">
        <v>14</v>
      </c>
      <c r="N24" s="270" t="s">
        <v>38</v>
      </c>
      <c r="O24" s="270" t="s">
        <v>15</v>
      </c>
      <c r="P24" s="270" t="s">
        <v>38</v>
      </c>
      <c r="Q24" s="270" t="s">
        <v>16</v>
      </c>
      <c r="R24" s="270" t="s">
        <v>38</v>
      </c>
      <c r="S24" s="270" t="s">
        <v>17</v>
      </c>
      <c r="T24" s="270" t="s">
        <v>38</v>
      </c>
      <c r="U24" s="270" t="s">
        <v>40</v>
      </c>
      <c r="V24" s="270" t="s">
        <v>38</v>
      </c>
      <c r="W24" s="270" t="s">
        <v>18</v>
      </c>
      <c r="X24" s="270" t="s">
        <v>38</v>
      </c>
      <c r="Y24" s="270" t="s">
        <v>19</v>
      </c>
      <c r="Z24" s="270" t="s">
        <v>38</v>
      </c>
      <c r="AA24" s="147" t="s">
        <v>208</v>
      </c>
      <c r="AB24" s="147" t="s">
        <v>38</v>
      </c>
      <c r="AC24" s="147" t="s">
        <v>217</v>
      </c>
      <c r="AD24" s="147" t="s">
        <v>38</v>
      </c>
      <c r="AE24" s="147" t="s">
        <v>209</v>
      </c>
      <c r="AF24" s="147" t="s">
        <v>38</v>
      </c>
      <c r="AG24" s="147" t="s">
        <v>210</v>
      </c>
      <c r="AH24" s="459"/>
    </row>
    <row r="25" spans="1:38" s="532" customFormat="1" ht="18.75" customHeight="1" x14ac:dyDescent="0.3">
      <c r="A25" s="574"/>
      <c r="B25" s="90"/>
      <c r="C25" s="341"/>
      <c r="D25" s="279"/>
      <c r="E25" s="341"/>
      <c r="F25" s="279"/>
      <c r="G25" s="341"/>
      <c r="H25" s="284"/>
      <c r="I25" s="341"/>
      <c r="J25" s="279"/>
      <c r="K25" s="341"/>
      <c r="L25" s="279"/>
      <c r="M25" s="341"/>
      <c r="N25" s="279"/>
      <c r="O25" s="341"/>
      <c r="P25" s="279"/>
      <c r="Q25" s="341"/>
      <c r="R25" s="279"/>
      <c r="S25" s="341"/>
      <c r="T25" s="279"/>
      <c r="U25" s="341"/>
      <c r="V25" s="279"/>
      <c r="W25" s="341"/>
      <c r="X25" s="279"/>
      <c r="Y25" s="280"/>
      <c r="Z25" s="279"/>
      <c r="AA25" s="379"/>
      <c r="AB25" s="279"/>
      <c r="AC25" s="280"/>
      <c r="AD25" s="279"/>
      <c r="AE25" s="280"/>
      <c r="AF25" s="279"/>
      <c r="AG25" s="280"/>
      <c r="AH25" s="381"/>
      <c r="AI25" s="376"/>
      <c r="AJ25" s="381"/>
      <c r="AK25" s="376"/>
      <c r="AL25" s="188"/>
    </row>
    <row r="26" spans="1:38" s="532" customFormat="1" ht="18.75" customHeight="1" x14ac:dyDescent="0.3">
      <c r="A26" s="574"/>
      <c r="B26" s="90"/>
      <c r="C26" s="341"/>
      <c r="D26" s="279"/>
      <c r="E26" s="341"/>
      <c r="F26" s="279"/>
      <c r="G26" s="341"/>
      <c r="H26" s="284"/>
      <c r="I26" s="341"/>
      <c r="J26" s="279"/>
      <c r="K26" s="341"/>
      <c r="L26" s="279"/>
      <c r="M26" s="341"/>
      <c r="N26" s="279"/>
      <c r="O26" s="341"/>
      <c r="P26" s="279"/>
      <c r="Q26" s="341"/>
      <c r="R26" s="279"/>
      <c r="S26" s="341"/>
      <c r="T26" s="279"/>
      <c r="U26" s="341"/>
      <c r="V26" s="279"/>
      <c r="W26" s="341"/>
      <c r="X26" s="279"/>
      <c r="Y26" s="280"/>
      <c r="Z26" s="279"/>
      <c r="AA26" s="379"/>
      <c r="AB26" s="279"/>
      <c r="AC26" s="280"/>
      <c r="AD26" s="279"/>
      <c r="AE26" s="280"/>
      <c r="AF26" s="279"/>
      <c r="AG26" s="280"/>
      <c r="AH26" s="381"/>
      <c r="AI26" s="376"/>
      <c r="AJ26" s="381"/>
      <c r="AK26" s="376"/>
      <c r="AL26" s="188"/>
    </row>
    <row r="27" spans="1:38" s="532" customFormat="1" ht="18.75" customHeight="1" x14ac:dyDescent="0.3">
      <c r="A27" s="574"/>
      <c r="B27" s="90"/>
      <c r="C27" s="341"/>
      <c r="D27" s="279"/>
      <c r="E27" s="341"/>
      <c r="F27" s="279"/>
      <c r="G27" s="341"/>
      <c r="H27" s="284"/>
      <c r="I27" s="341"/>
      <c r="J27" s="279"/>
      <c r="K27" s="341"/>
      <c r="L27" s="279"/>
      <c r="M27" s="341"/>
      <c r="N27" s="279"/>
      <c r="O27" s="341"/>
      <c r="P27" s="279"/>
      <c r="Q27" s="341"/>
      <c r="R27" s="279"/>
      <c r="S27" s="341"/>
      <c r="T27" s="279"/>
      <c r="U27" s="341"/>
      <c r="V27" s="279"/>
      <c r="W27" s="341"/>
      <c r="X27" s="279"/>
      <c r="Y27" s="280"/>
      <c r="Z27" s="279"/>
      <c r="AA27" s="341"/>
      <c r="AB27" s="279"/>
      <c r="AC27" s="280"/>
      <c r="AD27" s="279"/>
      <c r="AE27" s="341"/>
      <c r="AF27" s="279"/>
      <c r="AG27" s="341"/>
      <c r="AH27" s="381"/>
      <c r="AI27" s="376"/>
      <c r="AJ27" s="381"/>
      <c r="AK27" s="376"/>
      <c r="AL27" s="188"/>
    </row>
    <row r="28" spans="1:38" s="235" customFormat="1" ht="18.75" customHeight="1" x14ac:dyDescent="0.25">
      <c r="A28" s="384" t="s">
        <v>125</v>
      </c>
      <c r="B28" s="250"/>
      <c r="C28" s="282">
        <f>SUM(C25:C27)</f>
        <v>0</v>
      </c>
      <c r="D28" s="283"/>
      <c r="E28" s="282">
        <f>SUM(E25:E27)</f>
        <v>0</v>
      </c>
      <c r="F28" s="283"/>
      <c r="G28" s="282">
        <f>SUM(G25:G27)</f>
        <v>0</v>
      </c>
      <c r="H28" s="283"/>
      <c r="I28" s="282">
        <f>SUM(I25:I27)</f>
        <v>0</v>
      </c>
      <c r="J28" s="283"/>
      <c r="K28" s="282">
        <f>SUM(K25:K27)</f>
        <v>0</v>
      </c>
      <c r="L28" s="283"/>
      <c r="M28" s="282">
        <f>SUM(M25:M27)</f>
        <v>0</v>
      </c>
      <c r="N28" s="283"/>
      <c r="O28" s="282">
        <f>SUM(O25:O27)</f>
        <v>0</v>
      </c>
      <c r="P28" s="283"/>
      <c r="Q28" s="282">
        <f>SUM(Q25:Q27)</f>
        <v>0</v>
      </c>
      <c r="R28" s="283"/>
      <c r="S28" s="282">
        <f>SUM(S25:S27)</f>
        <v>0</v>
      </c>
      <c r="T28" s="283"/>
      <c r="U28" s="282">
        <f>SUM(U25:U27)</f>
        <v>0</v>
      </c>
      <c r="V28" s="283"/>
      <c r="W28" s="282">
        <f>SUM(W25:W27)</f>
        <v>0</v>
      </c>
      <c r="X28" s="283"/>
      <c r="Y28" s="282">
        <f>SUM(Y25:Y27)</f>
        <v>0</v>
      </c>
      <c r="Z28" s="283"/>
      <c r="AA28" s="282">
        <f>SUM(AA27:AA27)</f>
        <v>0</v>
      </c>
      <c r="AB28" s="283"/>
      <c r="AC28" s="282">
        <f>SUM(AC25:AC27)</f>
        <v>0</v>
      </c>
      <c r="AD28" s="283"/>
      <c r="AE28" s="282">
        <f>SUM(AE25:AE27)</f>
        <v>0</v>
      </c>
      <c r="AF28" s="283"/>
      <c r="AG28" s="282">
        <f>SUM(AG25:AG27)</f>
        <v>0</v>
      </c>
      <c r="AH28" s="457">
        <f>SUM(B28:AG28)</f>
        <v>0</v>
      </c>
    </row>
    <row r="29" spans="1:38" s="397" customFormat="1" ht="18.75" customHeight="1" x14ac:dyDescent="0.25">
      <c r="A29" s="396"/>
      <c r="B29" s="395"/>
      <c r="C29" s="387"/>
      <c r="D29" s="395"/>
      <c r="E29" s="387"/>
      <c r="F29" s="388"/>
      <c r="G29" s="387"/>
      <c r="H29" s="388"/>
      <c r="I29" s="387"/>
      <c r="J29" s="388"/>
      <c r="K29" s="387"/>
      <c r="L29" s="388"/>
      <c r="M29" s="387"/>
      <c r="N29" s="388"/>
      <c r="O29" s="387"/>
      <c r="P29" s="388"/>
      <c r="Q29" s="387"/>
      <c r="R29" s="388"/>
      <c r="S29" s="387"/>
      <c r="Z29" s="391"/>
      <c r="AA29" s="391"/>
      <c r="AB29" s="593" t="s">
        <v>284</v>
      </c>
      <c r="AC29" s="593"/>
      <c r="AD29" s="593"/>
      <c r="AE29" s="593"/>
      <c r="AF29" s="593"/>
      <c r="AG29" s="593"/>
      <c r="AH29" s="460">
        <v>0</v>
      </c>
    </row>
    <row r="30" spans="1:38" s="393" customFormat="1" ht="18.75" customHeight="1" x14ac:dyDescent="0.25">
      <c r="A30" s="385"/>
      <c r="B30" s="386"/>
      <c r="C30" s="387"/>
      <c r="D30" s="386"/>
      <c r="E30" s="387"/>
      <c r="F30" s="388"/>
      <c r="G30" s="387"/>
      <c r="H30" s="388"/>
      <c r="I30" s="387"/>
      <c r="J30" s="388"/>
      <c r="K30" s="387"/>
      <c r="L30" s="388"/>
      <c r="M30" s="387"/>
      <c r="N30" s="388"/>
      <c r="O30" s="387"/>
      <c r="P30" s="388"/>
      <c r="Q30" s="387"/>
      <c r="R30" s="388"/>
      <c r="S30" s="387"/>
      <c r="T30" s="389"/>
      <c r="U30" s="390"/>
      <c r="V30" s="389"/>
      <c r="W30" s="390"/>
      <c r="X30" s="389"/>
      <c r="Y30" s="390"/>
      <c r="Z30" s="391"/>
      <c r="AA30" s="391"/>
      <c r="AB30" s="391"/>
      <c r="AC30" s="593" t="s">
        <v>3</v>
      </c>
      <c r="AD30" s="593"/>
      <c r="AE30" s="593"/>
      <c r="AF30" s="593"/>
      <c r="AG30" s="593"/>
      <c r="AH30" s="461">
        <f>AH28-AH29</f>
        <v>0</v>
      </c>
    </row>
    <row r="31" spans="1:38" s="393" customFormat="1" ht="18.75" customHeight="1" x14ac:dyDescent="0.25">
      <c r="A31" s="385"/>
      <c r="B31" s="386"/>
      <c r="C31" s="387"/>
      <c r="D31" s="386"/>
      <c r="E31" s="387"/>
      <c r="F31" s="388"/>
      <c r="G31" s="387"/>
      <c r="H31" s="388"/>
      <c r="I31" s="387"/>
      <c r="J31" s="388"/>
      <c r="K31" s="387"/>
      <c r="L31" s="388"/>
      <c r="M31" s="387"/>
      <c r="N31" s="388"/>
      <c r="O31" s="387"/>
      <c r="P31" s="388"/>
      <c r="Q31" s="387"/>
      <c r="R31" s="388"/>
      <c r="S31" s="387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457"/>
    </row>
    <row r="32" spans="1:38" ht="18.75" customHeight="1" x14ac:dyDescent="0.25">
      <c r="A32" s="597" t="s">
        <v>42</v>
      </c>
      <c r="B32" s="597"/>
      <c r="C32" s="597"/>
      <c r="D32" s="597"/>
      <c r="E32" s="597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7"/>
      <c r="AE32" s="597"/>
      <c r="AF32" s="597"/>
      <c r="AG32" s="597"/>
      <c r="AH32" s="455"/>
    </row>
    <row r="33" spans="1:35" s="224" customFormat="1" ht="37.5" customHeight="1" x14ac:dyDescent="0.2">
      <c r="A33" s="148" t="s">
        <v>37</v>
      </c>
      <c r="B33" s="146" t="s">
        <v>38</v>
      </c>
      <c r="C33" s="147" t="s">
        <v>232</v>
      </c>
      <c r="D33" s="146" t="s">
        <v>38</v>
      </c>
      <c r="E33" s="147" t="s">
        <v>9</v>
      </c>
      <c r="F33" s="147" t="s">
        <v>38</v>
      </c>
      <c r="G33" s="147" t="s">
        <v>10</v>
      </c>
      <c r="H33" s="147" t="s">
        <v>38</v>
      </c>
      <c r="I33" s="147" t="s">
        <v>11</v>
      </c>
      <c r="J33" s="147" t="s">
        <v>38</v>
      </c>
      <c r="K33" s="147" t="s">
        <v>13</v>
      </c>
      <c r="L33" s="147" t="s">
        <v>38</v>
      </c>
      <c r="M33" s="147" t="s">
        <v>14</v>
      </c>
      <c r="N33" s="147" t="s">
        <v>38</v>
      </c>
      <c r="O33" s="147" t="s">
        <v>15</v>
      </c>
      <c r="P33" s="147" t="s">
        <v>38</v>
      </c>
      <c r="Q33" s="147" t="s">
        <v>16</v>
      </c>
      <c r="R33" s="147" t="s">
        <v>38</v>
      </c>
      <c r="S33" s="147" t="s">
        <v>17</v>
      </c>
      <c r="T33" s="147" t="s">
        <v>38</v>
      </c>
      <c r="U33" s="147" t="s">
        <v>40</v>
      </c>
      <c r="V33" s="147" t="s">
        <v>38</v>
      </c>
      <c r="W33" s="147" t="s">
        <v>18</v>
      </c>
      <c r="X33" s="147" t="s">
        <v>38</v>
      </c>
      <c r="Y33" s="147" t="s">
        <v>19</v>
      </c>
      <c r="Z33" s="147" t="s">
        <v>38</v>
      </c>
      <c r="AA33" s="147" t="s">
        <v>208</v>
      </c>
      <c r="AB33" s="147" t="s">
        <v>38</v>
      </c>
      <c r="AC33" s="147" t="s">
        <v>217</v>
      </c>
      <c r="AD33" s="147" t="s">
        <v>38</v>
      </c>
      <c r="AE33" s="147" t="s">
        <v>209</v>
      </c>
      <c r="AF33" s="147" t="s">
        <v>38</v>
      </c>
      <c r="AG33" s="147" t="s">
        <v>210</v>
      </c>
      <c r="AH33" s="456"/>
    </row>
    <row r="34" spans="1:35" s="393" customFormat="1" ht="18.75" customHeight="1" x14ac:dyDescent="0.25">
      <c r="A34" s="487" t="s">
        <v>43</v>
      </c>
      <c r="B34" s="493"/>
      <c r="C34" s="489"/>
      <c r="D34" s="440"/>
      <c r="E34" s="489"/>
      <c r="F34" s="440"/>
      <c r="G34" s="489"/>
      <c r="H34" s="440"/>
      <c r="I34" s="489"/>
      <c r="J34" s="445"/>
      <c r="K34" s="489"/>
      <c r="L34" s="445"/>
      <c r="M34" s="489"/>
      <c r="N34" s="445"/>
      <c r="O34" s="489"/>
      <c r="P34" s="445"/>
      <c r="Q34" s="489"/>
      <c r="R34" s="445"/>
      <c r="S34" s="489"/>
      <c r="T34" s="445"/>
      <c r="U34" s="489"/>
      <c r="V34" s="445"/>
      <c r="W34" s="489"/>
      <c r="X34" s="445"/>
      <c r="Y34" s="489"/>
      <c r="Z34" s="445"/>
      <c r="AA34" s="489"/>
      <c r="AB34" s="445"/>
      <c r="AC34" s="489"/>
      <c r="AD34" s="445"/>
      <c r="AE34" s="489"/>
      <c r="AF34" s="445"/>
      <c r="AG34" s="489"/>
      <c r="AH34" s="494"/>
    </row>
    <row r="35" spans="1:35" ht="18.75" customHeight="1" x14ac:dyDescent="0.25">
      <c r="A35" s="80" t="s">
        <v>198</v>
      </c>
      <c r="B35" s="78"/>
      <c r="C35" s="280"/>
      <c r="D35" s="298">
        <v>0.03</v>
      </c>
      <c r="E35" s="280"/>
      <c r="F35" s="298">
        <v>0.05</v>
      </c>
      <c r="G35" s="280"/>
      <c r="H35" s="298">
        <v>0.12</v>
      </c>
      <c r="I35" s="280"/>
      <c r="J35" s="281"/>
      <c r="K35" s="280"/>
      <c r="L35" s="281"/>
      <c r="M35" s="280"/>
      <c r="N35" s="281"/>
      <c r="O35" s="280"/>
      <c r="P35" s="281"/>
      <c r="Q35" s="280"/>
      <c r="R35" s="281"/>
      <c r="S35" s="280"/>
      <c r="T35" s="281"/>
      <c r="U35" s="280"/>
      <c r="V35" s="281"/>
      <c r="W35" s="280"/>
      <c r="X35" s="281"/>
      <c r="Y35" s="280"/>
      <c r="Z35" s="281"/>
      <c r="AA35" s="280"/>
      <c r="AB35" s="281"/>
      <c r="AC35" s="280"/>
      <c r="AD35" s="281"/>
      <c r="AE35" s="280"/>
      <c r="AF35" s="281"/>
      <c r="AG35" s="280"/>
      <c r="AH35" s="462"/>
    </row>
    <row r="36" spans="1:35" ht="18.75" customHeight="1" x14ac:dyDescent="0.25">
      <c r="A36" s="80" t="s">
        <v>218</v>
      </c>
      <c r="B36" s="298">
        <v>5.1249999999999997E-2</v>
      </c>
      <c r="C36" s="280"/>
      <c r="D36" s="299">
        <v>0.26124999999999998</v>
      </c>
      <c r="E36" s="280"/>
      <c r="F36" s="298">
        <v>0.21125000000000002</v>
      </c>
      <c r="G36" s="280"/>
      <c r="H36" s="374">
        <v>0.28125</v>
      </c>
      <c r="I36" s="280"/>
      <c r="J36" s="89">
        <v>0.05</v>
      </c>
      <c r="K36" s="280"/>
      <c r="L36" s="89">
        <v>0.02</v>
      </c>
      <c r="M36" s="280"/>
      <c r="N36" s="89">
        <v>0.01</v>
      </c>
      <c r="O36" s="280"/>
      <c r="P36" s="89">
        <v>0.01</v>
      </c>
      <c r="Q36" s="280"/>
      <c r="R36" s="89">
        <v>0.05</v>
      </c>
      <c r="S36" s="280"/>
      <c r="T36" s="89">
        <v>0.01</v>
      </c>
      <c r="U36" s="280"/>
      <c r="V36" s="89">
        <v>0.01</v>
      </c>
      <c r="W36" s="280"/>
      <c r="X36" s="89">
        <v>7.0000000000000001E-3</v>
      </c>
      <c r="Y36" s="280"/>
      <c r="Z36" s="89">
        <v>0.02</v>
      </c>
      <c r="AA36" s="280"/>
      <c r="AB36" s="298"/>
      <c r="AC36" s="280"/>
      <c r="AD36" s="89">
        <v>3.0000000000000001E-3</v>
      </c>
      <c r="AE36" s="280"/>
      <c r="AF36" s="89">
        <v>5.0000000000000001E-3</v>
      </c>
      <c r="AG36" s="280"/>
      <c r="AH36" s="463"/>
      <c r="AI36" s="241"/>
    </row>
    <row r="37" spans="1:35" ht="18.75" customHeight="1" x14ac:dyDescent="0.25">
      <c r="A37" s="80" t="s">
        <v>235</v>
      </c>
      <c r="B37" s="78"/>
      <c r="C37" s="280"/>
      <c r="D37" s="298">
        <v>0.03</v>
      </c>
      <c r="E37" s="280"/>
      <c r="F37" s="298">
        <v>0.05</v>
      </c>
      <c r="G37" s="280"/>
      <c r="H37" s="298">
        <v>0.12</v>
      </c>
      <c r="I37" s="280"/>
      <c r="J37" s="281"/>
      <c r="K37" s="280"/>
      <c r="L37" s="281"/>
      <c r="M37" s="280"/>
      <c r="N37" s="281"/>
      <c r="O37" s="280"/>
      <c r="P37" s="281"/>
      <c r="Q37" s="280"/>
      <c r="R37" s="281"/>
      <c r="S37" s="280"/>
      <c r="T37" s="281"/>
      <c r="U37" s="280"/>
      <c r="V37" s="281"/>
      <c r="W37" s="280"/>
      <c r="X37" s="281"/>
      <c r="Y37" s="280"/>
      <c r="Z37" s="281"/>
      <c r="AA37" s="280"/>
      <c r="AB37" s="281"/>
      <c r="AC37" s="280"/>
      <c r="AD37" s="281"/>
      <c r="AE37" s="280"/>
      <c r="AF37" s="281"/>
      <c r="AG37" s="280"/>
      <c r="AH37" s="455"/>
    </row>
    <row r="38" spans="1:35" ht="18.75" customHeight="1" x14ac:dyDescent="0.25">
      <c r="A38" s="80" t="s">
        <v>45</v>
      </c>
      <c r="B38" s="299"/>
      <c r="C38" s="280"/>
      <c r="D38" s="299"/>
      <c r="E38" s="280"/>
      <c r="F38" s="305"/>
      <c r="G38" s="280"/>
      <c r="H38" s="305"/>
      <c r="I38" s="280"/>
      <c r="J38" s="305"/>
      <c r="K38" s="280"/>
      <c r="L38" s="308"/>
      <c r="M38" s="280"/>
      <c r="N38" s="308"/>
      <c r="O38" s="280"/>
      <c r="P38" s="308"/>
      <c r="Q38" s="280"/>
      <c r="R38" s="308"/>
      <c r="S38" s="280"/>
      <c r="T38" s="308"/>
      <c r="U38" s="280"/>
      <c r="V38" s="308"/>
      <c r="W38" s="280"/>
      <c r="X38" s="308"/>
      <c r="Y38" s="280"/>
      <c r="Z38" s="308"/>
      <c r="AA38" s="280"/>
      <c r="AB38" s="308"/>
      <c r="AC38" s="280"/>
      <c r="AD38" s="308"/>
      <c r="AE38" s="280"/>
      <c r="AF38" s="308"/>
      <c r="AG38" s="280"/>
      <c r="AH38" s="462"/>
      <c r="AI38" s="235"/>
    </row>
    <row r="39" spans="1:35" s="532" customFormat="1" ht="18.75" customHeight="1" x14ac:dyDescent="0.25">
      <c r="A39" s="548" t="s">
        <v>296</v>
      </c>
      <c r="B39" s="299"/>
      <c r="C39" s="280"/>
      <c r="D39" s="299"/>
      <c r="E39" s="280"/>
      <c r="F39" s="305"/>
      <c r="G39" s="280"/>
      <c r="H39" s="305"/>
      <c r="I39" s="280"/>
      <c r="J39" s="305"/>
      <c r="K39" s="280"/>
      <c r="L39" s="305"/>
      <c r="M39" s="280"/>
      <c r="N39" s="305"/>
      <c r="O39" s="280"/>
      <c r="P39" s="305"/>
      <c r="Q39" s="280"/>
      <c r="R39" s="305"/>
      <c r="S39" s="280"/>
      <c r="T39" s="305"/>
      <c r="U39" s="280"/>
      <c r="V39" s="305"/>
      <c r="W39" s="280"/>
      <c r="X39" s="305"/>
      <c r="Y39" s="280"/>
      <c r="Z39" s="305"/>
      <c r="AA39" s="280"/>
      <c r="AB39" s="305"/>
      <c r="AC39" s="280"/>
      <c r="AD39" s="305"/>
      <c r="AE39" s="280"/>
      <c r="AF39" s="305"/>
      <c r="AG39" s="280"/>
      <c r="AH39" s="536"/>
      <c r="AI39" s="533"/>
    </row>
    <row r="40" spans="1:35" s="532" customFormat="1" ht="18.75" customHeight="1" x14ac:dyDescent="0.25">
      <c r="A40" s="548" t="s">
        <v>299</v>
      </c>
      <c r="B40" s="299"/>
      <c r="C40" s="280"/>
      <c r="D40" s="299"/>
      <c r="E40" s="280"/>
      <c r="F40" s="305"/>
      <c r="G40" s="280"/>
      <c r="H40" s="305"/>
      <c r="I40" s="280"/>
      <c r="J40" s="305"/>
      <c r="K40" s="280"/>
      <c r="L40" s="305"/>
      <c r="M40" s="280"/>
      <c r="N40" s="305"/>
      <c r="O40" s="280"/>
      <c r="P40" s="305"/>
      <c r="Q40" s="280"/>
      <c r="R40" s="305"/>
      <c r="S40" s="280"/>
      <c r="T40" s="305"/>
      <c r="U40" s="280"/>
      <c r="V40" s="305"/>
      <c r="W40" s="280"/>
      <c r="X40" s="305"/>
      <c r="Y40" s="280"/>
      <c r="Z40" s="305"/>
      <c r="AA40" s="280"/>
      <c r="AB40" s="305"/>
      <c r="AC40" s="280"/>
      <c r="AD40" s="305"/>
      <c r="AE40" s="280"/>
      <c r="AF40" s="305"/>
      <c r="AG40" s="280"/>
      <c r="AH40" s="536"/>
      <c r="AI40" s="533"/>
    </row>
    <row r="41" spans="1:35" ht="18.75" customHeight="1" x14ac:dyDescent="0.25">
      <c r="A41" s="88" t="s">
        <v>150</v>
      </c>
      <c r="B41" s="299"/>
      <c r="C41" s="280"/>
      <c r="D41" s="299"/>
      <c r="E41" s="280"/>
      <c r="F41" s="305"/>
      <c r="G41" s="280"/>
      <c r="H41" s="305"/>
      <c r="I41" s="280"/>
      <c r="J41" s="305"/>
      <c r="K41" s="280"/>
      <c r="L41" s="305"/>
      <c r="M41" s="280"/>
      <c r="N41" s="305"/>
      <c r="O41" s="280"/>
      <c r="P41" s="305"/>
      <c r="Q41" s="280"/>
      <c r="R41" s="305"/>
      <c r="S41" s="280"/>
      <c r="T41" s="305"/>
      <c r="U41" s="280"/>
      <c r="V41" s="305"/>
      <c r="W41" s="280"/>
      <c r="X41" s="305"/>
      <c r="Y41" s="280"/>
      <c r="Z41" s="305"/>
      <c r="AA41" s="280"/>
      <c r="AB41" s="305"/>
      <c r="AC41" s="280"/>
      <c r="AD41" s="305"/>
      <c r="AE41" s="280"/>
      <c r="AF41" s="305"/>
      <c r="AG41" s="280"/>
      <c r="AH41" s="462"/>
      <c r="AI41" s="235"/>
    </row>
    <row r="42" spans="1:35" s="532" customFormat="1" ht="18.75" customHeight="1" x14ac:dyDescent="0.25">
      <c r="A42" s="547" t="s">
        <v>297</v>
      </c>
      <c r="B42" s="299"/>
      <c r="C42" s="280"/>
      <c r="D42" s="299"/>
      <c r="E42" s="280"/>
      <c r="F42" s="305"/>
      <c r="G42" s="280"/>
      <c r="H42" s="305"/>
      <c r="I42" s="280"/>
      <c r="J42" s="305"/>
      <c r="K42" s="280"/>
      <c r="L42" s="305"/>
      <c r="M42" s="280"/>
      <c r="N42" s="305"/>
      <c r="O42" s="280"/>
      <c r="P42" s="305"/>
      <c r="Q42" s="280"/>
      <c r="R42" s="305"/>
      <c r="S42" s="280"/>
      <c r="T42" s="305"/>
      <c r="U42" s="280"/>
      <c r="V42" s="305"/>
      <c r="W42" s="280"/>
      <c r="X42" s="305"/>
      <c r="Y42" s="280"/>
      <c r="Z42" s="305"/>
      <c r="AA42" s="280"/>
      <c r="AB42" s="305"/>
      <c r="AC42" s="280"/>
      <c r="AD42" s="305"/>
      <c r="AE42" s="280"/>
      <c r="AF42" s="305"/>
      <c r="AG42" s="280"/>
      <c r="AH42" s="536"/>
      <c r="AI42" s="533"/>
    </row>
    <row r="43" spans="1:35" s="532" customFormat="1" ht="18.75" customHeight="1" x14ac:dyDescent="0.25">
      <c r="A43" s="547" t="s">
        <v>314</v>
      </c>
      <c r="B43" s="299"/>
      <c r="C43" s="280"/>
      <c r="D43" s="299"/>
      <c r="E43" s="280"/>
      <c r="F43" s="305"/>
      <c r="G43" s="280"/>
      <c r="H43" s="305"/>
      <c r="I43" s="280"/>
      <c r="J43" s="305"/>
      <c r="K43" s="280"/>
      <c r="L43" s="305"/>
      <c r="M43" s="280"/>
      <c r="N43" s="305"/>
      <c r="O43" s="280"/>
      <c r="P43" s="305"/>
      <c r="Q43" s="280"/>
      <c r="R43" s="305"/>
      <c r="S43" s="280"/>
      <c r="T43" s="305"/>
      <c r="U43" s="280"/>
      <c r="V43" s="305"/>
      <c r="W43" s="280"/>
      <c r="X43" s="305"/>
      <c r="Y43" s="280"/>
      <c r="Z43" s="305"/>
      <c r="AA43" s="280"/>
      <c r="AB43" s="305"/>
      <c r="AC43" s="280"/>
      <c r="AD43" s="305"/>
      <c r="AE43" s="280"/>
      <c r="AF43" s="305"/>
      <c r="AG43" s="280"/>
      <c r="AH43" s="536"/>
      <c r="AI43" s="533"/>
    </row>
    <row r="44" spans="1:35" s="532" customFormat="1" ht="18.75" customHeight="1" x14ac:dyDescent="0.25">
      <c r="A44" s="547" t="s">
        <v>303</v>
      </c>
      <c r="B44" s="299"/>
      <c r="C44" s="280"/>
      <c r="D44" s="299"/>
      <c r="E44" s="280"/>
      <c r="F44" s="305"/>
      <c r="G44" s="280"/>
      <c r="H44" s="305"/>
      <c r="I44" s="280"/>
      <c r="J44" s="305"/>
      <c r="K44" s="280"/>
      <c r="L44" s="305"/>
      <c r="M44" s="280"/>
      <c r="N44" s="305"/>
      <c r="O44" s="280"/>
      <c r="P44" s="305"/>
      <c r="Q44" s="280"/>
      <c r="R44" s="305"/>
      <c r="S44" s="280"/>
      <c r="T44" s="305"/>
      <c r="U44" s="280"/>
      <c r="V44" s="305"/>
      <c r="W44" s="280"/>
      <c r="X44" s="305"/>
      <c r="Y44" s="280"/>
      <c r="Z44" s="305"/>
      <c r="AA44" s="280"/>
      <c r="AB44" s="305"/>
      <c r="AC44" s="280"/>
      <c r="AD44" s="305"/>
      <c r="AE44" s="280"/>
      <c r="AF44" s="305"/>
      <c r="AG44" s="280"/>
      <c r="AH44" s="536"/>
      <c r="AI44" s="533"/>
    </row>
    <row r="45" spans="1:35" s="532" customFormat="1" ht="18.75" customHeight="1" x14ac:dyDescent="0.25">
      <c r="A45" s="547" t="s">
        <v>298</v>
      </c>
      <c r="B45" s="299"/>
      <c r="C45" s="280"/>
      <c r="D45" s="299"/>
      <c r="E45" s="280"/>
      <c r="F45" s="305"/>
      <c r="G45" s="280"/>
      <c r="H45" s="305"/>
      <c r="I45" s="280"/>
      <c r="J45" s="305"/>
      <c r="K45" s="280"/>
      <c r="L45" s="305"/>
      <c r="M45" s="280"/>
      <c r="N45" s="305"/>
      <c r="O45" s="280"/>
      <c r="P45" s="305"/>
      <c r="Q45" s="280"/>
      <c r="R45" s="305"/>
      <c r="S45" s="280"/>
      <c r="T45" s="305"/>
      <c r="U45" s="280"/>
      <c r="V45" s="305"/>
      <c r="W45" s="280"/>
      <c r="X45" s="305"/>
      <c r="Y45" s="280"/>
      <c r="Z45" s="305"/>
      <c r="AA45" s="280"/>
      <c r="AB45" s="305"/>
      <c r="AC45" s="280"/>
      <c r="AD45" s="305"/>
      <c r="AE45" s="280"/>
      <c r="AF45" s="305"/>
      <c r="AG45" s="280"/>
      <c r="AH45" s="536"/>
      <c r="AI45" s="533"/>
    </row>
    <row r="46" spans="1:35" ht="18.75" customHeight="1" x14ac:dyDescent="0.25">
      <c r="A46" s="88" t="s">
        <v>46</v>
      </c>
      <c r="B46" s="299"/>
      <c r="C46" s="280"/>
      <c r="D46" s="299"/>
      <c r="E46" s="280"/>
      <c r="F46" s="305"/>
      <c r="G46" s="280"/>
      <c r="H46" s="305"/>
      <c r="I46" s="280"/>
      <c r="J46" s="305"/>
      <c r="K46" s="280"/>
      <c r="L46" s="305"/>
      <c r="M46" s="280"/>
      <c r="N46" s="305"/>
      <c r="O46" s="280"/>
      <c r="P46" s="305"/>
      <c r="Q46" s="280"/>
      <c r="R46" s="305"/>
      <c r="S46" s="280"/>
      <c r="T46" s="305"/>
      <c r="U46" s="280"/>
      <c r="V46" s="305"/>
      <c r="W46" s="280"/>
      <c r="X46" s="305"/>
      <c r="Y46" s="280"/>
      <c r="Z46" s="305"/>
      <c r="AA46" s="280"/>
      <c r="AB46" s="305"/>
      <c r="AC46" s="280"/>
      <c r="AD46" s="305"/>
      <c r="AE46" s="280"/>
      <c r="AF46" s="305"/>
      <c r="AG46" s="280"/>
      <c r="AH46" s="462"/>
    </row>
    <row r="47" spans="1:35" ht="18.75" customHeight="1" x14ac:dyDescent="0.25">
      <c r="A47" s="88" t="s">
        <v>250</v>
      </c>
      <c r="B47" s="299"/>
      <c r="C47" s="280"/>
      <c r="D47" s="299"/>
      <c r="E47" s="280"/>
      <c r="F47" s="305"/>
      <c r="G47" s="280"/>
      <c r="H47" s="305"/>
      <c r="I47" s="280"/>
      <c r="J47" s="305"/>
      <c r="K47" s="280"/>
      <c r="L47" s="305"/>
      <c r="M47" s="280"/>
      <c r="N47" s="305"/>
      <c r="O47" s="280"/>
      <c r="P47" s="305"/>
      <c r="Q47" s="280"/>
      <c r="R47" s="305"/>
      <c r="S47" s="280"/>
      <c r="T47" s="305"/>
      <c r="U47" s="280"/>
      <c r="V47" s="305"/>
      <c r="W47" s="280"/>
      <c r="X47" s="305"/>
      <c r="Y47" s="280"/>
      <c r="Z47" s="305"/>
      <c r="AA47" s="280"/>
      <c r="AB47" s="305"/>
      <c r="AC47" s="280"/>
      <c r="AD47" s="305"/>
      <c r="AE47" s="280"/>
      <c r="AF47" s="305"/>
      <c r="AG47" s="280"/>
      <c r="AH47" s="462"/>
    </row>
    <row r="48" spans="1:35" ht="18.75" customHeight="1" x14ac:dyDescent="0.3">
      <c r="A48" s="80" t="s">
        <v>47</v>
      </c>
      <c r="B48" s="317"/>
      <c r="C48" s="367"/>
      <c r="D48" s="366">
        <v>4.4999999999999998E-2</v>
      </c>
      <c r="E48" s="367"/>
      <c r="F48" s="366">
        <v>4.4999999999999998E-2</v>
      </c>
      <c r="G48" s="367"/>
      <c r="H48" s="366">
        <v>0.22500000000000001</v>
      </c>
      <c r="I48" s="367"/>
      <c r="J48" s="365">
        <v>4.1700000000000001E-3</v>
      </c>
      <c r="K48" s="367"/>
      <c r="L48" s="365">
        <v>4.1700000000000001E-3</v>
      </c>
      <c r="M48" s="367"/>
      <c r="N48" s="365">
        <v>4.1700000000000001E-3</v>
      </c>
      <c r="O48" s="367"/>
      <c r="P48" s="365">
        <v>4.1700000000000001E-3</v>
      </c>
      <c r="Q48" s="367"/>
      <c r="R48" s="365">
        <v>4.1700000000000001E-3</v>
      </c>
      <c r="S48" s="367"/>
      <c r="T48" s="365">
        <v>4.1700000000000001E-3</v>
      </c>
      <c r="U48" s="367"/>
      <c r="V48" s="365">
        <v>4.1700000000000001E-3</v>
      </c>
      <c r="W48" s="367"/>
      <c r="X48" s="365">
        <v>4.1700000000000001E-3</v>
      </c>
      <c r="Y48" s="367"/>
      <c r="Z48" s="365">
        <v>4.1700000000000001E-3</v>
      </c>
      <c r="AA48" s="367"/>
      <c r="AB48" s="365">
        <v>4.1700000000000001E-3</v>
      </c>
      <c r="AC48" s="367"/>
      <c r="AD48" s="365">
        <v>4.1700000000000001E-3</v>
      </c>
      <c r="AE48" s="367"/>
      <c r="AF48" s="365">
        <v>4.1700000000000001E-3</v>
      </c>
      <c r="AG48" s="367"/>
      <c r="AH48" s="462"/>
      <c r="AI48" s="235"/>
    </row>
    <row r="49" spans="1:38" s="256" customFormat="1" ht="18.75" customHeight="1" x14ac:dyDescent="0.25">
      <c r="A49" s="80" t="s">
        <v>237</v>
      </c>
      <c r="B49" s="299"/>
      <c r="C49" s="280"/>
      <c r="D49" s="298">
        <v>0.23</v>
      </c>
      <c r="E49" s="280"/>
      <c r="F49" s="298">
        <v>0.1</v>
      </c>
      <c r="G49" s="280"/>
      <c r="H49" s="298">
        <v>0.06</v>
      </c>
      <c r="I49" s="280"/>
      <c r="J49" s="298"/>
      <c r="K49" s="280"/>
      <c r="L49" s="305"/>
      <c r="M49" s="280"/>
      <c r="N49" s="305"/>
      <c r="O49" s="280"/>
      <c r="P49" s="305"/>
      <c r="Q49" s="280"/>
      <c r="R49" s="305"/>
      <c r="S49" s="280"/>
      <c r="T49" s="305"/>
      <c r="U49" s="280"/>
      <c r="V49" s="305"/>
      <c r="W49" s="280"/>
      <c r="X49" s="305"/>
      <c r="Y49" s="280"/>
      <c r="Z49" s="305"/>
      <c r="AA49" s="280"/>
      <c r="AB49" s="305"/>
      <c r="AC49" s="280"/>
      <c r="AD49" s="305"/>
      <c r="AE49" s="280"/>
      <c r="AF49" s="305"/>
      <c r="AG49" s="280"/>
      <c r="AH49" s="242"/>
      <c r="AI49" s="235"/>
      <c r="AJ49" s="194"/>
      <c r="AK49" s="194"/>
      <c r="AL49" s="194"/>
    </row>
    <row r="50" spans="1:38" ht="18.75" customHeight="1" x14ac:dyDescent="0.25">
      <c r="A50" s="80" t="s">
        <v>245</v>
      </c>
      <c r="B50" s="299"/>
      <c r="C50" s="280"/>
      <c r="D50" s="298"/>
      <c r="E50" s="280"/>
      <c r="F50" s="298"/>
      <c r="G50" s="280"/>
      <c r="H50" s="298"/>
      <c r="I50" s="280"/>
      <c r="J50" s="298"/>
      <c r="K50" s="280"/>
      <c r="L50" s="305"/>
      <c r="M50" s="280"/>
      <c r="N50" s="305"/>
      <c r="O50" s="280"/>
      <c r="P50" s="305"/>
      <c r="Q50" s="280"/>
      <c r="R50" s="305"/>
      <c r="S50" s="280"/>
      <c r="T50" s="305"/>
      <c r="U50" s="280"/>
      <c r="V50" s="305"/>
      <c r="W50" s="280"/>
      <c r="X50" s="305"/>
      <c r="Y50" s="280"/>
      <c r="Z50" s="305"/>
      <c r="AA50" s="280"/>
      <c r="AB50" s="305"/>
      <c r="AC50" s="280"/>
      <c r="AD50" s="305"/>
      <c r="AE50" s="280"/>
      <c r="AF50" s="305"/>
      <c r="AG50" s="280"/>
      <c r="AH50" s="242"/>
      <c r="AI50" s="235"/>
    </row>
    <row r="51" spans="1:38" ht="18.75" customHeight="1" x14ac:dyDescent="0.25">
      <c r="A51" s="80" t="s">
        <v>238</v>
      </c>
      <c r="B51" s="298"/>
      <c r="C51" s="280"/>
      <c r="D51" s="298"/>
      <c r="E51" s="280"/>
      <c r="F51" s="298"/>
      <c r="G51" s="280"/>
      <c r="H51" s="298"/>
      <c r="I51" s="280"/>
      <c r="J51" s="305"/>
      <c r="K51" s="280"/>
      <c r="L51" s="298"/>
      <c r="M51" s="280"/>
      <c r="N51" s="298"/>
      <c r="O51" s="281"/>
      <c r="P51" s="298"/>
      <c r="Q51" s="280"/>
      <c r="R51" s="305"/>
      <c r="S51" s="280"/>
      <c r="T51" s="305"/>
      <c r="U51" s="280"/>
      <c r="V51" s="305"/>
      <c r="W51" s="280"/>
      <c r="X51" s="305"/>
      <c r="Y51" s="280"/>
      <c r="Z51" s="305"/>
      <c r="AA51" s="280"/>
      <c r="AB51" s="305"/>
      <c r="AC51" s="280"/>
      <c r="AD51" s="305"/>
      <c r="AE51" s="280"/>
      <c r="AF51" s="305"/>
      <c r="AG51" s="280"/>
      <c r="AH51" s="455"/>
    </row>
    <row r="52" spans="1:38" ht="18.75" customHeight="1" x14ac:dyDescent="0.25">
      <c r="A52" s="80" t="s">
        <v>241</v>
      </c>
      <c r="B52" s="298"/>
      <c r="C52" s="280"/>
      <c r="D52" s="298"/>
      <c r="E52" s="280"/>
      <c r="F52" s="298"/>
      <c r="G52" s="280"/>
      <c r="H52" s="298"/>
      <c r="I52" s="280"/>
      <c r="J52" s="305"/>
      <c r="K52" s="280"/>
      <c r="L52" s="298"/>
      <c r="M52" s="280"/>
      <c r="N52" s="298"/>
      <c r="O52" s="281"/>
      <c r="P52" s="298"/>
      <c r="Q52" s="280"/>
      <c r="R52" s="305"/>
      <c r="S52" s="280"/>
      <c r="T52" s="305"/>
      <c r="U52" s="280"/>
      <c r="V52" s="305"/>
      <c r="W52" s="280"/>
      <c r="X52" s="305"/>
      <c r="Y52" s="280"/>
      <c r="Z52" s="305"/>
      <c r="AA52" s="280"/>
      <c r="AB52" s="305"/>
      <c r="AC52" s="280"/>
      <c r="AD52" s="305"/>
      <c r="AE52" s="280"/>
      <c r="AF52" s="305"/>
      <c r="AG52" s="280"/>
      <c r="AH52" s="455"/>
    </row>
    <row r="53" spans="1:38" s="532" customFormat="1" ht="18.75" customHeight="1" x14ac:dyDescent="0.25">
      <c r="A53" s="548" t="s">
        <v>313</v>
      </c>
      <c r="B53" s="298"/>
      <c r="C53" s="280"/>
      <c r="D53" s="298"/>
      <c r="E53" s="280"/>
      <c r="F53" s="298"/>
      <c r="G53" s="280"/>
      <c r="H53" s="298"/>
      <c r="I53" s="280"/>
      <c r="J53" s="305"/>
      <c r="K53" s="280"/>
      <c r="L53" s="298"/>
      <c r="M53" s="280"/>
      <c r="N53" s="298"/>
      <c r="O53" s="281"/>
      <c r="P53" s="298"/>
      <c r="Q53" s="280"/>
      <c r="R53" s="305"/>
      <c r="S53" s="280"/>
      <c r="T53" s="305"/>
      <c r="U53" s="280"/>
      <c r="V53" s="305"/>
      <c r="W53" s="280"/>
      <c r="X53" s="305"/>
      <c r="Y53" s="280"/>
      <c r="Z53" s="305"/>
      <c r="AA53" s="280"/>
      <c r="AB53" s="305"/>
      <c r="AC53" s="280"/>
      <c r="AD53" s="305"/>
      <c r="AE53" s="280"/>
      <c r="AF53" s="305"/>
      <c r="AG53" s="280"/>
      <c r="AH53" s="535"/>
    </row>
    <row r="54" spans="1:38" ht="18.75" customHeight="1" x14ac:dyDescent="0.25">
      <c r="A54" s="80" t="s">
        <v>183</v>
      </c>
      <c r="B54" s="299"/>
      <c r="C54" s="280"/>
      <c r="D54" s="298"/>
      <c r="E54" s="280"/>
      <c r="F54" s="298"/>
      <c r="G54" s="280"/>
      <c r="H54" s="298"/>
      <c r="I54" s="280"/>
      <c r="J54" s="305"/>
      <c r="K54" s="280"/>
      <c r="L54" s="305"/>
      <c r="M54" s="280"/>
      <c r="N54" s="305"/>
      <c r="O54" s="280"/>
      <c r="P54" s="305"/>
      <c r="Q54" s="280"/>
      <c r="R54" s="305"/>
      <c r="S54" s="280"/>
      <c r="T54" s="305"/>
      <c r="U54" s="280"/>
      <c r="V54" s="305"/>
      <c r="W54" s="280"/>
      <c r="X54" s="305"/>
      <c r="Y54" s="280"/>
      <c r="Z54" s="305"/>
      <c r="AA54" s="280"/>
      <c r="AB54" s="305"/>
      <c r="AC54" s="280"/>
      <c r="AD54" s="305"/>
      <c r="AE54" s="280"/>
      <c r="AF54" s="305"/>
      <c r="AG54" s="280"/>
      <c r="AH54" s="462"/>
      <c r="AI54" s="235"/>
    </row>
    <row r="55" spans="1:38" ht="18.75" customHeight="1" x14ac:dyDescent="0.25">
      <c r="A55" s="80" t="s">
        <v>195</v>
      </c>
      <c r="B55" s="299"/>
      <c r="C55" s="280"/>
      <c r="D55" s="89"/>
      <c r="E55" s="280"/>
      <c r="F55" s="89"/>
      <c r="G55" s="280"/>
      <c r="H55" s="89"/>
      <c r="I55" s="280"/>
      <c r="J55" s="305"/>
      <c r="K55" s="280"/>
      <c r="L55" s="305"/>
      <c r="M55" s="280"/>
      <c r="N55" s="305"/>
      <c r="O55" s="280"/>
      <c r="P55" s="305"/>
      <c r="Q55" s="280"/>
      <c r="R55" s="305"/>
      <c r="S55" s="280"/>
      <c r="T55" s="305"/>
      <c r="U55" s="280"/>
      <c r="V55" s="305"/>
      <c r="W55" s="280"/>
      <c r="X55" s="305"/>
      <c r="Y55" s="280"/>
      <c r="Z55" s="305"/>
      <c r="AA55" s="280"/>
      <c r="AB55" s="305"/>
      <c r="AC55" s="280"/>
      <c r="AD55" s="305"/>
      <c r="AE55" s="280"/>
      <c r="AF55" s="305"/>
      <c r="AG55" s="280"/>
      <c r="AH55" s="462"/>
    </row>
    <row r="56" spans="1:38" ht="18.75" customHeight="1" x14ac:dyDescent="0.25">
      <c r="A56" s="80" t="s">
        <v>227</v>
      </c>
      <c r="B56" s="81"/>
      <c r="C56" s="280"/>
      <c r="D56" s="298"/>
      <c r="E56" s="280"/>
      <c r="F56" s="298"/>
      <c r="G56" s="280"/>
      <c r="H56" s="298"/>
      <c r="I56" s="280"/>
      <c r="J56" s="279"/>
      <c r="K56" s="280"/>
      <c r="L56" s="281"/>
      <c r="M56" s="280"/>
      <c r="N56" s="281"/>
      <c r="O56" s="280"/>
      <c r="P56" s="281"/>
      <c r="Q56" s="280"/>
      <c r="R56" s="281"/>
      <c r="S56" s="280"/>
      <c r="T56" s="281"/>
      <c r="U56" s="280"/>
      <c r="V56" s="281"/>
      <c r="W56" s="280"/>
      <c r="X56" s="281"/>
      <c r="Y56" s="280"/>
      <c r="Z56" s="281"/>
      <c r="AA56" s="280"/>
      <c r="AB56" s="281"/>
      <c r="AC56" s="280"/>
      <c r="AD56" s="281"/>
      <c r="AE56" s="280"/>
      <c r="AF56" s="281"/>
      <c r="AG56" s="280"/>
      <c r="AH56" s="462"/>
    </row>
    <row r="57" spans="1:38" ht="18.75" customHeight="1" x14ac:dyDescent="0.25">
      <c r="A57" s="80" t="s">
        <v>61</v>
      </c>
      <c r="B57" s="299"/>
      <c r="C57" s="280"/>
      <c r="D57" s="298">
        <v>0.04</v>
      </c>
      <c r="E57" s="280"/>
      <c r="F57" s="298">
        <v>0.02</v>
      </c>
      <c r="G57" s="280"/>
      <c r="H57" s="89"/>
      <c r="I57" s="280"/>
      <c r="J57" s="305"/>
      <c r="K57" s="280"/>
      <c r="L57" s="305"/>
      <c r="M57" s="280"/>
      <c r="N57" s="305"/>
      <c r="O57" s="280"/>
      <c r="P57" s="305"/>
      <c r="Q57" s="280"/>
      <c r="R57" s="305"/>
      <c r="S57" s="280"/>
      <c r="T57" s="305"/>
      <c r="U57" s="280"/>
      <c r="V57" s="305"/>
      <c r="W57" s="280"/>
      <c r="X57" s="305"/>
      <c r="Y57" s="280"/>
      <c r="Z57" s="305"/>
      <c r="AA57" s="280"/>
      <c r="AB57" s="305"/>
      <c r="AC57" s="280"/>
      <c r="AD57" s="305"/>
      <c r="AE57" s="280"/>
      <c r="AF57" s="305"/>
      <c r="AG57" s="280"/>
      <c r="AH57" s="462"/>
    </row>
    <row r="58" spans="1:38" ht="18.75" customHeight="1" x14ac:dyDescent="0.25">
      <c r="A58" s="80" t="s">
        <v>200</v>
      </c>
      <c r="B58" s="78"/>
      <c r="C58" s="280"/>
      <c r="D58" s="298">
        <v>0.03</v>
      </c>
      <c r="E58" s="280"/>
      <c r="F58" s="298">
        <v>0.05</v>
      </c>
      <c r="G58" s="280"/>
      <c r="H58" s="298">
        <v>0.12</v>
      </c>
      <c r="I58" s="280"/>
      <c r="J58" s="281"/>
      <c r="K58" s="280"/>
      <c r="L58" s="281"/>
      <c r="M58" s="280"/>
      <c r="N58" s="281"/>
      <c r="O58" s="280"/>
      <c r="P58" s="281"/>
      <c r="Q58" s="280"/>
      <c r="R58" s="281"/>
      <c r="S58" s="280"/>
      <c r="T58" s="281"/>
      <c r="U58" s="280"/>
      <c r="V58" s="281"/>
      <c r="W58" s="280"/>
      <c r="X58" s="281"/>
      <c r="Y58" s="280"/>
      <c r="Z58" s="281"/>
      <c r="AA58" s="280"/>
      <c r="AB58" s="281"/>
      <c r="AC58" s="280"/>
      <c r="AD58" s="281"/>
      <c r="AE58" s="280"/>
      <c r="AF58" s="281"/>
      <c r="AG58" s="280"/>
      <c r="AH58" s="462"/>
    </row>
    <row r="59" spans="1:38" ht="18.75" customHeight="1" x14ac:dyDescent="0.25">
      <c r="A59" s="80" t="s">
        <v>49</v>
      </c>
      <c r="B59" s="298"/>
      <c r="C59" s="280"/>
      <c r="D59" s="305"/>
      <c r="E59" s="280"/>
      <c r="F59" s="305"/>
      <c r="G59" s="280"/>
      <c r="H59" s="305"/>
      <c r="I59" s="280"/>
      <c r="J59" s="305"/>
      <c r="K59" s="280"/>
      <c r="L59" s="305"/>
      <c r="M59" s="280"/>
      <c r="N59" s="305"/>
      <c r="O59" s="280"/>
      <c r="P59" s="305"/>
      <c r="Q59" s="280"/>
      <c r="R59" s="305"/>
      <c r="S59" s="280"/>
      <c r="T59" s="281"/>
      <c r="U59" s="280"/>
      <c r="V59" s="281"/>
      <c r="W59" s="280"/>
      <c r="X59" s="322"/>
      <c r="Y59" s="280"/>
      <c r="Z59" s="296"/>
      <c r="AA59" s="280"/>
      <c r="AB59" s="296"/>
      <c r="AC59" s="280"/>
      <c r="AD59" s="296"/>
      <c r="AE59" s="280"/>
      <c r="AF59" s="296"/>
      <c r="AG59" s="280"/>
      <c r="AH59" s="462"/>
      <c r="AI59" s="235"/>
    </row>
    <row r="60" spans="1:38" ht="18.75" customHeight="1" x14ac:dyDescent="0.25">
      <c r="A60" s="80" t="s">
        <v>48</v>
      </c>
      <c r="B60" s="299"/>
      <c r="C60" s="280"/>
      <c r="D60" s="305"/>
      <c r="E60" s="280"/>
      <c r="F60" s="305"/>
      <c r="G60" s="280"/>
      <c r="H60" s="305"/>
      <c r="I60" s="280"/>
      <c r="J60" s="281"/>
      <c r="K60" s="280"/>
      <c r="L60" s="305"/>
      <c r="M60" s="280"/>
      <c r="N60" s="305"/>
      <c r="O60" s="280"/>
      <c r="P60" s="321"/>
      <c r="Q60" s="280"/>
      <c r="R60" s="281"/>
      <c r="S60" s="280"/>
      <c r="T60" s="281"/>
      <c r="U60" s="280"/>
      <c r="V60" s="281"/>
      <c r="W60" s="280"/>
      <c r="X60" s="281"/>
      <c r="Y60" s="280"/>
      <c r="Z60" s="281"/>
      <c r="AA60" s="280"/>
      <c r="AB60" s="281"/>
      <c r="AC60" s="280"/>
      <c r="AD60" s="281"/>
      <c r="AE60" s="280"/>
      <c r="AF60" s="281"/>
      <c r="AG60" s="280"/>
      <c r="AH60" s="462"/>
      <c r="AI60" s="235"/>
    </row>
    <row r="61" spans="1:38" ht="18.75" customHeight="1" x14ac:dyDescent="0.25">
      <c r="A61" s="107" t="s">
        <v>126</v>
      </c>
      <c r="B61" s="319"/>
      <c r="C61" s="282">
        <f>SUM(C34:C60)</f>
        <v>0</v>
      </c>
      <c r="D61" s="320"/>
      <c r="E61" s="282">
        <f>SUM(E34:E60)</f>
        <v>0</v>
      </c>
      <c r="F61" s="283"/>
      <c r="G61" s="282">
        <f>SUM(G34:G60)</f>
        <v>0</v>
      </c>
      <c r="H61" s="320"/>
      <c r="I61" s="282">
        <f>SUM(I34:I60)</f>
        <v>0</v>
      </c>
      <c r="J61" s="283"/>
      <c r="K61" s="282">
        <f>SUM(K34:K60)</f>
        <v>0</v>
      </c>
      <c r="L61" s="320"/>
      <c r="M61" s="282">
        <f>SUM(M34:M60)</f>
        <v>0</v>
      </c>
      <c r="N61" s="283"/>
      <c r="O61" s="282">
        <f>SUM(O34:O60)</f>
        <v>0</v>
      </c>
      <c r="P61" s="320"/>
      <c r="Q61" s="282">
        <f>SUM(Q34:Q60)</f>
        <v>0</v>
      </c>
      <c r="R61" s="283"/>
      <c r="S61" s="282">
        <f>SUM(S34:S60)</f>
        <v>0</v>
      </c>
      <c r="T61" s="283"/>
      <c r="U61" s="282">
        <f>SUM(U34:U60)</f>
        <v>0</v>
      </c>
      <c r="V61" s="283"/>
      <c r="W61" s="282">
        <f>SUM(W34:W60)</f>
        <v>0</v>
      </c>
      <c r="X61" s="283"/>
      <c r="Y61" s="282">
        <f>SUM(Y34:Y60)</f>
        <v>0</v>
      </c>
      <c r="Z61" s="283"/>
      <c r="AA61" s="282">
        <f>SUM(AA34:AA60)</f>
        <v>0</v>
      </c>
      <c r="AB61" s="283"/>
      <c r="AC61" s="282">
        <f>SUM(AC34:AC60)</f>
        <v>0</v>
      </c>
      <c r="AD61" s="283"/>
      <c r="AE61" s="282">
        <f>SUM(AE34:AE60)</f>
        <v>0</v>
      </c>
      <c r="AF61" s="283"/>
      <c r="AG61" s="282">
        <f>SUM(AG34:AG60)</f>
        <v>0</v>
      </c>
      <c r="AH61" s="457">
        <f>SUM(B61:AG61)</f>
        <v>0</v>
      </c>
    </row>
    <row r="62" spans="1:38" s="393" customFormat="1" ht="18.75" customHeight="1" x14ac:dyDescent="0.25">
      <c r="A62" s="385"/>
      <c r="B62" s="386"/>
      <c r="C62" s="387"/>
      <c r="D62" s="386"/>
      <c r="E62" s="387"/>
      <c r="F62" s="388"/>
      <c r="G62" s="387"/>
      <c r="H62" s="388"/>
      <c r="I62" s="387" t="s">
        <v>44</v>
      </c>
      <c r="J62" s="388"/>
      <c r="K62" s="387"/>
      <c r="L62" s="388"/>
      <c r="M62" s="387"/>
      <c r="N62" s="388"/>
      <c r="O62" s="387"/>
      <c r="P62" s="388"/>
      <c r="Q62" s="387"/>
      <c r="R62" s="388"/>
      <c r="S62" s="387"/>
      <c r="T62" s="389"/>
      <c r="U62" s="390"/>
      <c r="V62" s="389"/>
      <c r="W62" s="390"/>
      <c r="X62" s="389"/>
      <c r="Y62" s="390"/>
      <c r="Z62" s="391"/>
      <c r="AA62" s="391"/>
      <c r="AB62" s="593" t="s">
        <v>284</v>
      </c>
      <c r="AC62" s="593"/>
      <c r="AD62" s="593"/>
      <c r="AE62" s="593"/>
      <c r="AF62" s="593"/>
      <c r="AG62" s="593"/>
      <c r="AH62" s="464">
        <v>0</v>
      </c>
    </row>
    <row r="63" spans="1:38" s="393" customFormat="1" ht="18.75" customHeight="1" x14ac:dyDescent="0.25">
      <c r="A63" s="385"/>
      <c r="B63" s="386"/>
      <c r="C63" s="400"/>
      <c r="D63" s="386"/>
      <c r="E63" s="387"/>
      <c r="F63" s="388"/>
      <c r="G63" s="387"/>
      <c r="H63" s="388"/>
      <c r="I63" s="387"/>
      <c r="J63" s="388"/>
      <c r="K63" s="387"/>
      <c r="L63" s="388"/>
      <c r="M63" s="387"/>
      <c r="N63" s="388"/>
      <c r="O63" s="387"/>
      <c r="P63" s="388"/>
      <c r="Q63" s="387"/>
      <c r="R63" s="388"/>
      <c r="S63" s="387"/>
      <c r="T63" s="389"/>
      <c r="U63" s="390"/>
      <c r="V63" s="389"/>
      <c r="W63" s="390"/>
      <c r="X63" s="389"/>
      <c r="Y63" s="390"/>
      <c r="Z63" s="391"/>
      <c r="AA63" s="391"/>
      <c r="AB63" s="388"/>
      <c r="AC63" s="593" t="s">
        <v>3</v>
      </c>
      <c r="AD63" s="593"/>
      <c r="AE63" s="593"/>
      <c r="AF63" s="593"/>
      <c r="AG63" s="593"/>
      <c r="AH63" s="457">
        <f>AH61-AH62</f>
        <v>0</v>
      </c>
    </row>
    <row r="64" spans="1:38" s="393" customFormat="1" ht="18.75" customHeight="1" x14ac:dyDescent="0.25">
      <c r="A64" s="385"/>
      <c r="B64" s="386"/>
      <c r="C64" s="400"/>
      <c r="D64" s="386"/>
      <c r="E64" s="387"/>
      <c r="F64" s="388"/>
      <c r="G64" s="387"/>
      <c r="H64" s="388"/>
      <c r="I64" s="387"/>
      <c r="J64" s="388"/>
      <c r="K64" s="387"/>
      <c r="L64" s="388"/>
      <c r="M64" s="387"/>
      <c r="N64" s="388"/>
      <c r="O64" s="387"/>
      <c r="P64" s="388"/>
      <c r="Q64" s="387"/>
      <c r="R64" s="388"/>
      <c r="S64" s="387"/>
      <c r="T64" s="388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457"/>
    </row>
    <row r="65" spans="1:38" ht="18.75" customHeight="1" x14ac:dyDescent="0.25">
      <c r="A65" s="597" t="s">
        <v>51</v>
      </c>
      <c r="B65" s="597"/>
      <c r="C65" s="597"/>
      <c r="D65" s="597"/>
      <c r="E65" s="597"/>
      <c r="F65" s="597"/>
      <c r="G65" s="597"/>
      <c r="H65" s="597"/>
      <c r="I65" s="597"/>
      <c r="J65" s="597"/>
      <c r="K65" s="597"/>
      <c r="L65" s="597"/>
      <c r="M65" s="597"/>
      <c r="N65" s="597"/>
      <c r="O65" s="597"/>
      <c r="P65" s="597"/>
      <c r="Q65" s="597"/>
      <c r="R65" s="597"/>
      <c r="S65" s="597"/>
      <c r="T65" s="597"/>
      <c r="U65" s="597"/>
      <c r="V65" s="597"/>
      <c r="W65" s="597"/>
      <c r="X65" s="597"/>
      <c r="Y65" s="597"/>
      <c r="Z65" s="597"/>
      <c r="AA65" s="597"/>
      <c r="AB65" s="597"/>
      <c r="AC65" s="597"/>
      <c r="AD65" s="597"/>
      <c r="AE65" s="597"/>
      <c r="AF65" s="597"/>
      <c r="AG65" s="597"/>
      <c r="AH65" s="455"/>
    </row>
    <row r="66" spans="1:38" s="224" customFormat="1" ht="37.5" customHeight="1" x14ac:dyDescent="0.2">
      <c r="A66" s="146" t="s">
        <v>37</v>
      </c>
      <c r="B66" s="146" t="s">
        <v>38</v>
      </c>
      <c r="C66" s="147" t="s">
        <v>232</v>
      </c>
      <c r="D66" s="146" t="s">
        <v>38</v>
      </c>
      <c r="E66" s="147" t="s">
        <v>9</v>
      </c>
      <c r="F66" s="147" t="s">
        <v>38</v>
      </c>
      <c r="G66" s="147" t="s">
        <v>10</v>
      </c>
      <c r="H66" s="147" t="s">
        <v>38</v>
      </c>
      <c r="I66" s="147" t="s">
        <v>11</v>
      </c>
      <c r="J66" s="147"/>
      <c r="K66" s="147" t="s">
        <v>13</v>
      </c>
      <c r="L66" s="147" t="s">
        <v>38</v>
      </c>
      <c r="M66" s="147" t="s">
        <v>14</v>
      </c>
      <c r="N66" s="147" t="s">
        <v>38</v>
      </c>
      <c r="O66" s="147" t="s">
        <v>15</v>
      </c>
      <c r="P66" s="147" t="s">
        <v>38</v>
      </c>
      <c r="Q66" s="147" t="s">
        <v>16</v>
      </c>
      <c r="R66" s="147" t="s">
        <v>38</v>
      </c>
      <c r="S66" s="147" t="s">
        <v>17</v>
      </c>
      <c r="T66" s="147" t="s">
        <v>38</v>
      </c>
      <c r="U66" s="147" t="s">
        <v>40</v>
      </c>
      <c r="V66" s="147" t="s">
        <v>38</v>
      </c>
      <c r="W66" s="147" t="s">
        <v>18</v>
      </c>
      <c r="X66" s="147" t="s">
        <v>38</v>
      </c>
      <c r="Y66" s="147" t="s">
        <v>19</v>
      </c>
      <c r="Z66" s="147" t="s">
        <v>38</v>
      </c>
      <c r="AA66" s="147" t="s">
        <v>208</v>
      </c>
      <c r="AB66" s="147" t="s">
        <v>38</v>
      </c>
      <c r="AC66" s="147" t="s">
        <v>217</v>
      </c>
      <c r="AD66" s="147" t="s">
        <v>38</v>
      </c>
      <c r="AE66" s="147" t="s">
        <v>209</v>
      </c>
      <c r="AF66" s="147" t="s">
        <v>38</v>
      </c>
      <c r="AG66" s="147" t="s">
        <v>210</v>
      </c>
      <c r="AH66" s="456"/>
    </row>
    <row r="67" spans="1:38" ht="18.75" customHeight="1" x14ac:dyDescent="0.25">
      <c r="A67" s="548" t="s">
        <v>143</v>
      </c>
      <c r="B67" s="531"/>
      <c r="C67" s="282"/>
      <c r="D67" s="320"/>
      <c r="E67" s="282"/>
      <c r="F67" s="320"/>
      <c r="G67" s="282"/>
      <c r="H67" s="320"/>
      <c r="I67" s="282"/>
      <c r="J67" s="283"/>
      <c r="K67" s="282"/>
      <c r="L67" s="283"/>
      <c r="M67" s="280"/>
      <c r="N67" s="283"/>
      <c r="O67" s="282"/>
      <c r="P67" s="283"/>
      <c r="Q67" s="282"/>
      <c r="R67" s="283"/>
      <c r="S67" s="282"/>
      <c r="T67" s="283"/>
      <c r="U67" s="282"/>
      <c r="V67" s="283"/>
      <c r="W67" s="282"/>
      <c r="X67" s="283"/>
      <c r="Y67" s="282"/>
      <c r="Z67" s="283"/>
      <c r="AA67" s="282"/>
      <c r="AB67" s="283"/>
      <c r="AC67" s="282"/>
      <c r="AD67" s="283"/>
      <c r="AE67" s="282"/>
      <c r="AF67" s="283"/>
      <c r="AG67" s="282"/>
      <c r="AH67" s="457"/>
    </row>
    <row r="68" spans="1:38" s="532" customFormat="1" ht="18.75" customHeight="1" x14ac:dyDescent="0.25">
      <c r="A68" s="548" t="s">
        <v>301</v>
      </c>
      <c r="B68" s="531"/>
      <c r="C68" s="282"/>
      <c r="D68" s="320"/>
      <c r="E68" s="282"/>
      <c r="F68" s="320"/>
      <c r="G68" s="282"/>
      <c r="H68" s="320"/>
      <c r="I68" s="280"/>
      <c r="J68" s="283"/>
      <c r="K68" s="282"/>
      <c r="L68" s="283"/>
      <c r="M68" s="280"/>
      <c r="N68" s="283"/>
      <c r="O68" s="282"/>
      <c r="P68" s="283"/>
      <c r="Q68" s="282"/>
      <c r="R68" s="283"/>
      <c r="S68" s="282"/>
      <c r="T68" s="283"/>
      <c r="U68" s="282"/>
      <c r="V68" s="283"/>
      <c r="W68" s="282"/>
      <c r="X68" s="283"/>
      <c r="Y68" s="282"/>
      <c r="Z68" s="283"/>
      <c r="AA68" s="282"/>
      <c r="AB68" s="283"/>
      <c r="AC68" s="282"/>
      <c r="AD68" s="283"/>
      <c r="AE68" s="282"/>
      <c r="AF68" s="283"/>
      <c r="AG68" s="282"/>
      <c r="AH68" s="457"/>
    </row>
    <row r="69" spans="1:38" ht="18.75" customHeight="1" x14ac:dyDescent="0.25">
      <c r="A69" s="80" t="s">
        <v>199</v>
      </c>
      <c r="B69" s="78"/>
      <c r="C69" s="280"/>
      <c r="D69" s="298">
        <v>0.03</v>
      </c>
      <c r="E69" s="280"/>
      <c r="F69" s="298">
        <v>0.05</v>
      </c>
      <c r="G69" s="280"/>
      <c r="H69" s="298">
        <v>0.12</v>
      </c>
      <c r="I69" s="280"/>
      <c r="J69" s="281"/>
      <c r="K69" s="280"/>
      <c r="L69" s="281"/>
      <c r="M69" s="280"/>
      <c r="N69" s="281"/>
      <c r="O69" s="280"/>
      <c r="P69" s="281"/>
      <c r="Q69" s="280"/>
      <c r="R69" s="281"/>
      <c r="S69" s="280"/>
      <c r="T69" s="281"/>
      <c r="U69" s="280"/>
      <c r="V69" s="281"/>
      <c r="W69" s="280"/>
      <c r="X69" s="281"/>
      <c r="Y69" s="280"/>
      <c r="Z69" s="281"/>
      <c r="AA69" s="280"/>
      <c r="AB69" s="281"/>
      <c r="AC69" s="280"/>
      <c r="AD69" s="281"/>
      <c r="AE69" s="280"/>
      <c r="AF69" s="281"/>
      <c r="AG69" s="280"/>
      <c r="AH69" s="455"/>
    </row>
    <row r="70" spans="1:38" s="393" customFormat="1" ht="18.75" customHeight="1" x14ac:dyDescent="0.25">
      <c r="A70" s="487" t="s">
        <v>215</v>
      </c>
      <c r="B70" s="439"/>
      <c r="C70" s="489"/>
      <c r="D70" s="440"/>
      <c r="E70" s="280"/>
      <c r="F70" s="440"/>
      <c r="G70" s="280"/>
      <c r="H70" s="440"/>
      <c r="I70" s="280"/>
      <c r="J70" s="488"/>
      <c r="K70" s="489"/>
      <c r="L70" s="488"/>
      <c r="M70" s="489"/>
      <c r="N70" s="488"/>
      <c r="O70" s="489"/>
      <c r="P70" s="488"/>
      <c r="Q70" s="489"/>
      <c r="R70" s="488"/>
      <c r="S70" s="489"/>
      <c r="T70" s="488"/>
      <c r="U70" s="489"/>
      <c r="V70" s="488"/>
      <c r="W70" s="489"/>
      <c r="X70" s="488"/>
      <c r="Y70" s="489"/>
      <c r="Z70" s="488"/>
      <c r="AA70" s="489"/>
      <c r="AB70" s="488"/>
      <c r="AC70" s="489"/>
      <c r="AD70" s="488"/>
      <c r="AE70" s="489"/>
      <c r="AF70" s="488"/>
      <c r="AG70" s="489"/>
      <c r="AH70" s="495"/>
      <c r="AI70" s="492">
        <f>SUM(C70:AG70)</f>
        <v>0</v>
      </c>
      <c r="AJ70" s="496"/>
      <c r="AK70" s="496"/>
      <c r="AL70" s="496"/>
    </row>
    <row r="71" spans="1:38" s="393" customFormat="1" ht="18.75" customHeight="1" x14ac:dyDescent="0.25">
      <c r="A71" s="487" t="s">
        <v>281</v>
      </c>
      <c r="B71" s="439"/>
      <c r="C71" s="280"/>
      <c r="D71" s="440"/>
      <c r="E71" s="280"/>
      <c r="F71" s="440"/>
      <c r="G71" s="280"/>
      <c r="H71" s="440"/>
      <c r="I71" s="280"/>
      <c r="J71" s="488"/>
      <c r="K71" s="489"/>
      <c r="L71" s="488"/>
      <c r="M71" s="280"/>
      <c r="N71" s="488"/>
      <c r="O71" s="489"/>
      <c r="P71" s="488"/>
      <c r="Q71" s="489"/>
      <c r="R71" s="488"/>
      <c r="S71" s="489"/>
      <c r="T71" s="488"/>
      <c r="U71" s="489"/>
      <c r="V71" s="488"/>
      <c r="W71" s="489"/>
      <c r="X71" s="488"/>
      <c r="Y71" s="489"/>
      <c r="Z71" s="488"/>
      <c r="AA71" s="489"/>
      <c r="AB71" s="488"/>
      <c r="AC71" s="489"/>
      <c r="AD71" s="488"/>
      <c r="AE71" s="489"/>
      <c r="AF71" s="488"/>
      <c r="AG71" s="489"/>
      <c r="AH71" s="490"/>
      <c r="AI71" s="492">
        <f>SUM(C71:AG71)</f>
        <v>0</v>
      </c>
    </row>
    <row r="72" spans="1:38" ht="18.75" customHeight="1" x14ac:dyDescent="0.25">
      <c r="A72" s="77" t="s">
        <v>222</v>
      </c>
      <c r="B72" s="111"/>
      <c r="C72" s="327"/>
      <c r="D72" s="318"/>
      <c r="E72" s="327"/>
      <c r="F72" s="479"/>
      <c r="G72" s="327"/>
      <c r="H72" s="483"/>
      <c r="I72" s="327"/>
      <c r="J72" s="326"/>
      <c r="K72" s="327"/>
      <c r="L72" s="326"/>
      <c r="M72" s="327"/>
      <c r="N72" s="326"/>
      <c r="O72" s="327"/>
      <c r="P72" s="326"/>
      <c r="Q72" s="327"/>
      <c r="R72" s="326"/>
      <c r="S72" s="327"/>
      <c r="T72" s="326"/>
      <c r="U72" s="327"/>
      <c r="V72" s="484"/>
      <c r="W72" s="327"/>
      <c r="X72" s="485"/>
      <c r="Y72" s="327"/>
      <c r="Z72" s="485"/>
      <c r="AA72" s="327"/>
      <c r="AB72" s="485"/>
      <c r="AC72" s="327"/>
      <c r="AD72" s="485"/>
      <c r="AE72" s="327"/>
      <c r="AF72" s="485"/>
      <c r="AG72" s="327"/>
      <c r="AH72" s="455"/>
    </row>
    <row r="73" spans="1:38" ht="18.75" customHeight="1" x14ac:dyDescent="0.25">
      <c r="A73" s="73" t="s">
        <v>134</v>
      </c>
      <c r="B73" s="172"/>
      <c r="C73" s="382">
        <f>SUM(C67:C72)</f>
        <v>0</v>
      </c>
      <c r="D73" s="315"/>
      <c r="E73" s="382">
        <f>SUM(E67:E72)</f>
        <v>0</v>
      </c>
      <c r="F73" s="312"/>
      <c r="G73" s="282">
        <f>SUM(G67:G72)</f>
        <v>0</v>
      </c>
      <c r="H73" s="329"/>
      <c r="I73" s="282">
        <f>SUM(I67:I72)</f>
        <v>0</v>
      </c>
      <c r="J73" s="312"/>
      <c r="K73" s="282">
        <f>SUM(K67:K72)</f>
        <v>0</v>
      </c>
      <c r="L73" s="312"/>
      <c r="M73" s="282">
        <f>SUM(M67:M72)</f>
        <v>0</v>
      </c>
      <c r="N73" s="312"/>
      <c r="O73" s="282">
        <f>SUM(O67:O72)</f>
        <v>0</v>
      </c>
      <c r="P73" s="312"/>
      <c r="Q73" s="282">
        <f>SUM(Q67:Q72)</f>
        <v>0</v>
      </c>
      <c r="R73" s="312"/>
      <c r="S73" s="282">
        <f>SUM(S67:S72)</f>
        <v>0</v>
      </c>
      <c r="T73" s="312"/>
      <c r="U73" s="282">
        <f>SUM(U67:U72)</f>
        <v>0</v>
      </c>
      <c r="V73" s="328"/>
      <c r="W73" s="282">
        <f>SUM(W67:W72)</f>
        <v>0</v>
      </c>
      <c r="X73" s="283"/>
      <c r="Y73" s="282">
        <f>SUM(Y67:Y72)</f>
        <v>0</v>
      </c>
      <c r="Z73" s="283"/>
      <c r="AA73" s="282">
        <f>SUM(AA67:AA72)</f>
        <v>0</v>
      </c>
      <c r="AB73" s="283"/>
      <c r="AC73" s="282">
        <f>SUM(AC67:AC72)</f>
        <v>0</v>
      </c>
      <c r="AD73" s="283"/>
      <c r="AE73" s="282">
        <f>SUM(AE67:AE72)</f>
        <v>0</v>
      </c>
      <c r="AF73" s="283"/>
      <c r="AG73" s="282">
        <f>SUM(AG67:AG72)</f>
        <v>0</v>
      </c>
      <c r="AH73" s="457">
        <f>SUM(B73:AG73)</f>
        <v>0</v>
      </c>
    </row>
    <row r="74" spans="1:38" s="393" customFormat="1" ht="18.75" customHeight="1" x14ac:dyDescent="0.25">
      <c r="A74" s="401"/>
      <c r="B74" s="402"/>
      <c r="C74" s="403"/>
      <c r="D74" s="404"/>
      <c r="E74" s="403"/>
      <c r="F74" s="404"/>
      <c r="G74" s="403"/>
      <c r="H74" s="404"/>
      <c r="I74" s="403"/>
      <c r="J74" s="391"/>
      <c r="K74" s="400"/>
      <c r="L74" s="391"/>
      <c r="M74" s="400"/>
      <c r="N74" s="391"/>
      <c r="O74" s="400"/>
      <c r="P74" s="391"/>
      <c r="Q74" s="400"/>
      <c r="R74" s="391"/>
      <c r="S74" s="400"/>
      <c r="T74" s="389"/>
      <c r="U74" s="390"/>
      <c r="V74" s="389"/>
      <c r="W74" s="390"/>
      <c r="X74" s="389"/>
      <c r="Y74" s="390"/>
      <c r="Z74" s="391"/>
      <c r="AA74" s="391"/>
      <c r="AB74" s="604" t="s">
        <v>284</v>
      </c>
      <c r="AC74" s="604"/>
      <c r="AD74" s="604"/>
      <c r="AE74" s="593"/>
      <c r="AF74" s="593"/>
      <c r="AG74" s="593"/>
      <c r="AH74" s="465">
        <v>0</v>
      </c>
    </row>
    <row r="75" spans="1:38" s="393" customFormat="1" ht="18.75" customHeight="1" x14ac:dyDescent="0.25">
      <c r="A75" s="396"/>
      <c r="B75" s="395"/>
      <c r="C75" s="396"/>
      <c r="D75" s="395"/>
      <c r="E75" s="396"/>
      <c r="F75" s="395"/>
      <c r="G75" s="396"/>
      <c r="H75" s="395"/>
      <c r="I75" s="396"/>
      <c r="J75" s="388"/>
      <c r="K75" s="387"/>
      <c r="L75" s="388"/>
      <c r="M75" s="387"/>
      <c r="N75" s="388"/>
      <c r="O75" s="387"/>
      <c r="P75" s="388"/>
      <c r="Q75" s="387"/>
      <c r="R75" s="388"/>
      <c r="S75" s="387"/>
      <c r="T75" s="389"/>
      <c r="U75" s="390"/>
      <c r="V75" s="389"/>
      <c r="W75" s="390"/>
      <c r="X75" s="389"/>
      <c r="Y75" s="390"/>
      <c r="Z75" s="391"/>
      <c r="AA75" s="391"/>
      <c r="AB75" s="388"/>
      <c r="AC75" s="593" t="s">
        <v>3</v>
      </c>
      <c r="AD75" s="593"/>
      <c r="AE75" s="593"/>
      <c r="AF75" s="593"/>
      <c r="AG75" s="593"/>
      <c r="AH75" s="457">
        <f>AH73-AH74</f>
        <v>0</v>
      </c>
    </row>
    <row r="76" spans="1:38" s="393" customFormat="1" ht="18.75" customHeight="1" x14ac:dyDescent="0.25">
      <c r="A76" s="396"/>
      <c r="B76" s="395"/>
      <c r="C76" s="396"/>
      <c r="D76" s="395"/>
      <c r="E76" s="396"/>
      <c r="F76" s="395"/>
      <c r="G76" s="396"/>
      <c r="H76" s="395"/>
      <c r="I76" s="396"/>
      <c r="J76" s="388"/>
      <c r="K76" s="387"/>
      <c r="L76" s="388"/>
      <c r="M76" s="387"/>
      <c r="N76" s="388"/>
      <c r="O76" s="387"/>
      <c r="P76" s="388"/>
      <c r="Q76" s="387"/>
      <c r="R76" s="388"/>
      <c r="S76" s="387"/>
      <c r="T76" s="388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1"/>
      <c r="AG76" s="391"/>
      <c r="AH76" s="457"/>
    </row>
    <row r="77" spans="1:38" ht="18.75" customHeight="1" x14ac:dyDescent="0.25">
      <c r="A77" s="597" t="s">
        <v>171</v>
      </c>
      <c r="B77" s="597"/>
      <c r="C77" s="597"/>
      <c r="D77" s="597"/>
      <c r="E77" s="597"/>
      <c r="F77" s="597"/>
      <c r="G77" s="597"/>
      <c r="H77" s="597"/>
      <c r="I77" s="597"/>
      <c r="J77" s="597"/>
      <c r="K77" s="597"/>
      <c r="L77" s="597"/>
      <c r="M77" s="597"/>
      <c r="N77" s="597"/>
      <c r="O77" s="597"/>
      <c r="P77" s="597"/>
      <c r="Q77" s="597"/>
      <c r="R77" s="597"/>
      <c r="S77" s="597"/>
      <c r="T77" s="597"/>
      <c r="U77" s="597"/>
      <c r="V77" s="597"/>
      <c r="W77" s="597"/>
      <c r="X77" s="597"/>
      <c r="Y77" s="597"/>
      <c r="Z77" s="597"/>
      <c r="AA77" s="597"/>
      <c r="AB77" s="597"/>
      <c r="AC77" s="597"/>
      <c r="AD77" s="597"/>
      <c r="AE77" s="597"/>
      <c r="AF77" s="597"/>
      <c r="AG77" s="597"/>
    </row>
    <row r="78" spans="1:38" s="225" customFormat="1" ht="42.75" customHeight="1" x14ac:dyDescent="0.25">
      <c r="A78" s="146" t="s">
        <v>37</v>
      </c>
      <c r="B78" s="146" t="s">
        <v>38</v>
      </c>
      <c r="C78" s="147" t="s">
        <v>232</v>
      </c>
      <c r="D78" s="146" t="s">
        <v>38</v>
      </c>
      <c r="E78" s="147" t="s">
        <v>9</v>
      </c>
      <c r="F78" s="147" t="s">
        <v>38</v>
      </c>
      <c r="G78" s="147" t="s">
        <v>10</v>
      </c>
      <c r="H78" s="147" t="s">
        <v>38</v>
      </c>
      <c r="I78" s="147" t="s">
        <v>11</v>
      </c>
      <c r="J78" s="147"/>
      <c r="K78" s="147" t="s">
        <v>13</v>
      </c>
      <c r="L78" s="147" t="s">
        <v>38</v>
      </c>
      <c r="M78" s="147" t="s">
        <v>14</v>
      </c>
      <c r="N78" s="147" t="s">
        <v>38</v>
      </c>
      <c r="O78" s="147" t="s">
        <v>15</v>
      </c>
      <c r="P78" s="147" t="s">
        <v>38</v>
      </c>
      <c r="Q78" s="147" t="s">
        <v>16</v>
      </c>
      <c r="R78" s="147" t="s">
        <v>38</v>
      </c>
      <c r="S78" s="147" t="s">
        <v>17</v>
      </c>
      <c r="T78" s="147" t="s">
        <v>38</v>
      </c>
      <c r="U78" s="147" t="s">
        <v>40</v>
      </c>
      <c r="V78" s="147" t="s">
        <v>38</v>
      </c>
      <c r="W78" s="147" t="s">
        <v>18</v>
      </c>
      <c r="X78" s="147" t="s">
        <v>38</v>
      </c>
      <c r="Y78" s="147" t="s">
        <v>19</v>
      </c>
      <c r="Z78" s="147" t="s">
        <v>38</v>
      </c>
      <c r="AA78" s="147" t="s">
        <v>208</v>
      </c>
      <c r="AB78" s="147" t="s">
        <v>38</v>
      </c>
      <c r="AC78" s="147" t="s">
        <v>217</v>
      </c>
      <c r="AD78" s="147" t="s">
        <v>38</v>
      </c>
      <c r="AE78" s="147" t="s">
        <v>209</v>
      </c>
      <c r="AF78" s="147" t="s">
        <v>38</v>
      </c>
      <c r="AG78" s="147" t="s">
        <v>210</v>
      </c>
      <c r="AH78" s="467"/>
    </row>
    <row r="79" spans="1:38" s="393" customFormat="1" ht="18.75" customHeight="1" x14ac:dyDescent="0.25">
      <c r="A79" s="487" t="s">
        <v>256</v>
      </c>
      <c r="B79" s="440"/>
      <c r="C79" s="441"/>
      <c r="D79" s="440"/>
      <c r="E79" s="441"/>
      <c r="F79" s="440"/>
      <c r="G79" s="441"/>
      <c r="H79" s="440"/>
      <c r="I79" s="441"/>
      <c r="J79" s="443"/>
      <c r="K79" s="442"/>
      <c r="L79" s="443"/>
      <c r="M79" s="441"/>
      <c r="N79" s="443"/>
      <c r="O79" s="441"/>
      <c r="P79" s="443"/>
      <c r="Q79" s="441"/>
      <c r="R79" s="443"/>
      <c r="S79" s="441"/>
      <c r="T79" s="443"/>
      <c r="U79" s="441"/>
      <c r="V79" s="443"/>
      <c r="W79" s="441"/>
      <c r="X79" s="443"/>
      <c r="Y79" s="441"/>
      <c r="Z79" s="443"/>
      <c r="AA79" s="441"/>
      <c r="AB79" s="443"/>
      <c r="AC79" s="441"/>
      <c r="AD79" s="443"/>
      <c r="AE79" s="441"/>
      <c r="AF79" s="443"/>
      <c r="AG79" s="441"/>
      <c r="AH79" s="528"/>
    </row>
    <row r="80" spans="1:38" ht="18.75" customHeight="1" x14ac:dyDescent="0.25">
      <c r="A80" s="165" t="s">
        <v>53</v>
      </c>
      <c r="B80" s="363"/>
      <c r="C80" s="375">
        <f>SUM(C79:C79)</f>
        <v>0</v>
      </c>
      <c r="D80" s="362"/>
      <c r="E80" s="375">
        <f>SUM(E79:E79)</f>
        <v>0</v>
      </c>
      <c r="F80" s="362"/>
      <c r="G80" s="375">
        <f>SUM(G79:G79)</f>
        <v>0</v>
      </c>
      <c r="H80" s="362"/>
      <c r="I80" s="375">
        <f>SUM(I79:I79)</f>
        <v>0</v>
      </c>
      <c r="J80" s="315"/>
      <c r="K80" s="375">
        <f>SUM(K79:K79)</f>
        <v>0</v>
      </c>
      <c r="L80" s="315"/>
      <c r="M80" s="375">
        <f>SUM(M79:M79)</f>
        <v>0</v>
      </c>
      <c r="N80" s="315"/>
      <c r="O80" s="375">
        <f>SUM(O79:O79)</f>
        <v>0</v>
      </c>
      <c r="P80" s="315"/>
      <c r="Q80" s="375">
        <f>SUM(Q79:Q79)</f>
        <v>0</v>
      </c>
      <c r="R80" s="315"/>
      <c r="S80" s="375">
        <f>SUM(S79:S79)</f>
        <v>0</v>
      </c>
      <c r="T80" s="315"/>
      <c r="U80" s="375">
        <f>SUM(U79:U79)</f>
        <v>0</v>
      </c>
      <c r="V80" s="315"/>
      <c r="W80" s="375">
        <f>SUM(W79:W79)</f>
        <v>0</v>
      </c>
      <c r="X80" s="315"/>
      <c r="Y80" s="375">
        <f>SUM(Y79:Y79)</f>
        <v>0</v>
      </c>
      <c r="Z80" s="315"/>
      <c r="AA80" s="375">
        <f>SUM(AA79:AA79)</f>
        <v>0</v>
      </c>
      <c r="AB80" s="315"/>
      <c r="AC80" s="375">
        <f>SUM(AC79:AC79)</f>
        <v>0</v>
      </c>
      <c r="AD80" s="315"/>
      <c r="AE80" s="375">
        <f>SUM(AE79:AE79)</f>
        <v>0</v>
      </c>
      <c r="AF80" s="315"/>
      <c r="AG80" s="375">
        <f>SUM(AG79:AG79)</f>
        <v>0</v>
      </c>
      <c r="AH80" s="457">
        <f>SUM(B80:AG80)</f>
        <v>0</v>
      </c>
    </row>
    <row r="81" spans="1:34" s="393" customFormat="1" ht="18.75" customHeight="1" x14ac:dyDescent="0.3">
      <c r="B81" s="405"/>
      <c r="C81" s="406"/>
      <c r="D81" s="405"/>
      <c r="E81" s="390"/>
      <c r="F81" s="389"/>
      <c r="G81" s="390"/>
      <c r="H81" s="407"/>
      <c r="I81" s="390"/>
      <c r="J81" s="389"/>
      <c r="K81" s="390"/>
      <c r="L81" s="389"/>
      <c r="M81" s="390"/>
      <c r="N81" s="389"/>
      <c r="O81" s="390"/>
      <c r="P81" s="389"/>
      <c r="Q81" s="390"/>
      <c r="R81" s="389"/>
      <c r="S81" s="390"/>
      <c r="T81" s="389"/>
      <c r="U81" s="390"/>
      <c r="V81" s="389"/>
      <c r="W81" s="390"/>
      <c r="X81" s="389"/>
      <c r="Y81" s="390"/>
      <c r="Z81" s="408"/>
      <c r="AA81" s="408"/>
      <c r="AB81" s="605" t="s">
        <v>285</v>
      </c>
      <c r="AC81" s="605"/>
      <c r="AD81" s="605"/>
      <c r="AE81" s="605"/>
      <c r="AF81" s="605"/>
      <c r="AG81" s="605"/>
      <c r="AH81" s="457">
        <v>0</v>
      </c>
    </row>
    <row r="82" spans="1:34" s="393" customFormat="1" ht="18.75" customHeight="1" x14ac:dyDescent="0.3">
      <c r="B82" s="405"/>
      <c r="C82" s="406"/>
      <c r="D82" s="405"/>
      <c r="E82" s="390"/>
      <c r="F82" s="389"/>
      <c r="G82" s="390"/>
      <c r="H82" s="407"/>
      <c r="I82" s="390"/>
      <c r="J82" s="389"/>
      <c r="K82" s="390"/>
      <c r="L82" s="389"/>
      <c r="M82" s="390"/>
      <c r="N82" s="389"/>
      <c r="O82" s="390"/>
      <c r="P82" s="389"/>
      <c r="Q82" s="390"/>
      <c r="R82" s="389"/>
      <c r="S82" s="390"/>
      <c r="T82" s="389"/>
      <c r="U82" s="390"/>
      <c r="V82" s="389"/>
      <c r="W82" s="390"/>
      <c r="X82" s="389"/>
      <c r="Y82" s="390"/>
      <c r="Z82" s="408"/>
      <c r="AA82" s="408"/>
      <c r="AB82" s="409"/>
      <c r="AC82" s="606" t="s">
        <v>54</v>
      </c>
      <c r="AD82" s="606"/>
      <c r="AE82" s="606"/>
      <c r="AF82" s="606"/>
      <c r="AG82" s="606"/>
      <c r="AH82" s="468">
        <f>AH80-AH81</f>
        <v>0</v>
      </c>
    </row>
    <row r="83" spans="1:34" s="393" customFormat="1" ht="18.75" customHeight="1" x14ac:dyDescent="0.3">
      <c r="B83" s="405"/>
      <c r="C83" s="406"/>
      <c r="D83" s="405"/>
      <c r="E83" s="390"/>
      <c r="F83" s="389"/>
      <c r="G83" s="390"/>
      <c r="H83" s="407"/>
      <c r="I83" s="390"/>
      <c r="J83" s="389"/>
      <c r="K83" s="390"/>
      <c r="L83" s="389"/>
      <c r="M83" s="390"/>
      <c r="N83" s="389"/>
      <c r="O83" s="390"/>
      <c r="P83" s="389"/>
      <c r="Q83" s="390"/>
      <c r="R83" s="389"/>
      <c r="S83" s="390"/>
      <c r="T83" s="409"/>
      <c r="U83" s="408"/>
      <c r="V83" s="409"/>
      <c r="W83" s="408"/>
      <c r="X83" s="409"/>
      <c r="Y83" s="408"/>
      <c r="Z83" s="409"/>
      <c r="AA83" s="408"/>
      <c r="AB83" s="409"/>
      <c r="AC83" s="408"/>
      <c r="AD83" s="409"/>
      <c r="AE83" s="408"/>
      <c r="AF83" s="409"/>
      <c r="AG83" s="408"/>
      <c r="AH83" s="469"/>
    </row>
    <row r="84" spans="1:34" ht="18.75" customHeight="1" x14ac:dyDescent="0.25">
      <c r="A84" s="73" t="s">
        <v>96</v>
      </c>
      <c r="B84" s="172"/>
      <c r="C84" s="339">
        <f>+C73+C61+C28+C19+C80</f>
        <v>0</v>
      </c>
      <c r="D84" s="312"/>
      <c r="E84" s="339">
        <f>+E73+E61+E28+E19+E80</f>
        <v>0</v>
      </c>
      <c r="F84" s="312"/>
      <c r="G84" s="339">
        <f>+G73+G61+G28+G19+G80</f>
        <v>0</v>
      </c>
      <c r="H84" s="312"/>
      <c r="I84" s="339">
        <f>+I73+I61+I28+I19+I80</f>
        <v>0</v>
      </c>
      <c r="J84" s="312"/>
      <c r="K84" s="339">
        <f>+K73+K61+K28+K19+K80</f>
        <v>0</v>
      </c>
      <c r="L84" s="312"/>
      <c r="M84" s="339">
        <f>+M73+M61+M28+M19+M80</f>
        <v>0</v>
      </c>
      <c r="N84" s="312"/>
      <c r="O84" s="339">
        <f>+O73+O61+O28+O19+O80</f>
        <v>0</v>
      </c>
      <c r="P84" s="312"/>
      <c r="Q84" s="339">
        <f>+Q73+Q61+Q28+Q19+Q80</f>
        <v>0</v>
      </c>
      <c r="R84" s="312"/>
      <c r="S84" s="339">
        <f>+S73+S61+S28+S19+S80</f>
        <v>0</v>
      </c>
      <c r="T84" s="312"/>
      <c r="U84" s="339">
        <f>+U73+U61+U28+U19+U80</f>
        <v>0</v>
      </c>
      <c r="V84" s="312"/>
      <c r="W84" s="339">
        <f>+W73+W61+W28+W19+W80</f>
        <v>0</v>
      </c>
      <c r="X84" s="312"/>
      <c r="Y84" s="339">
        <f>+Y73+Y61+Y28+Y19+Y80</f>
        <v>0</v>
      </c>
      <c r="Z84" s="312"/>
      <c r="AA84" s="339">
        <f>+AA73+AA61+AA28+AA19+AA80</f>
        <v>0</v>
      </c>
      <c r="AB84" s="312"/>
      <c r="AC84" s="339">
        <f>+AC73+AC61+AC28+AC19+AC80</f>
        <v>0</v>
      </c>
      <c r="AD84" s="312"/>
      <c r="AE84" s="339">
        <f>+AE73+AE61+AE28+AE19+AE80</f>
        <v>0</v>
      </c>
      <c r="AF84" s="312"/>
      <c r="AG84" s="339">
        <f>+AG73+AG61+AG28+AG19+AG80</f>
        <v>0</v>
      </c>
      <c r="AH84" s="457">
        <f>SUM(B84:AG84)</f>
        <v>0</v>
      </c>
    </row>
    <row r="85" spans="1:34" ht="18.75" customHeight="1" x14ac:dyDescent="0.25">
      <c r="A85" s="72"/>
      <c r="B85" s="70"/>
      <c r="C85" s="74"/>
      <c r="D85" s="70"/>
      <c r="E85" s="74"/>
      <c r="F85" s="94"/>
      <c r="G85" s="74"/>
      <c r="H85" s="94"/>
      <c r="I85" s="74"/>
      <c r="J85" s="94"/>
      <c r="K85" s="74"/>
      <c r="L85" s="94"/>
      <c r="M85" s="74"/>
      <c r="N85" s="94"/>
      <c r="O85" s="74"/>
      <c r="P85" s="94"/>
      <c r="Q85" s="74"/>
      <c r="R85" s="94"/>
      <c r="S85" s="74"/>
      <c r="Z85" s="268"/>
      <c r="AA85" s="268"/>
      <c r="AB85" s="602" t="s">
        <v>284</v>
      </c>
      <c r="AC85" s="602"/>
      <c r="AD85" s="602"/>
      <c r="AE85" s="602"/>
      <c r="AF85" s="602"/>
      <c r="AG85" s="602"/>
      <c r="AH85" s="457">
        <v>0</v>
      </c>
    </row>
    <row r="86" spans="1:34" ht="18.75" customHeight="1" x14ac:dyDescent="0.25">
      <c r="A86" s="72"/>
      <c r="B86" s="70"/>
      <c r="C86" s="74"/>
      <c r="D86" s="70"/>
      <c r="E86" s="74"/>
      <c r="F86" s="94"/>
      <c r="G86" s="74"/>
      <c r="H86" s="94"/>
      <c r="I86" s="74"/>
      <c r="J86" s="94"/>
      <c r="K86" s="74"/>
      <c r="L86" s="94"/>
      <c r="M86" s="74"/>
      <c r="N86" s="94"/>
      <c r="O86" s="74"/>
      <c r="P86" s="94"/>
      <c r="Q86" s="74"/>
      <c r="R86" s="94"/>
      <c r="S86" s="74"/>
      <c r="Z86" s="268"/>
      <c r="AA86" s="268"/>
      <c r="AB86" s="94"/>
      <c r="AC86" s="603" t="s">
        <v>133</v>
      </c>
      <c r="AD86" s="603"/>
      <c r="AE86" s="603"/>
      <c r="AF86" s="603"/>
      <c r="AG86" s="603"/>
      <c r="AH86" s="461">
        <f>AH84-AH85</f>
        <v>0</v>
      </c>
    </row>
  </sheetData>
  <sheetProtection formatColumns="0" formatRows="0" insertRows="0" sort="0" autoFilter="0" pivotTables="0"/>
  <sortState xmlns:xlrd2="http://schemas.microsoft.com/office/spreadsheetml/2017/richdata2" ref="A79:AL79">
    <sortCondition ref="A79"/>
  </sortState>
  <mergeCells count="29">
    <mergeCell ref="AB85:AG85"/>
    <mergeCell ref="AC86:AG86"/>
    <mergeCell ref="AB74:AG74"/>
    <mergeCell ref="AC75:AG75"/>
    <mergeCell ref="A21:H21"/>
    <mergeCell ref="AC21:AG21"/>
    <mergeCell ref="A77:AG77"/>
    <mergeCell ref="A65:AG65"/>
    <mergeCell ref="A32:AG32"/>
    <mergeCell ref="AB81:AG81"/>
    <mergeCell ref="AC82:AG82"/>
    <mergeCell ref="A23:AG23"/>
    <mergeCell ref="AB62:AG62"/>
    <mergeCell ref="AC63:AG63"/>
    <mergeCell ref="AB29:AG29"/>
    <mergeCell ref="AC30:AG30"/>
    <mergeCell ref="AB20:AG20"/>
    <mergeCell ref="A6:AG6"/>
    <mergeCell ref="AG3:AG4"/>
    <mergeCell ref="R3:AF4"/>
    <mergeCell ref="B3:Q4"/>
    <mergeCell ref="A1:A4"/>
    <mergeCell ref="A15:AG15"/>
    <mergeCell ref="AG1:AG2"/>
    <mergeCell ref="B1:AF2"/>
    <mergeCell ref="A7:AG7"/>
    <mergeCell ref="AB12:AG12"/>
    <mergeCell ref="A13:H13"/>
    <mergeCell ref="AC13:AG13"/>
  </mergeCells>
  <conditionalFormatting sqref="AH21:AH22 AH82:AH83 AH77:AH79">
    <cfRule type="cellIs" dxfId="150" priority="46" operator="greaterThan">
      <formula>0</formula>
    </cfRule>
  </conditionalFormatting>
  <conditionalFormatting sqref="AH30:AH31">
    <cfRule type="cellIs" dxfId="149" priority="45" operator="greaterThan">
      <formula>0</formula>
    </cfRule>
  </conditionalFormatting>
  <conditionalFormatting sqref="AH63:AH64">
    <cfRule type="cellIs" dxfId="148" priority="44" operator="greaterThan">
      <formula>0</formula>
    </cfRule>
  </conditionalFormatting>
  <conditionalFormatting sqref="AH75:AH76">
    <cfRule type="cellIs" dxfId="147" priority="43" operator="greaterThan">
      <formula>0</formula>
    </cfRule>
  </conditionalFormatting>
  <conditionalFormatting sqref="AH86">
    <cfRule type="cellIs" dxfId="146" priority="42" operator="greaterThan">
      <formula>0</formula>
    </cfRule>
  </conditionalFormatting>
  <conditionalFormatting sqref="U64:Y64 AC63:AG63">
    <cfRule type="expression" dxfId="145" priority="41">
      <formula>$AH$63&gt;0</formula>
    </cfRule>
  </conditionalFormatting>
  <conditionalFormatting sqref="U22:V22">
    <cfRule type="expression" dxfId="144" priority="39">
      <formula>AH$21&gt;0</formula>
    </cfRule>
  </conditionalFormatting>
  <conditionalFormatting sqref="V80 X80 Z80 AB80 AD80 U76:Y76 AC75:AG75 Z81:AA81 AC81:AG81 AF80 U79:AG79">
    <cfRule type="expression" dxfId="143" priority="36">
      <formula>$AH$75&gt;0</formula>
    </cfRule>
  </conditionalFormatting>
  <conditionalFormatting sqref="AC86:AG86">
    <cfRule type="expression" dxfId="142" priority="35">
      <formula>$AH$86&gt;0</formula>
    </cfRule>
  </conditionalFormatting>
  <conditionalFormatting sqref="U83:Y83 AC82:AG82">
    <cfRule type="expression" dxfId="141" priority="34">
      <formula>$AH$82&gt;0</formula>
    </cfRule>
  </conditionalFormatting>
  <conditionalFormatting sqref="U31:Y31 AC30:AG30">
    <cfRule type="expression" dxfId="140" priority="33">
      <formula>$AH$30&gt;0</formula>
    </cfRule>
  </conditionalFormatting>
  <conditionalFormatting sqref="W22:Y22 AE21:AG21">
    <cfRule type="expression" dxfId="139" priority="73">
      <formula>#REF!&gt;0</formula>
    </cfRule>
  </conditionalFormatting>
  <conditionalFormatting sqref="Z63:AA64">
    <cfRule type="expression" dxfId="138" priority="31">
      <formula>$AH$63&gt;0</formula>
    </cfRule>
  </conditionalFormatting>
  <conditionalFormatting sqref="Z75:AA76">
    <cfRule type="expression" dxfId="137" priority="30">
      <formula>$AH$75&gt;0</formula>
    </cfRule>
  </conditionalFormatting>
  <conditionalFormatting sqref="Z86:AA86">
    <cfRule type="expression" dxfId="136" priority="29">
      <formula>$AH$86&gt;0</formula>
    </cfRule>
  </conditionalFormatting>
  <conditionalFormatting sqref="Z82:AA83">
    <cfRule type="expression" dxfId="135" priority="28">
      <formula>$AH$82&gt;0</formula>
    </cfRule>
  </conditionalFormatting>
  <conditionalFormatting sqref="Z30:AA31">
    <cfRule type="expression" dxfId="134" priority="27">
      <formula>$AH$30&gt;0</formula>
    </cfRule>
  </conditionalFormatting>
  <conditionalFormatting sqref="Z21:AA22">
    <cfRule type="expression" dxfId="133" priority="32">
      <formula>#REF!&gt;0</formula>
    </cfRule>
  </conditionalFormatting>
  <conditionalFormatting sqref="AB64:AC64">
    <cfRule type="expression" dxfId="132" priority="25">
      <formula>$AH$63&gt;0</formula>
    </cfRule>
  </conditionalFormatting>
  <conditionalFormatting sqref="AB76:AC76">
    <cfRule type="expression" dxfId="131" priority="24">
      <formula>$AH$75&gt;0</formula>
    </cfRule>
  </conditionalFormatting>
  <conditionalFormatting sqref="AB83:AC83">
    <cfRule type="expression" dxfId="130" priority="22">
      <formula>$AH$82&gt;0</formula>
    </cfRule>
  </conditionalFormatting>
  <conditionalFormatting sqref="AB31:AC31">
    <cfRule type="expression" dxfId="129" priority="21">
      <formula>$AH$30&gt;0</formula>
    </cfRule>
  </conditionalFormatting>
  <conditionalFormatting sqref="AB22:AC22">
    <cfRule type="expression" dxfId="128" priority="26">
      <formula>#REF!&gt;0</formula>
    </cfRule>
  </conditionalFormatting>
  <conditionalFormatting sqref="AD64:AE64">
    <cfRule type="expression" dxfId="127" priority="19">
      <formula>$AH$63&gt;0</formula>
    </cfRule>
  </conditionalFormatting>
  <conditionalFormatting sqref="AD76:AE76">
    <cfRule type="expression" dxfId="126" priority="18">
      <formula>$AH$75&gt;0</formula>
    </cfRule>
  </conditionalFormatting>
  <conditionalFormatting sqref="AD83:AE83">
    <cfRule type="expression" dxfId="125" priority="16">
      <formula>$AH$82&gt;0</formula>
    </cfRule>
  </conditionalFormatting>
  <conditionalFormatting sqref="AD31:AE31">
    <cfRule type="expression" dxfId="124" priority="15">
      <formula>$AH$30&gt;0</formula>
    </cfRule>
  </conditionalFormatting>
  <conditionalFormatting sqref="AD22:AE22">
    <cfRule type="expression" dxfId="123" priority="20">
      <formula>#REF!&gt;0</formula>
    </cfRule>
  </conditionalFormatting>
  <conditionalFormatting sqref="AF64:AG64">
    <cfRule type="expression" dxfId="122" priority="13">
      <formula>$AH$63&gt;0</formula>
    </cfRule>
  </conditionalFormatting>
  <conditionalFormatting sqref="AF76:AG76">
    <cfRule type="expression" dxfId="121" priority="12">
      <formula>$AH$75&gt;0</formula>
    </cfRule>
  </conditionalFormatting>
  <conditionalFormatting sqref="AF83:AG83">
    <cfRule type="expression" dxfId="120" priority="10">
      <formula>$AH$82&gt;0</formula>
    </cfRule>
  </conditionalFormatting>
  <conditionalFormatting sqref="AF31:AG31">
    <cfRule type="expression" dxfId="119" priority="9">
      <formula>$AH$30&gt;0</formula>
    </cfRule>
  </conditionalFormatting>
  <conditionalFormatting sqref="AF22:AG22">
    <cfRule type="expression" dxfId="118" priority="14">
      <formula>#REF!&gt;0</formula>
    </cfRule>
  </conditionalFormatting>
  <conditionalFormatting sqref="AC21:AD21">
    <cfRule type="expression" dxfId="117" priority="87">
      <formula>AH$21&gt;0</formula>
    </cfRule>
  </conditionalFormatting>
  <conditionalFormatting sqref="AH13:AH14">
    <cfRule type="cellIs" dxfId="116" priority="6" operator="greaterThan">
      <formula>0</formula>
    </cfRule>
  </conditionalFormatting>
  <conditionalFormatting sqref="U14:V14">
    <cfRule type="expression" dxfId="115" priority="5">
      <formula>AH$21&gt;0</formula>
    </cfRule>
  </conditionalFormatting>
  <conditionalFormatting sqref="W14:Y14 AE13:AG13">
    <cfRule type="expression" dxfId="114" priority="7">
      <formula>#REF!&gt;0</formula>
    </cfRule>
  </conditionalFormatting>
  <conditionalFormatting sqref="Z13:AA14">
    <cfRule type="expression" dxfId="113" priority="4">
      <formula>#REF!&gt;0</formula>
    </cfRule>
  </conditionalFormatting>
  <conditionalFormatting sqref="AB14:AC14">
    <cfRule type="expression" dxfId="112" priority="3">
      <formula>#REF!&gt;0</formula>
    </cfRule>
  </conditionalFormatting>
  <conditionalFormatting sqref="AD14:AE14">
    <cfRule type="expression" dxfId="111" priority="2">
      <formula>#REF!&gt;0</formula>
    </cfRule>
  </conditionalFormatting>
  <conditionalFormatting sqref="AF14:AG14">
    <cfRule type="expression" dxfId="110" priority="1">
      <formula>#REF!&gt;0</formula>
    </cfRule>
  </conditionalFormatting>
  <conditionalFormatting sqref="AC13:AD13">
    <cfRule type="expression" dxfId="109" priority="8">
      <formula>AH$21&gt;0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autoPageBreaks="0"/>
  </sheetPr>
  <dimension ref="A1:AP128"/>
  <sheetViews>
    <sheetView showGridLines="0" zoomScale="60" zoomScaleNormal="6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L3" sqref="AL3"/>
    </sheetView>
  </sheetViews>
  <sheetFormatPr baseColWidth="10" defaultColWidth="11.42578125" defaultRowHeight="18.75" customHeight="1" x14ac:dyDescent="0.3"/>
  <cols>
    <col min="1" max="1" width="172.5703125" style="194" customWidth="1"/>
    <col min="2" max="2" width="10.5703125" style="239" customWidth="1"/>
    <col min="3" max="3" width="18.28515625" style="227" customWidth="1"/>
    <col min="4" max="4" width="10.85546875" style="239" bestFit="1" customWidth="1"/>
    <col min="5" max="5" width="17.28515625" style="227" bestFit="1" customWidth="1"/>
    <col min="6" max="6" width="9.42578125" style="240" bestFit="1" customWidth="1"/>
    <col min="7" max="7" width="18" style="227" bestFit="1" customWidth="1"/>
    <col min="8" max="8" width="10.5703125" style="240" customWidth="1"/>
    <col min="9" max="9" width="19.140625" style="227" bestFit="1" customWidth="1"/>
    <col min="10" max="10" width="10.85546875" style="240" bestFit="1" customWidth="1"/>
    <col min="11" max="11" width="19" style="227" bestFit="1" customWidth="1"/>
    <col min="12" max="12" width="8.28515625" style="240" customWidth="1"/>
    <col min="13" max="13" width="17" style="227" bestFit="1" customWidth="1"/>
    <col min="14" max="14" width="10.140625" style="240" bestFit="1" customWidth="1"/>
    <col min="15" max="15" width="15.42578125" style="227" bestFit="1" customWidth="1"/>
    <col min="16" max="16" width="10" style="240" bestFit="1" customWidth="1"/>
    <col min="17" max="17" width="17.85546875" style="227" customWidth="1"/>
    <col min="18" max="18" width="10" style="240" bestFit="1" customWidth="1"/>
    <col min="19" max="19" width="16.85546875" style="227" bestFit="1" customWidth="1"/>
    <col min="20" max="20" width="10" style="240" bestFit="1" customWidth="1"/>
    <col min="21" max="21" width="21" style="227" bestFit="1" customWidth="1"/>
    <col min="22" max="22" width="10.7109375" style="240" bestFit="1" customWidth="1"/>
    <col min="23" max="23" width="16.7109375" style="227" bestFit="1" customWidth="1"/>
    <col min="24" max="24" width="10" style="240" bestFit="1" customWidth="1"/>
    <col min="25" max="25" width="19.85546875" style="227" customWidth="1"/>
    <col min="26" max="26" width="10" style="240" bestFit="1" customWidth="1"/>
    <col min="27" max="27" width="16.7109375" style="227" bestFit="1" customWidth="1"/>
    <col min="28" max="28" width="10" style="240" bestFit="1" customWidth="1"/>
    <col min="29" max="29" width="19" style="227" bestFit="1" customWidth="1"/>
    <col min="30" max="30" width="10" style="240" bestFit="1" customWidth="1"/>
    <col min="31" max="31" width="16.85546875" style="227" bestFit="1" customWidth="1"/>
    <col min="32" max="32" width="10" style="240" bestFit="1" customWidth="1"/>
    <col min="33" max="33" width="21.28515625" style="227" customWidth="1"/>
    <col min="34" max="34" width="10" style="240" bestFit="1" customWidth="1"/>
    <col min="35" max="35" width="16.85546875" style="227" bestFit="1" customWidth="1"/>
    <col min="36" max="36" width="10" style="240" bestFit="1" customWidth="1"/>
    <col min="37" max="37" width="26.5703125" style="227" customWidth="1"/>
    <col min="38" max="38" width="21.140625" style="477" customWidth="1"/>
    <col min="39" max="39" width="11.42578125" style="194"/>
    <col min="40" max="40" width="14.85546875" style="194" bestFit="1" customWidth="1"/>
    <col min="41" max="16384" width="11.42578125" style="194"/>
  </cols>
  <sheetData>
    <row r="1" spans="1:40" ht="18.75" customHeight="1" x14ac:dyDescent="0.25">
      <c r="A1" s="585"/>
      <c r="B1" s="596" t="s">
        <v>269</v>
      </c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  <c r="AH1" s="596"/>
      <c r="AI1" s="596"/>
      <c r="AJ1" s="596"/>
      <c r="AK1" s="596" t="s">
        <v>270</v>
      </c>
      <c r="AL1" s="455"/>
    </row>
    <row r="2" spans="1:40" ht="18.75" customHeight="1" x14ac:dyDescent="0.25">
      <c r="A2" s="585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6"/>
      <c r="AF2" s="596"/>
      <c r="AG2" s="596"/>
      <c r="AH2" s="596"/>
      <c r="AI2" s="596"/>
      <c r="AJ2" s="596"/>
      <c r="AK2" s="595"/>
      <c r="AL2" s="455"/>
      <c r="AN2" s="266">
        <f>((6583916+661640+9282+25500987))</f>
        <v>32755825</v>
      </c>
    </row>
    <row r="3" spans="1:40" ht="18.75" customHeight="1" x14ac:dyDescent="0.25">
      <c r="A3" s="585"/>
      <c r="B3" s="596" t="s">
        <v>271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 t="s">
        <v>272</v>
      </c>
      <c r="U3" s="596"/>
      <c r="V3" s="596"/>
      <c r="W3" s="596"/>
      <c r="X3" s="596"/>
      <c r="Y3" s="596"/>
      <c r="Z3" s="596"/>
      <c r="AA3" s="596"/>
      <c r="AB3" s="596"/>
      <c r="AC3" s="596"/>
      <c r="AD3" s="596"/>
      <c r="AE3" s="596"/>
      <c r="AF3" s="596"/>
      <c r="AG3" s="596"/>
      <c r="AH3" s="596"/>
      <c r="AI3" s="596"/>
      <c r="AJ3" s="596"/>
      <c r="AK3" s="595" t="s">
        <v>334</v>
      </c>
      <c r="AL3" s="455"/>
    </row>
    <row r="4" spans="1:40" ht="18.75" customHeight="1" x14ac:dyDescent="0.25">
      <c r="A4" s="585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5"/>
      <c r="AL4" s="455"/>
    </row>
    <row r="5" spans="1:40" ht="18.75" customHeight="1" x14ac:dyDescent="0.25">
      <c r="A5" s="609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09"/>
      <c r="AH5" s="609"/>
      <c r="AI5" s="609"/>
      <c r="AJ5" s="609"/>
      <c r="AK5" s="609"/>
      <c r="AL5" s="455"/>
    </row>
    <row r="6" spans="1:40" ht="18.75" customHeight="1" x14ac:dyDescent="0.25">
      <c r="A6" s="610" t="s">
        <v>282</v>
      </c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455"/>
    </row>
    <row r="7" spans="1:40" s="532" customFormat="1" ht="18.75" customHeight="1" x14ac:dyDescent="0.25">
      <c r="A7" s="609" t="s">
        <v>325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9"/>
      <c r="AH7" s="609"/>
      <c r="AI7" s="609"/>
      <c r="AJ7" s="609"/>
      <c r="AK7" s="609"/>
      <c r="AL7" s="535"/>
    </row>
    <row r="8" spans="1:40" s="224" customFormat="1" ht="37.5" customHeight="1" x14ac:dyDescent="0.2">
      <c r="A8" s="573" t="s">
        <v>37</v>
      </c>
      <c r="B8" s="573" t="s">
        <v>38</v>
      </c>
      <c r="C8" s="157" t="s">
        <v>39</v>
      </c>
      <c r="D8" s="573" t="s">
        <v>38</v>
      </c>
      <c r="E8" s="157" t="s">
        <v>9</v>
      </c>
      <c r="F8" s="157" t="s">
        <v>38</v>
      </c>
      <c r="G8" s="157" t="s">
        <v>10</v>
      </c>
      <c r="H8" s="157" t="s">
        <v>38</v>
      </c>
      <c r="I8" s="157" t="s">
        <v>11</v>
      </c>
      <c r="J8" s="157" t="s">
        <v>38</v>
      </c>
      <c r="K8" s="157" t="s">
        <v>12</v>
      </c>
      <c r="L8" s="157" t="s">
        <v>38</v>
      </c>
      <c r="M8" s="157" t="s">
        <v>56</v>
      </c>
      <c r="N8" s="157" t="s">
        <v>38</v>
      </c>
      <c r="O8" s="157" t="s">
        <v>13</v>
      </c>
      <c r="P8" s="157" t="s">
        <v>38</v>
      </c>
      <c r="Q8" s="157" t="s">
        <v>14</v>
      </c>
      <c r="R8" s="157" t="s">
        <v>38</v>
      </c>
      <c r="S8" s="157" t="s">
        <v>15</v>
      </c>
      <c r="T8" s="157" t="s">
        <v>38</v>
      </c>
      <c r="U8" s="157" t="s">
        <v>16</v>
      </c>
      <c r="V8" s="157" t="s">
        <v>38</v>
      </c>
      <c r="W8" s="157" t="s">
        <v>17</v>
      </c>
      <c r="X8" s="157" t="s">
        <v>38</v>
      </c>
      <c r="Y8" s="157" t="s">
        <v>57</v>
      </c>
      <c r="Z8" s="157" t="s">
        <v>38</v>
      </c>
      <c r="AA8" s="157" t="s">
        <v>18</v>
      </c>
      <c r="AB8" s="157" t="s">
        <v>38</v>
      </c>
      <c r="AC8" s="157" t="s">
        <v>19</v>
      </c>
      <c r="AD8" s="157" t="s">
        <v>38</v>
      </c>
      <c r="AE8" s="157" t="s">
        <v>208</v>
      </c>
      <c r="AF8" s="157" t="s">
        <v>38</v>
      </c>
      <c r="AG8" s="157" t="s">
        <v>217</v>
      </c>
      <c r="AH8" s="157" t="s">
        <v>38</v>
      </c>
      <c r="AI8" s="157" t="s">
        <v>209</v>
      </c>
      <c r="AJ8" s="157" t="s">
        <v>38</v>
      </c>
      <c r="AK8" s="157" t="s">
        <v>210</v>
      </c>
      <c r="AL8" s="456"/>
    </row>
    <row r="9" spans="1:40" s="224" customFormat="1" ht="18.75" customHeight="1" x14ac:dyDescent="0.2">
      <c r="A9" s="451"/>
      <c r="B9" s="81"/>
      <c r="C9" s="280"/>
      <c r="D9" s="279"/>
      <c r="E9" s="280"/>
      <c r="F9" s="281"/>
      <c r="G9" s="280"/>
      <c r="H9" s="281"/>
      <c r="I9" s="280"/>
      <c r="J9" s="81"/>
      <c r="K9" s="280"/>
      <c r="L9" s="281"/>
      <c r="M9" s="280"/>
      <c r="N9" s="281"/>
      <c r="O9" s="280"/>
      <c r="P9" s="281"/>
      <c r="Q9" s="280"/>
      <c r="R9" s="281"/>
      <c r="S9" s="280"/>
      <c r="T9" s="281"/>
      <c r="U9" s="280"/>
      <c r="V9" s="281"/>
      <c r="W9" s="280"/>
      <c r="X9" s="281"/>
      <c r="Y9" s="280"/>
      <c r="Z9" s="281"/>
      <c r="AA9" s="280"/>
      <c r="AB9" s="281"/>
      <c r="AC9" s="280"/>
      <c r="AD9" s="281"/>
      <c r="AE9" s="280"/>
      <c r="AF9" s="281"/>
      <c r="AG9" s="280"/>
      <c r="AH9" s="281"/>
      <c r="AI9" s="280"/>
      <c r="AJ9" s="281"/>
      <c r="AK9" s="280"/>
      <c r="AL9" s="456"/>
    </row>
    <row r="10" spans="1:40" s="224" customFormat="1" ht="18.75" customHeight="1" x14ac:dyDescent="0.2">
      <c r="A10" s="451"/>
      <c r="B10" s="81"/>
      <c r="C10" s="280"/>
      <c r="D10" s="279"/>
      <c r="E10" s="280"/>
      <c r="F10" s="281"/>
      <c r="G10" s="280"/>
      <c r="H10" s="281"/>
      <c r="I10" s="280"/>
      <c r="J10" s="81"/>
      <c r="K10" s="280"/>
      <c r="L10" s="281"/>
      <c r="M10" s="280"/>
      <c r="N10" s="281"/>
      <c r="O10" s="280"/>
      <c r="P10" s="281"/>
      <c r="Q10" s="280"/>
      <c r="R10" s="281"/>
      <c r="S10" s="280"/>
      <c r="T10" s="281"/>
      <c r="U10" s="280"/>
      <c r="V10" s="281"/>
      <c r="W10" s="280"/>
      <c r="X10" s="281"/>
      <c r="Y10" s="280"/>
      <c r="Z10" s="281"/>
      <c r="AA10" s="280"/>
      <c r="AB10" s="281"/>
      <c r="AC10" s="280"/>
      <c r="AD10" s="281"/>
      <c r="AE10" s="280"/>
      <c r="AF10" s="281"/>
      <c r="AG10" s="280"/>
      <c r="AH10" s="281"/>
      <c r="AI10" s="280"/>
      <c r="AJ10" s="281"/>
      <c r="AK10" s="280"/>
      <c r="AL10" s="456"/>
    </row>
    <row r="11" spans="1:40" s="224" customFormat="1" ht="18.75" customHeight="1" x14ac:dyDescent="0.2">
      <c r="A11" s="451"/>
      <c r="B11" s="81"/>
      <c r="C11" s="280"/>
      <c r="D11" s="279"/>
      <c r="E11" s="280"/>
      <c r="F11" s="281"/>
      <c r="G11" s="280"/>
      <c r="H11" s="281"/>
      <c r="I11" s="280"/>
      <c r="J11" s="81"/>
      <c r="K11" s="280"/>
      <c r="L11" s="281"/>
      <c r="M11" s="280"/>
      <c r="N11" s="281"/>
      <c r="O11" s="280"/>
      <c r="P11" s="281"/>
      <c r="Q11" s="280"/>
      <c r="R11" s="281"/>
      <c r="S11" s="280"/>
      <c r="T11" s="281"/>
      <c r="U11" s="280"/>
      <c r="V11" s="281"/>
      <c r="W11" s="280"/>
      <c r="X11" s="281"/>
      <c r="Y11" s="280"/>
      <c r="Z11" s="281"/>
      <c r="AA11" s="280"/>
      <c r="AB11" s="281"/>
      <c r="AC11" s="280"/>
      <c r="AD11" s="281"/>
      <c r="AE11" s="280"/>
      <c r="AF11" s="281"/>
      <c r="AG11" s="280"/>
      <c r="AH11" s="281"/>
      <c r="AI11" s="280"/>
      <c r="AJ11" s="281"/>
      <c r="AK11" s="280"/>
      <c r="AL11" s="456"/>
    </row>
    <row r="12" spans="1:40" s="224" customFormat="1" ht="18.75" customHeight="1" x14ac:dyDescent="0.2">
      <c r="A12" s="451"/>
      <c r="B12" s="81"/>
      <c r="C12" s="280"/>
      <c r="D12" s="279"/>
      <c r="E12" s="280"/>
      <c r="F12" s="281"/>
      <c r="G12" s="280"/>
      <c r="H12" s="281"/>
      <c r="I12" s="280"/>
      <c r="J12" s="81"/>
      <c r="K12" s="280"/>
      <c r="L12" s="281"/>
      <c r="M12" s="280"/>
      <c r="N12" s="281"/>
      <c r="O12" s="280"/>
      <c r="P12" s="281"/>
      <c r="Q12" s="280"/>
      <c r="R12" s="281"/>
      <c r="S12" s="280"/>
      <c r="T12" s="281"/>
      <c r="U12" s="280"/>
      <c r="V12" s="281"/>
      <c r="W12" s="280"/>
      <c r="X12" s="281"/>
      <c r="Y12" s="280"/>
      <c r="Z12" s="281"/>
      <c r="AA12" s="280"/>
      <c r="AB12" s="281"/>
      <c r="AC12" s="280"/>
      <c r="AD12" s="281"/>
      <c r="AE12" s="280"/>
      <c r="AF12" s="281"/>
      <c r="AG12" s="280"/>
      <c r="AH12" s="281"/>
      <c r="AI12" s="280"/>
      <c r="AJ12" s="281"/>
      <c r="AK12" s="280"/>
      <c r="AL12" s="456"/>
    </row>
    <row r="13" spans="1:40" s="225" customFormat="1" ht="18.75" customHeight="1" x14ac:dyDescent="0.25">
      <c r="A13" s="575" t="s">
        <v>328</v>
      </c>
      <c r="B13" s="568"/>
      <c r="C13" s="282">
        <f>SUM(C9:C12)</f>
        <v>0</v>
      </c>
      <c r="D13" s="283"/>
      <c r="E13" s="282">
        <f>SUM(E9:E12)</f>
        <v>0</v>
      </c>
      <c r="F13" s="283"/>
      <c r="G13" s="282">
        <f>SUM(G9:G12)</f>
        <v>0</v>
      </c>
      <c r="H13" s="283"/>
      <c r="I13" s="282">
        <f>SUM(I9:I12)</f>
        <v>0</v>
      </c>
      <c r="J13" s="283"/>
      <c r="K13" s="282">
        <f>SUM(K9:K12)</f>
        <v>0</v>
      </c>
      <c r="L13" s="283"/>
      <c r="M13" s="282">
        <f>SUM(M9:M12)</f>
        <v>0</v>
      </c>
      <c r="N13" s="283"/>
      <c r="O13" s="282">
        <f>SUM(O9:O12)</f>
        <v>0</v>
      </c>
      <c r="P13" s="283"/>
      <c r="Q13" s="282">
        <f>SUM(Q9:Q12)</f>
        <v>0</v>
      </c>
      <c r="R13" s="283"/>
      <c r="S13" s="282">
        <f>SUM(S9:S12)</f>
        <v>0</v>
      </c>
      <c r="T13" s="283"/>
      <c r="U13" s="282">
        <f>SUM(U9:U12)</f>
        <v>0</v>
      </c>
      <c r="V13" s="283"/>
      <c r="W13" s="282">
        <f>SUM(W9:W12)</f>
        <v>0</v>
      </c>
      <c r="X13" s="283"/>
      <c r="Y13" s="282">
        <f>SUM(Y9:Y12)</f>
        <v>0</v>
      </c>
      <c r="Z13" s="283"/>
      <c r="AA13" s="282">
        <f>SUM(AA9:AA12)</f>
        <v>0</v>
      </c>
      <c r="AB13" s="283"/>
      <c r="AC13" s="282">
        <f>SUM(AC9:AC12)</f>
        <v>0</v>
      </c>
      <c r="AD13" s="283"/>
      <c r="AE13" s="282">
        <f>SUM(AE9:AE12)</f>
        <v>0</v>
      </c>
      <c r="AF13" s="283"/>
      <c r="AG13" s="282">
        <f>SUM(AG9:AG12)</f>
        <v>0</v>
      </c>
      <c r="AH13" s="283"/>
      <c r="AI13" s="282">
        <f>SUM(AI9:AI12)</f>
        <v>0</v>
      </c>
      <c r="AJ13" s="283"/>
      <c r="AK13" s="282">
        <f>SUM(AK9:AK12)</f>
        <v>0</v>
      </c>
      <c r="AL13" s="457">
        <f>SUM(C13:AK13)</f>
        <v>0</v>
      </c>
    </row>
    <row r="14" spans="1:40" s="534" customFormat="1" ht="18.75" customHeight="1" x14ac:dyDescent="0.25">
      <c r="A14" s="410" t="s">
        <v>44</v>
      </c>
      <c r="B14" s="571"/>
      <c r="C14" s="412"/>
      <c r="D14" s="571"/>
      <c r="E14" s="412"/>
      <c r="F14" s="413"/>
      <c r="G14" s="412"/>
      <c r="H14" s="413"/>
      <c r="I14" s="412"/>
      <c r="J14" s="413"/>
      <c r="K14" s="412"/>
      <c r="L14" s="413"/>
      <c r="M14" s="412"/>
      <c r="N14" s="413"/>
      <c r="O14" s="414"/>
      <c r="P14" s="413"/>
      <c r="Q14" s="412"/>
      <c r="R14" s="413"/>
      <c r="S14" s="412"/>
      <c r="T14" s="413"/>
      <c r="U14" s="412"/>
      <c r="V14" s="413"/>
      <c r="W14" s="412"/>
      <c r="X14" s="389"/>
      <c r="Y14" s="390"/>
      <c r="Z14" s="389"/>
      <c r="AA14" s="390"/>
      <c r="AB14" s="389"/>
      <c r="AC14" s="611" t="s">
        <v>286</v>
      </c>
      <c r="AD14" s="611"/>
      <c r="AE14" s="611"/>
      <c r="AF14" s="611"/>
      <c r="AG14" s="611"/>
      <c r="AH14" s="611"/>
      <c r="AI14" s="611"/>
      <c r="AJ14" s="611"/>
      <c r="AK14" s="611"/>
      <c r="AL14" s="465">
        <v>0</v>
      </c>
    </row>
    <row r="15" spans="1:40" s="534" customFormat="1" ht="18.75" customHeight="1" x14ac:dyDescent="0.25">
      <c r="A15" s="613"/>
      <c r="B15" s="614"/>
      <c r="C15" s="614"/>
      <c r="D15" s="614"/>
      <c r="E15" s="614"/>
      <c r="F15" s="614"/>
      <c r="G15" s="614"/>
      <c r="H15" s="614"/>
      <c r="I15" s="412"/>
      <c r="J15" s="413"/>
      <c r="K15" s="412"/>
      <c r="L15" s="413"/>
      <c r="M15" s="412"/>
      <c r="N15" s="413"/>
      <c r="O15" s="412"/>
      <c r="P15" s="413"/>
      <c r="Q15" s="412"/>
      <c r="R15" s="413"/>
      <c r="S15" s="412"/>
      <c r="T15" s="413"/>
      <c r="U15" s="412"/>
      <c r="V15" s="413"/>
      <c r="W15" s="412"/>
      <c r="X15" s="389"/>
      <c r="Y15" s="390"/>
      <c r="Z15" s="389"/>
      <c r="AA15" s="390"/>
      <c r="AB15" s="389"/>
      <c r="AC15" s="570"/>
      <c r="AD15" s="608" t="s">
        <v>3</v>
      </c>
      <c r="AE15" s="608"/>
      <c r="AF15" s="608"/>
      <c r="AG15" s="608"/>
      <c r="AH15" s="608"/>
      <c r="AI15" s="608"/>
      <c r="AJ15" s="608"/>
      <c r="AK15" s="608"/>
      <c r="AL15" s="457">
        <f>AL13-AL14</f>
        <v>0</v>
      </c>
    </row>
    <row r="16" spans="1:40" s="534" customFormat="1" ht="18.75" customHeight="1" x14ac:dyDescent="0.25">
      <c r="A16" s="571"/>
      <c r="B16" s="571"/>
      <c r="C16" s="571"/>
      <c r="D16" s="571"/>
      <c r="E16" s="571"/>
      <c r="F16" s="571"/>
      <c r="G16" s="571"/>
      <c r="H16" s="571"/>
      <c r="I16" s="412"/>
      <c r="J16" s="413"/>
      <c r="K16" s="412"/>
      <c r="L16" s="413"/>
      <c r="M16" s="412"/>
      <c r="N16" s="413"/>
      <c r="O16" s="412"/>
      <c r="P16" s="413"/>
      <c r="Q16" s="412"/>
      <c r="R16" s="413"/>
      <c r="S16" s="412"/>
      <c r="T16" s="413"/>
      <c r="U16" s="412"/>
      <c r="V16" s="413"/>
      <c r="W16" s="412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  <c r="AI16" s="570"/>
      <c r="AJ16" s="570"/>
      <c r="AK16" s="570"/>
      <c r="AL16" s="457"/>
    </row>
    <row r="17" spans="1:38" ht="18.75" customHeight="1" x14ac:dyDescent="0.25">
      <c r="A17" s="609" t="s">
        <v>36</v>
      </c>
      <c r="B17" s="609"/>
      <c r="C17" s="609"/>
      <c r="D17" s="609"/>
      <c r="E17" s="609"/>
      <c r="F17" s="609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09"/>
      <c r="AF17" s="609"/>
      <c r="AG17" s="609"/>
      <c r="AH17" s="609"/>
      <c r="AI17" s="609"/>
      <c r="AJ17" s="609"/>
      <c r="AK17" s="609"/>
      <c r="AL17" s="455"/>
    </row>
    <row r="18" spans="1:38" s="224" customFormat="1" ht="37.5" customHeight="1" x14ac:dyDescent="0.2">
      <c r="A18" s="156" t="s">
        <v>37</v>
      </c>
      <c r="B18" s="156" t="s">
        <v>38</v>
      </c>
      <c r="C18" s="157" t="s">
        <v>39</v>
      </c>
      <c r="D18" s="156" t="s">
        <v>38</v>
      </c>
      <c r="E18" s="157" t="s">
        <v>9</v>
      </c>
      <c r="F18" s="157" t="s">
        <v>38</v>
      </c>
      <c r="G18" s="157" t="s">
        <v>10</v>
      </c>
      <c r="H18" s="157" t="s">
        <v>38</v>
      </c>
      <c r="I18" s="157" t="s">
        <v>11</v>
      </c>
      <c r="J18" s="157" t="s">
        <v>38</v>
      </c>
      <c r="K18" s="157" t="s">
        <v>12</v>
      </c>
      <c r="L18" s="157" t="s">
        <v>38</v>
      </c>
      <c r="M18" s="157" t="s">
        <v>56</v>
      </c>
      <c r="N18" s="157" t="s">
        <v>38</v>
      </c>
      <c r="O18" s="157" t="s">
        <v>13</v>
      </c>
      <c r="P18" s="157" t="s">
        <v>38</v>
      </c>
      <c r="Q18" s="157" t="s">
        <v>14</v>
      </c>
      <c r="R18" s="157" t="s">
        <v>38</v>
      </c>
      <c r="S18" s="157" t="s">
        <v>15</v>
      </c>
      <c r="T18" s="157" t="s">
        <v>38</v>
      </c>
      <c r="U18" s="157" t="s">
        <v>16</v>
      </c>
      <c r="V18" s="157" t="s">
        <v>38</v>
      </c>
      <c r="W18" s="157" t="s">
        <v>17</v>
      </c>
      <c r="X18" s="157" t="s">
        <v>38</v>
      </c>
      <c r="Y18" s="157" t="s">
        <v>57</v>
      </c>
      <c r="Z18" s="157" t="s">
        <v>38</v>
      </c>
      <c r="AA18" s="157" t="s">
        <v>18</v>
      </c>
      <c r="AB18" s="157" t="s">
        <v>38</v>
      </c>
      <c r="AC18" s="157" t="s">
        <v>19</v>
      </c>
      <c r="AD18" s="157" t="s">
        <v>38</v>
      </c>
      <c r="AE18" s="157" t="s">
        <v>208</v>
      </c>
      <c r="AF18" s="157" t="s">
        <v>38</v>
      </c>
      <c r="AG18" s="157" t="s">
        <v>217</v>
      </c>
      <c r="AH18" s="157" t="s">
        <v>38</v>
      </c>
      <c r="AI18" s="157" t="s">
        <v>209</v>
      </c>
      <c r="AJ18" s="157" t="s">
        <v>38</v>
      </c>
      <c r="AK18" s="157" t="s">
        <v>210</v>
      </c>
      <c r="AL18" s="456"/>
    </row>
    <row r="19" spans="1:38" s="224" customFormat="1" ht="18.75" customHeight="1" x14ac:dyDescent="0.2">
      <c r="A19" s="451"/>
      <c r="B19" s="81"/>
      <c r="C19" s="280"/>
      <c r="D19" s="279"/>
      <c r="E19" s="280"/>
      <c r="F19" s="281"/>
      <c r="G19" s="280"/>
      <c r="H19" s="281"/>
      <c r="I19" s="280"/>
      <c r="J19" s="81"/>
      <c r="K19" s="280"/>
      <c r="L19" s="281"/>
      <c r="M19" s="280"/>
      <c r="N19" s="281"/>
      <c r="O19" s="280"/>
      <c r="P19" s="281"/>
      <c r="Q19" s="280"/>
      <c r="R19" s="281"/>
      <c r="S19" s="280"/>
      <c r="T19" s="281"/>
      <c r="U19" s="280"/>
      <c r="V19" s="281"/>
      <c r="W19" s="280"/>
      <c r="X19" s="281"/>
      <c r="Y19" s="280"/>
      <c r="Z19" s="281"/>
      <c r="AA19" s="280"/>
      <c r="AB19" s="281"/>
      <c r="AC19" s="280"/>
      <c r="AD19" s="281"/>
      <c r="AE19" s="280"/>
      <c r="AF19" s="281"/>
      <c r="AG19" s="280"/>
      <c r="AH19" s="281"/>
      <c r="AI19" s="280"/>
      <c r="AJ19" s="281"/>
      <c r="AK19" s="280"/>
      <c r="AL19" s="456"/>
    </row>
    <row r="20" spans="1:38" s="224" customFormat="1" ht="18.75" customHeight="1" x14ac:dyDescent="0.2">
      <c r="A20" s="451"/>
      <c r="B20" s="81"/>
      <c r="C20" s="280"/>
      <c r="D20" s="279"/>
      <c r="E20" s="280"/>
      <c r="F20" s="281"/>
      <c r="G20" s="280"/>
      <c r="H20" s="281"/>
      <c r="I20" s="280"/>
      <c r="J20" s="81"/>
      <c r="K20" s="280"/>
      <c r="L20" s="281"/>
      <c r="M20" s="280"/>
      <c r="N20" s="281"/>
      <c r="O20" s="280"/>
      <c r="P20" s="281"/>
      <c r="Q20" s="280"/>
      <c r="R20" s="281"/>
      <c r="S20" s="280"/>
      <c r="T20" s="281"/>
      <c r="U20" s="280"/>
      <c r="V20" s="281"/>
      <c r="W20" s="280"/>
      <c r="X20" s="281"/>
      <c r="Y20" s="280"/>
      <c r="Z20" s="281"/>
      <c r="AA20" s="280"/>
      <c r="AB20" s="281"/>
      <c r="AC20" s="280"/>
      <c r="AD20" s="281"/>
      <c r="AE20" s="280"/>
      <c r="AF20" s="281"/>
      <c r="AG20" s="280"/>
      <c r="AH20" s="281"/>
      <c r="AI20" s="280"/>
      <c r="AJ20" s="281"/>
      <c r="AK20" s="280"/>
      <c r="AL20" s="456"/>
    </row>
    <row r="21" spans="1:38" s="224" customFormat="1" ht="18.75" customHeight="1" x14ac:dyDescent="0.2">
      <c r="A21" s="451"/>
      <c r="B21" s="81"/>
      <c r="C21" s="280"/>
      <c r="D21" s="279"/>
      <c r="E21" s="280"/>
      <c r="F21" s="281"/>
      <c r="G21" s="280"/>
      <c r="H21" s="281"/>
      <c r="I21" s="280"/>
      <c r="J21" s="81"/>
      <c r="K21" s="280"/>
      <c r="L21" s="281"/>
      <c r="M21" s="280"/>
      <c r="N21" s="281"/>
      <c r="O21" s="280"/>
      <c r="P21" s="281"/>
      <c r="Q21" s="280"/>
      <c r="R21" s="281"/>
      <c r="S21" s="280"/>
      <c r="T21" s="281"/>
      <c r="U21" s="280"/>
      <c r="V21" s="281"/>
      <c r="W21" s="280"/>
      <c r="X21" s="281"/>
      <c r="Y21" s="280"/>
      <c r="Z21" s="281"/>
      <c r="AA21" s="280"/>
      <c r="AB21" s="281"/>
      <c r="AC21" s="280"/>
      <c r="AD21" s="281"/>
      <c r="AE21" s="280"/>
      <c r="AF21" s="281"/>
      <c r="AG21" s="280"/>
      <c r="AH21" s="281"/>
      <c r="AI21" s="280"/>
      <c r="AJ21" s="281"/>
      <c r="AK21" s="280"/>
      <c r="AL21" s="456"/>
    </row>
    <row r="22" spans="1:38" s="224" customFormat="1" ht="18.75" customHeight="1" x14ac:dyDescent="0.2">
      <c r="A22" s="451"/>
      <c r="B22" s="81"/>
      <c r="C22" s="280"/>
      <c r="D22" s="279"/>
      <c r="E22" s="280"/>
      <c r="F22" s="281"/>
      <c r="G22" s="280"/>
      <c r="H22" s="281"/>
      <c r="I22" s="280"/>
      <c r="J22" s="81"/>
      <c r="K22" s="280"/>
      <c r="L22" s="281"/>
      <c r="M22" s="280"/>
      <c r="N22" s="281"/>
      <c r="O22" s="280"/>
      <c r="P22" s="281"/>
      <c r="Q22" s="280"/>
      <c r="R22" s="281"/>
      <c r="S22" s="280"/>
      <c r="T22" s="281"/>
      <c r="U22" s="280"/>
      <c r="V22" s="281"/>
      <c r="W22" s="280"/>
      <c r="X22" s="281"/>
      <c r="Y22" s="280"/>
      <c r="Z22" s="281"/>
      <c r="AA22" s="280"/>
      <c r="AB22" s="281"/>
      <c r="AC22" s="280"/>
      <c r="AD22" s="281"/>
      <c r="AE22" s="280"/>
      <c r="AF22" s="281"/>
      <c r="AG22" s="280"/>
      <c r="AH22" s="281"/>
      <c r="AI22" s="280"/>
      <c r="AJ22" s="281"/>
      <c r="AK22" s="280"/>
      <c r="AL22" s="456"/>
    </row>
    <row r="23" spans="1:38" s="224" customFormat="1" ht="18.75" customHeight="1" x14ac:dyDescent="0.2">
      <c r="A23" s="451"/>
      <c r="B23" s="81"/>
      <c r="C23" s="280"/>
      <c r="D23" s="279"/>
      <c r="E23" s="280"/>
      <c r="F23" s="281"/>
      <c r="G23" s="280"/>
      <c r="H23" s="281"/>
      <c r="I23" s="280"/>
      <c r="J23" s="81"/>
      <c r="K23" s="280"/>
      <c r="L23" s="281"/>
      <c r="M23" s="280"/>
      <c r="N23" s="281"/>
      <c r="O23" s="280"/>
      <c r="P23" s="281"/>
      <c r="Q23" s="280"/>
      <c r="R23" s="281"/>
      <c r="S23" s="280"/>
      <c r="T23" s="281"/>
      <c r="U23" s="280"/>
      <c r="V23" s="281"/>
      <c r="W23" s="280"/>
      <c r="X23" s="281"/>
      <c r="Y23" s="280"/>
      <c r="Z23" s="281"/>
      <c r="AA23" s="280"/>
      <c r="AB23" s="281"/>
      <c r="AC23" s="280"/>
      <c r="AD23" s="281"/>
      <c r="AE23" s="280"/>
      <c r="AF23" s="281"/>
      <c r="AG23" s="280"/>
      <c r="AH23" s="281"/>
      <c r="AI23" s="280"/>
      <c r="AJ23" s="281"/>
      <c r="AK23" s="280"/>
      <c r="AL23" s="456"/>
    </row>
    <row r="24" spans="1:38" s="225" customFormat="1" ht="18.75" customHeight="1" x14ac:dyDescent="0.25">
      <c r="A24" s="87" t="s">
        <v>163</v>
      </c>
      <c r="B24" s="170"/>
      <c r="C24" s="282">
        <f>SUM(C19:C23)</f>
        <v>0</v>
      </c>
      <c r="D24" s="283"/>
      <c r="E24" s="282">
        <f>SUM(E19:E23)</f>
        <v>0</v>
      </c>
      <c r="F24" s="283"/>
      <c r="G24" s="282">
        <f>SUM(G19:G23)</f>
        <v>0</v>
      </c>
      <c r="H24" s="283"/>
      <c r="I24" s="282">
        <f>SUM(I19:I23)</f>
        <v>0</v>
      </c>
      <c r="J24" s="283"/>
      <c r="K24" s="282">
        <f>SUM(K19:K23)</f>
        <v>0</v>
      </c>
      <c r="L24" s="283"/>
      <c r="M24" s="282">
        <f>SUM(M19:M23)</f>
        <v>0</v>
      </c>
      <c r="N24" s="283"/>
      <c r="O24" s="282">
        <f>SUM(O19:O23)</f>
        <v>0</v>
      </c>
      <c r="P24" s="283"/>
      <c r="Q24" s="282">
        <f>SUM(Q19:Q23)</f>
        <v>0</v>
      </c>
      <c r="R24" s="283"/>
      <c r="S24" s="282">
        <f>SUM(S19:S23)</f>
        <v>0</v>
      </c>
      <c r="T24" s="283"/>
      <c r="U24" s="282">
        <f>SUM(U19:U23)</f>
        <v>0</v>
      </c>
      <c r="V24" s="283"/>
      <c r="W24" s="282">
        <f>SUM(W19:W23)</f>
        <v>0</v>
      </c>
      <c r="X24" s="283"/>
      <c r="Y24" s="282">
        <f>SUM(Y19:Y23)</f>
        <v>0</v>
      </c>
      <c r="Z24" s="283"/>
      <c r="AA24" s="282">
        <f>SUM(AA19:AA23)</f>
        <v>0</v>
      </c>
      <c r="AB24" s="283"/>
      <c r="AC24" s="282">
        <f>SUM(AC19:AC23)</f>
        <v>0</v>
      </c>
      <c r="AD24" s="283"/>
      <c r="AE24" s="282">
        <f>SUM(AE19:AE23)</f>
        <v>0</v>
      </c>
      <c r="AF24" s="283"/>
      <c r="AG24" s="282">
        <f>SUM(AG19:AG23)</f>
        <v>0</v>
      </c>
      <c r="AH24" s="283"/>
      <c r="AI24" s="282">
        <f>SUM(AI19:AI23)</f>
        <v>0</v>
      </c>
      <c r="AJ24" s="283"/>
      <c r="AK24" s="282">
        <f>SUM(AK19:AK23)</f>
        <v>0</v>
      </c>
      <c r="AL24" s="457">
        <f>SUM(C24:AK24)</f>
        <v>0</v>
      </c>
    </row>
    <row r="25" spans="1:38" s="393" customFormat="1" ht="18.75" customHeight="1" x14ac:dyDescent="0.25">
      <c r="A25" s="410" t="s">
        <v>44</v>
      </c>
      <c r="B25" s="411"/>
      <c r="C25" s="412"/>
      <c r="D25" s="411"/>
      <c r="E25" s="412"/>
      <c r="F25" s="413"/>
      <c r="G25" s="412"/>
      <c r="H25" s="413"/>
      <c r="I25" s="412"/>
      <c r="J25" s="413"/>
      <c r="K25" s="412"/>
      <c r="L25" s="413"/>
      <c r="M25" s="412"/>
      <c r="N25" s="413"/>
      <c r="O25" s="414"/>
      <c r="P25" s="413"/>
      <c r="Q25" s="412"/>
      <c r="R25" s="413"/>
      <c r="S25" s="412"/>
      <c r="T25" s="413"/>
      <c r="U25" s="412"/>
      <c r="V25" s="413"/>
      <c r="W25" s="412"/>
      <c r="X25" s="389"/>
      <c r="Y25" s="390"/>
      <c r="Z25" s="389"/>
      <c r="AA25" s="390"/>
      <c r="AB25" s="389"/>
      <c r="AC25" s="611" t="s">
        <v>286</v>
      </c>
      <c r="AD25" s="611"/>
      <c r="AE25" s="611"/>
      <c r="AF25" s="611"/>
      <c r="AG25" s="611"/>
      <c r="AH25" s="611"/>
      <c r="AI25" s="611"/>
      <c r="AJ25" s="611"/>
      <c r="AK25" s="611"/>
      <c r="AL25" s="465">
        <v>0</v>
      </c>
    </row>
    <row r="26" spans="1:38" s="393" customFormat="1" ht="18.75" customHeight="1" x14ac:dyDescent="0.25">
      <c r="A26" s="613"/>
      <c r="B26" s="614"/>
      <c r="C26" s="614"/>
      <c r="D26" s="614"/>
      <c r="E26" s="614"/>
      <c r="F26" s="614"/>
      <c r="G26" s="614"/>
      <c r="H26" s="614"/>
      <c r="I26" s="412"/>
      <c r="J26" s="413"/>
      <c r="K26" s="412"/>
      <c r="L26" s="413"/>
      <c r="M26" s="412"/>
      <c r="N26" s="413"/>
      <c r="O26" s="412"/>
      <c r="P26" s="413"/>
      <c r="Q26" s="412"/>
      <c r="R26" s="413"/>
      <c r="S26" s="412"/>
      <c r="T26" s="413"/>
      <c r="U26" s="412"/>
      <c r="V26" s="413"/>
      <c r="W26" s="412"/>
      <c r="X26" s="389"/>
      <c r="Y26" s="390"/>
      <c r="Z26" s="389"/>
      <c r="AA26" s="390"/>
      <c r="AB26" s="389"/>
      <c r="AC26" s="415"/>
      <c r="AD26" s="608" t="s">
        <v>3</v>
      </c>
      <c r="AE26" s="608"/>
      <c r="AF26" s="608"/>
      <c r="AG26" s="608"/>
      <c r="AH26" s="608"/>
      <c r="AI26" s="608"/>
      <c r="AJ26" s="608"/>
      <c r="AK26" s="608"/>
      <c r="AL26" s="457">
        <f>AL24-AL25</f>
        <v>0</v>
      </c>
    </row>
    <row r="27" spans="1:38" s="393" customFormat="1" ht="18.75" customHeight="1" x14ac:dyDescent="0.25">
      <c r="A27" s="411"/>
      <c r="B27" s="411"/>
      <c r="C27" s="411"/>
      <c r="D27" s="411"/>
      <c r="E27" s="411"/>
      <c r="F27" s="411"/>
      <c r="G27" s="411"/>
      <c r="H27" s="411"/>
      <c r="I27" s="412"/>
      <c r="J27" s="413"/>
      <c r="K27" s="412"/>
      <c r="L27" s="413"/>
      <c r="M27" s="412"/>
      <c r="N27" s="413"/>
      <c r="O27" s="412"/>
      <c r="P27" s="413"/>
      <c r="Q27" s="412"/>
      <c r="R27" s="413"/>
      <c r="S27" s="412"/>
      <c r="T27" s="413"/>
      <c r="U27" s="412"/>
      <c r="V27" s="413"/>
      <c r="W27" s="412"/>
      <c r="X27" s="415"/>
      <c r="Y27" s="415"/>
      <c r="Z27" s="415"/>
      <c r="AA27" s="415"/>
      <c r="AB27" s="415"/>
      <c r="AC27" s="415"/>
      <c r="AD27" s="415"/>
      <c r="AE27" s="415"/>
      <c r="AF27" s="415"/>
      <c r="AG27" s="415"/>
      <c r="AH27" s="415"/>
      <c r="AI27" s="415"/>
      <c r="AJ27" s="415"/>
      <c r="AK27" s="415"/>
      <c r="AL27" s="457"/>
    </row>
    <row r="28" spans="1:38" ht="18.75" customHeight="1" x14ac:dyDescent="0.25">
      <c r="A28" s="597" t="s">
        <v>239</v>
      </c>
      <c r="B28" s="597"/>
      <c r="C28" s="597"/>
      <c r="D28" s="597"/>
      <c r="E28" s="597"/>
      <c r="F28" s="597"/>
      <c r="G28" s="597"/>
      <c r="H28" s="597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  <c r="U28" s="597"/>
      <c r="V28" s="597"/>
      <c r="W28" s="597"/>
      <c r="X28" s="597"/>
      <c r="Y28" s="597"/>
      <c r="Z28" s="597"/>
      <c r="AA28" s="597"/>
      <c r="AB28" s="597"/>
      <c r="AC28" s="597"/>
      <c r="AD28" s="597"/>
      <c r="AE28" s="597"/>
      <c r="AF28" s="597"/>
      <c r="AG28" s="597"/>
      <c r="AH28" s="597"/>
      <c r="AI28" s="597"/>
      <c r="AJ28" s="597"/>
      <c r="AK28" s="597"/>
      <c r="AL28" s="462"/>
    </row>
    <row r="29" spans="1:38" s="224" customFormat="1" ht="37.5" customHeight="1" x14ac:dyDescent="0.2">
      <c r="A29" s="156" t="s">
        <v>37</v>
      </c>
      <c r="B29" s="156" t="s">
        <v>38</v>
      </c>
      <c r="C29" s="157" t="s">
        <v>39</v>
      </c>
      <c r="D29" s="156" t="s">
        <v>38</v>
      </c>
      <c r="E29" s="157" t="s">
        <v>9</v>
      </c>
      <c r="F29" s="157" t="s">
        <v>38</v>
      </c>
      <c r="G29" s="157" t="s">
        <v>10</v>
      </c>
      <c r="H29" s="157" t="s">
        <v>38</v>
      </c>
      <c r="I29" s="157" t="s">
        <v>11</v>
      </c>
      <c r="J29" s="157" t="s">
        <v>38</v>
      </c>
      <c r="K29" s="157" t="s">
        <v>12</v>
      </c>
      <c r="L29" s="157" t="s">
        <v>38</v>
      </c>
      <c r="M29" s="157" t="s">
        <v>56</v>
      </c>
      <c r="N29" s="157" t="s">
        <v>38</v>
      </c>
      <c r="O29" s="157" t="s">
        <v>13</v>
      </c>
      <c r="P29" s="157" t="s">
        <v>38</v>
      </c>
      <c r="Q29" s="157" t="s">
        <v>14</v>
      </c>
      <c r="R29" s="157" t="s">
        <v>38</v>
      </c>
      <c r="S29" s="157" t="s">
        <v>15</v>
      </c>
      <c r="T29" s="157" t="s">
        <v>38</v>
      </c>
      <c r="U29" s="157" t="s">
        <v>16</v>
      </c>
      <c r="V29" s="157" t="s">
        <v>38</v>
      </c>
      <c r="W29" s="157" t="s">
        <v>17</v>
      </c>
      <c r="X29" s="157" t="s">
        <v>38</v>
      </c>
      <c r="Y29" s="157" t="s">
        <v>57</v>
      </c>
      <c r="Z29" s="157" t="s">
        <v>38</v>
      </c>
      <c r="AA29" s="157" t="s">
        <v>18</v>
      </c>
      <c r="AB29" s="157" t="s">
        <v>38</v>
      </c>
      <c r="AC29" s="157" t="s">
        <v>19</v>
      </c>
      <c r="AD29" s="157" t="s">
        <v>38</v>
      </c>
      <c r="AE29" s="157" t="s">
        <v>208</v>
      </c>
      <c r="AF29" s="157" t="s">
        <v>38</v>
      </c>
      <c r="AG29" s="157" t="s">
        <v>217</v>
      </c>
      <c r="AH29" s="157" t="s">
        <v>38</v>
      </c>
      <c r="AI29" s="157" t="s">
        <v>209</v>
      </c>
      <c r="AJ29" s="157" t="s">
        <v>38</v>
      </c>
      <c r="AK29" s="157" t="s">
        <v>210</v>
      </c>
      <c r="AL29" s="456"/>
    </row>
    <row r="30" spans="1:38" s="532" customFormat="1" ht="18.75" customHeight="1" x14ac:dyDescent="0.25">
      <c r="A30" s="574"/>
      <c r="B30" s="90"/>
      <c r="C30" s="280"/>
      <c r="D30" s="279"/>
      <c r="E30" s="280"/>
      <c r="F30" s="279"/>
      <c r="G30" s="280"/>
      <c r="H30" s="284"/>
      <c r="I30" s="280"/>
      <c r="J30" s="279"/>
      <c r="K30" s="280"/>
      <c r="L30" s="279"/>
      <c r="M30" s="280"/>
      <c r="N30" s="279"/>
      <c r="O30" s="280"/>
      <c r="P30" s="279"/>
      <c r="Q30" s="280"/>
      <c r="R30" s="279"/>
      <c r="S30" s="280"/>
      <c r="T30" s="279"/>
      <c r="U30" s="280"/>
      <c r="V30" s="279"/>
      <c r="W30" s="280"/>
      <c r="X30" s="279"/>
      <c r="Y30" s="280"/>
      <c r="Z30" s="279"/>
      <c r="AA30" s="280"/>
      <c r="AB30" s="279"/>
      <c r="AC30" s="280"/>
      <c r="AD30" s="279"/>
      <c r="AE30" s="280"/>
      <c r="AF30" s="279"/>
      <c r="AG30" s="280"/>
      <c r="AH30" s="279"/>
      <c r="AI30" s="280"/>
      <c r="AJ30" s="279"/>
      <c r="AK30" s="280"/>
      <c r="AL30" s="535"/>
    </row>
    <row r="31" spans="1:38" s="532" customFormat="1" ht="18.75" customHeight="1" x14ac:dyDescent="0.25">
      <c r="A31" s="574"/>
      <c r="B31" s="90"/>
      <c r="C31" s="280"/>
      <c r="D31" s="279"/>
      <c r="E31" s="280"/>
      <c r="F31" s="279"/>
      <c r="G31" s="280"/>
      <c r="H31" s="284"/>
      <c r="I31" s="280"/>
      <c r="J31" s="279"/>
      <c r="K31" s="280"/>
      <c r="L31" s="279"/>
      <c r="M31" s="280"/>
      <c r="N31" s="279"/>
      <c r="O31" s="280"/>
      <c r="P31" s="279"/>
      <c r="Q31" s="280"/>
      <c r="R31" s="279"/>
      <c r="S31" s="280"/>
      <c r="T31" s="279"/>
      <c r="U31" s="280"/>
      <c r="V31" s="279"/>
      <c r="W31" s="280"/>
      <c r="X31" s="279"/>
      <c r="Y31" s="280"/>
      <c r="Z31" s="279"/>
      <c r="AA31" s="280"/>
      <c r="AB31" s="279"/>
      <c r="AC31" s="280"/>
      <c r="AD31" s="279"/>
      <c r="AE31" s="280"/>
      <c r="AF31" s="279"/>
      <c r="AG31" s="280"/>
      <c r="AH31" s="279"/>
      <c r="AI31" s="280"/>
      <c r="AJ31" s="279"/>
      <c r="AK31" s="280"/>
      <c r="AL31" s="535"/>
    </row>
    <row r="32" spans="1:38" s="532" customFormat="1" ht="18.75" customHeight="1" x14ac:dyDescent="0.25">
      <c r="A32" s="574"/>
      <c r="B32" s="90"/>
      <c r="C32" s="280"/>
      <c r="D32" s="279"/>
      <c r="E32" s="280"/>
      <c r="F32" s="279"/>
      <c r="G32" s="280"/>
      <c r="H32" s="284"/>
      <c r="I32" s="280"/>
      <c r="J32" s="279"/>
      <c r="K32" s="280"/>
      <c r="L32" s="279"/>
      <c r="M32" s="280"/>
      <c r="N32" s="279"/>
      <c r="O32" s="280"/>
      <c r="P32" s="279"/>
      <c r="Q32" s="280"/>
      <c r="R32" s="279"/>
      <c r="S32" s="280"/>
      <c r="T32" s="279"/>
      <c r="U32" s="280"/>
      <c r="V32" s="279"/>
      <c r="W32" s="280"/>
      <c r="X32" s="279"/>
      <c r="Y32" s="280"/>
      <c r="Z32" s="279"/>
      <c r="AA32" s="280"/>
      <c r="AB32" s="279"/>
      <c r="AC32" s="280"/>
      <c r="AD32" s="279"/>
      <c r="AE32" s="280"/>
      <c r="AF32" s="279"/>
      <c r="AG32" s="280"/>
      <c r="AH32" s="279"/>
      <c r="AI32" s="280"/>
      <c r="AJ32" s="279"/>
      <c r="AK32" s="280"/>
      <c r="AL32" s="535"/>
    </row>
    <row r="33" spans="1:38" s="532" customFormat="1" ht="18.75" customHeight="1" x14ac:dyDescent="0.25">
      <c r="A33" s="574"/>
      <c r="B33" s="90"/>
      <c r="C33" s="280"/>
      <c r="D33" s="279"/>
      <c r="E33" s="280"/>
      <c r="F33" s="279"/>
      <c r="G33" s="280"/>
      <c r="H33" s="284"/>
      <c r="I33" s="280"/>
      <c r="J33" s="279"/>
      <c r="K33" s="280"/>
      <c r="L33" s="279"/>
      <c r="M33" s="280"/>
      <c r="N33" s="279"/>
      <c r="O33" s="280"/>
      <c r="P33" s="279"/>
      <c r="Q33" s="280"/>
      <c r="R33" s="279"/>
      <c r="S33" s="280"/>
      <c r="T33" s="279"/>
      <c r="U33" s="280"/>
      <c r="V33" s="279"/>
      <c r="W33" s="280"/>
      <c r="X33" s="279"/>
      <c r="Y33" s="280"/>
      <c r="Z33" s="279"/>
      <c r="AA33" s="280"/>
      <c r="AB33" s="279"/>
      <c r="AC33" s="280"/>
      <c r="AD33" s="279"/>
      <c r="AE33" s="280"/>
      <c r="AF33" s="279"/>
      <c r="AG33" s="280"/>
      <c r="AH33" s="279"/>
      <c r="AI33" s="280"/>
      <c r="AJ33" s="279"/>
      <c r="AK33" s="280"/>
      <c r="AL33" s="535"/>
    </row>
    <row r="34" spans="1:38" ht="18.75" customHeight="1" x14ac:dyDescent="0.25">
      <c r="A34" s="87" t="s">
        <v>164</v>
      </c>
      <c r="B34" s="170"/>
      <c r="C34" s="282">
        <f>SUM(C30:C33)</f>
        <v>0</v>
      </c>
      <c r="D34" s="283"/>
      <c r="E34" s="282">
        <f>SUM(E30:E33)</f>
        <v>0</v>
      </c>
      <c r="F34" s="283"/>
      <c r="G34" s="282">
        <f>SUM(G30:G33)</f>
        <v>0</v>
      </c>
      <c r="H34" s="283"/>
      <c r="I34" s="282">
        <f>SUM(I30:I33)</f>
        <v>0</v>
      </c>
      <c r="J34" s="283"/>
      <c r="K34" s="282">
        <f>SUM(K30:K33)</f>
        <v>0</v>
      </c>
      <c r="L34" s="283"/>
      <c r="M34" s="282">
        <f>SUM(M30:M33)</f>
        <v>0</v>
      </c>
      <c r="N34" s="283"/>
      <c r="O34" s="282">
        <f>SUM(O30:O33)</f>
        <v>0</v>
      </c>
      <c r="P34" s="283"/>
      <c r="Q34" s="282">
        <f>SUM(Q30:Q33)</f>
        <v>0</v>
      </c>
      <c r="R34" s="283"/>
      <c r="S34" s="282">
        <f>SUM(S30:S33)</f>
        <v>0</v>
      </c>
      <c r="T34" s="283"/>
      <c r="U34" s="282">
        <f>SUM(U30:U33)</f>
        <v>0</v>
      </c>
      <c r="V34" s="283"/>
      <c r="W34" s="282">
        <f>SUM(W30:W33)</f>
        <v>0</v>
      </c>
      <c r="X34" s="283"/>
      <c r="Y34" s="282">
        <f>SUM(Y30:Y33)</f>
        <v>0</v>
      </c>
      <c r="Z34" s="283"/>
      <c r="AA34" s="282">
        <f>SUM(AA30:AA33)</f>
        <v>0</v>
      </c>
      <c r="AB34" s="283"/>
      <c r="AC34" s="282">
        <f>SUM(AC30:AC33)</f>
        <v>0</v>
      </c>
      <c r="AD34" s="283"/>
      <c r="AE34" s="282">
        <f>SUM(AE30:AE33)</f>
        <v>0</v>
      </c>
      <c r="AF34" s="283"/>
      <c r="AG34" s="282">
        <f>SUM(AG30:AG33)</f>
        <v>0</v>
      </c>
      <c r="AH34" s="283"/>
      <c r="AI34" s="282">
        <f>SUM(AI30:AI33)</f>
        <v>0</v>
      </c>
      <c r="AJ34" s="283"/>
      <c r="AK34" s="282">
        <f>SUM(AK30:AK33)</f>
        <v>0</v>
      </c>
      <c r="AL34" s="457">
        <f>SUM(C34:AK34)</f>
        <v>0</v>
      </c>
    </row>
    <row r="35" spans="1:38" s="393" customFormat="1" ht="18.75" customHeight="1" x14ac:dyDescent="0.25">
      <c r="A35" s="410"/>
      <c r="B35" s="411"/>
      <c r="C35" s="412"/>
      <c r="D35" s="411"/>
      <c r="E35" s="412"/>
      <c r="F35" s="413"/>
      <c r="G35" s="412"/>
      <c r="H35" s="413"/>
      <c r="I35" s="412"/>
      <c r="J35" s="413"/>
      <c r="K35" s="412"/>
      <c r="L35" s="413"/>
      <c r="M35" s="412"/>
      <c r="N35" s="413"/>
      <c r="O35" s="412"/>
      <c r="P35" s="413"/>
      <c r="Q35" s="412"/>
      <c r="R35" s="413"/>
      <c r="S35" s="412"/>
      <c r="T35" s="413"/>
      <c r="U35" s="412"/>
      <c r="V35" s="413"/>
      <c r="W35" s="412"/>
      <c r="X35" s="389"/>
      <c r="Y35" s="390"/>
      <c r="Z35" s="389"/>
      <c r="AA35" s="390"/>
      <c r="AB35" s="389"/>
      <c r="AC35" s="611" t="s">
        <v>286</v>
      </c>
      <c r="AD35" s="611"/>
      <c r="AE35" s="611"/>
      <c r="AF35" s="611"/>
      <c r="AG35" s="611"/>
      <c r="AH35" s="611"/>
      <c r="AI35" s="611"/>
      <c r="AJ35" s="611"/>
      <c r="AK35" s="611"/>
      <c r="AL35" s="458">
        <v>0</v>
      </c>
    </row>
    <row r="36" spans="1:38" s="393" customFormat="1" ht="18.75" customHeight="1" x14ac:dyDescent="0.25">
      <c r="A36" s="410"/>
      <c r="B36" s="411"/>
      <c r="C36" s="412"/>
      <c r="D36" s="411"/>
      <c r="E36" s="412" t="s">
        <v>44</v>
      </c>
      <c r="F36" s="413"/>
      <c r="G36" s="412"/>
      <c r="H36" s="413"/>
      <c r="I36" s="412"/>
      <c r="J36" s="413"/>
      <c r="K36" s="412"/>
      <c r="L36" s="413"/>
      <c r="M36" s="412"/>
      <c r="N36" s="413"/>
      <c r="O36" s="412"/>
      <c r="P36" s="413"/>
      <c r="Q36" s="412"/>
      <c r="R36" s="413"/>
      <c r="S36" s="412"/>
      <c r="T36" s="413"/>
      <c r="U36" s="412"/>
      <c r="V36" s="413"/>
      <c r="W36" s="412"/>
      <c r="X36" s="389"/>
      <c r="Y36" s="390"/>
      <c r="Z36" s="389"/>
      <c r="AA36" s="390"/>
      <c r="AB36" s="389"/>
      <c r="AC36" s="415"/>
      <c r="AD36" s="608" t="s">
        <v>3</v>
      </c>
      <c r="AE36" s="608"/>
      <c r="AF36" s="608"/>
      <c r="AG36" s="608"/>
      <c r="AH36" s="608"/>
      <c r="AI36" s="608"/>
      <c r="AJ36" s="608"/>
      <c r="AK36" s="608"/>
      <c r="AL36" s="457">
        <f>AL34-AL35</f>
        <v>0</v>
      </c>
    </row>
    <row r="37" spans="1:38" s="416" customFormat="1" ht="18.75" customHeight="1" x14ac:dyDescent="0.2">
      <c r="A37" s="411"/>
      <c r="B37" s="411"/>
      <c r="C37" s="411"/>
      <c r="D37" s="411"/>
      <c r="E37" s="411"/>
      <c r="F37" s="411"/>
      <c r="G37" s="411"/>
      <c r="H37" s="411"/>
      <c r="I37" s="412"/>
      <c r="J37" s="413"/>
      <c r="K37" s="412"/>
      <c r="L37" s="413"/>
      <c r="M37" s="412"/>
      <c r="N37" s="413"/>
      <c r="O37" s="412"/>
      <c r="P37" s="413"/>
      <c r="Q37" s="412"/>
      <c r="R37" s="413"/>
      <c r="S37" s="412"/>
      <c r="T37" s="413"/>
      <c r="U37" s="412"/>
      <c r="V37" s="413"/>
      <c r="W37" s="412"/>
      <c r="X37" s="415"/>
      <c r="Y37" s="415"/>
      <c r="Z37" s="415"/>
      <c r="AA37" s="415"/>
      <c r="AB37" s="415"/>
      <c r="AC37" s="415"/>
      <c r="AD37" s="415"/>
      <c r="AE37" s="415"/>
      <c r="AF37" s="415"/>
      <c r="AG37" s="415"/>
      <c r="AH37" s="415"/>
      <c r="AI37" s="415"/>
      <c r="AJ37" s="415"/>
      <c r="AK37" s="415"/>
      <c r="AL37" s="457"/>
    </row>
    <row r="38" spans="1:38" ht="18.75" customHeight="1" x14ac:dyDescent="0.25">
      <c r="A38" s="598" t="s">
        <v>42</v>
      </c>
      <c r="B38" s="599"/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599"/>
      <c r="U38" s="599"/>
      <c r="V38" s="599"/>
      <c r="W38" s="599"/>
      <c r="X38" s="599"/>
      <c r="Y38" s="599"/>
      <c r="Z38" s="599"/>
      <c r="AA38" s="599"/>
      <c r="AB38" s="599"/>
      <c r="AC38" s="599"/>
      <c r="AD38" s="599"/>
      <c r="AE38" s="599"/>
      <c r="AF38" s="599"/>
      <c r="AG38" s="599"/>
      <c r="AH38" s="599"/>
      <c r="AI38" s="599"/>
      <c r="AJ38" s="599"/>
      <c r="AK38" s="600"/>
      <c r="AL38" s="455"/>
    </row>
    <row r="39" spans="1:38" ht="37.15" customHeight="1" x14ac:dyDescent="0.25">
      <c r="A39" s="156" t="s">
        <v>37</v>
      </c>
      <c r="B39" s="156" t="s">
        <v>38</v>
      </c>
      <c r="C39" s="157" t="s">
        <v>39</v>
      </c>
      <c r="D39" s="156" t="s">
        <v>38</v>
      </c>
      <c r="E39" s="157" t="s">
        <v>9</v>
      </c>
      <c r="F39" s="157" t="s">
        <v>38</v>
      </c>
      <c r="G39" s="157" t="s">
        <v>10</v>
      </c>
      <c r="H39" s="157" t="s">
        <v>38</v>
      </c>
      <c r="I39" s="157" t="s">
        <v>11</v>
      </c>
      <c r="J39" s="157" t="s">
        <v>38</v>
      </c>
      <c r="K39" s="157" t="s">
        <v>12</v>
      </c>
      <c r="L39" s="157" t="s">
        <v>38</v>
      </c>
      <c r="M39" s="157" t="s">
        <v>56</v>
      </c>
      <c r="N39" s="157" t="s">
        <v>38</v>
      </c>
      <c r="O39" s="157" t="s">
        <v>13</v>
      </c>
      <c r="P39" s="157" t="s">
        <v>38</v>
      </c>
      <c r="Q39" s="157" t="s">
        <v>14</v>
      </c>
      <c r="R39" s="157" t="s">
        <v>38</v>
      </c>
      <c r="S39" s="157" t="s">
        <v>15</v>
      </c>
      <c r="T39" s="157" t="s">
        <v>38</v>
      </c>
      <c r="U39" s="157" t="s">
        <v>16</v>
      </c>
      <c r="V39" s="157" t="s">
        <v>38</v>
      </c>
      <c r="W39" s="157" t="s">
        <v>17</v>
      </c>
      <c r="X39" s="157" t="s">
        <v>38</v>
      </c>
      <c r="Y39" s="157" t="s">
        <v>57</v>
      </c>
      <c r="Z39" s="157" t="s">
        <v>38</v>
      </c>
      <c r="AA39" s="157" t="s">
        <v>18</v>
      </c>
      <c r="AB39" s="157" t="s">
        <v>38</v>
      </c>
      <c r="AC39" s="157" t="s">
        <v>19</v>
      </c>
      <c r="AD39" s="157" t="s">
        <v>38</v>
      </c>
      <c r="AE39" s="157" t="s">
        <v>208</v>
      </c>
      <c r="AF39" s="157" t="s">
        <v>38</v>
      </c>
      <c r="AG39" s="157" t="s">
        <v>217</v>
      </c>
      <c r="AH39" s="157" t="s">
        <v>38</v>
      </c>
      <c r="AI39" s="157" t="s">
        <v>209</v>
      </c>
      <c r="AJ39" s="157" t="s">
        <v>38</v>
      </c>
      <c r="AK39" s="157" t="s">
        <v>210</v>
      </c>
      <c r="AL39" s="455"/>
    </row>
    <row r="40" spans="1:38" s="393" customFormat="1" ht="18.75" customHeight="1" x14ac:dyDescent="0.25">
      <c r="A40" s="487" t="s">
        <v>43</v>
      </c>
      <c r="B40" s="488"/>
      <c r="C40" s="489"/>
      <c r="D40" s="488"/>
      <c r="E40" s="576"/>
      <c r="F40" s="488"/>
      <c r="G40" s="489"/>
      <c r="H40" s="488"/>
      <c r="I40" s="489"/>
      <c r="J40" s="488"/>
      <c r="K40" s="489"/>
      <c r="L40" s="445"/>
      <c r="M40" s="489"/>
      <c r="N40" s="488"/>
      <c r="O40" s="489"/>
      <c r="P40" s="488"/>
      <c r="Q40" s="489"/>
      <c r="R40" s="488"/>
      <c r="S40" s="489"/>
      <c r="T40" s="488"/>
      <c r="U40" s="489"/>
      <c r="V40" s="488"/>
      <c r="W40" s="489"/>
      <c r="X40" s="488"/>
      <c r="Y40" s="489"/>
      <c r="Z40" s="488"/>
      <c r="AA40" s="489"/>
      <c r="AB40" s="488"/>
      <c r="AC40" s="489"/>
      <c r="AD40" s="488"/>
      <c r="AE40" s="489"/>
      <c r="AF40" s="488"/>
      <c r="AG40" s="489"/>
      <c r="AH40" s="488"/>
      <c r="AI40" s="489"/>
      <c r="AJ40" s="488"/>
      <c r="AK40" s="489"/>
      <c r="AL40" s="490"/>
    </row>
    <row r="41" spans="1:38" ht="18.75" customHeight="1" x14ac:dyDescent="0.25">
      <c r="A41" s="80" t="s">
        <v>198</v>
      </c>
      <c r="B41" s="299"/>
      <c r="C41" s="280"/>
      <c r="D41" s="298">
        <v>0.2</v>
      </c>
      <c r="E41" s="280"/>
      <c r="F41" s="298">
        <v>0.15</v>
      </c>
      <c r="G41" s="280"/>
      <c r="H41" s="298">
        <v>0.3</v>
      </c>
      <c r="I41" s="280"/>
      <c r="J41" s="298">
        <v>0.14000000000000001</v>
      </c>
      <c r="K41" s="280"/>
      <c r="L41" s="298">
        <v>0.01</v>
      </c>
      <c r="M41" s="280"/>
      <c r="N41" s="281"/>
      <c r="O41" s="280"/>
      <c r="P41" s="281"/>
      <c r="Q41" s="280"/>
      <c r="R41" s="281"/>
      <c r="S41" s="280"/>
      <c r="T41" s="281"/>
      <c r="U41" s="280"/>
      <c r="V41" s="281"/>
      <c r="W41" s="280"/>
      <c r="X41" s="281"/>
      <c r="Y41" s="280"/>
      <c r="Z41" s="281"/>
      <c r="AA41" s="280"/>
      <c r="AB41" s="285"/>
      <c r="AC41" s="309"/>
      <c r="AD41" s="285"/>
      <c r="AE41" s="309"/>
      <c r="AF41" s="285"/>
      <c r="AG41" s="309"/>
      <c r="AH41" s="285"/>
      <c r="AI41" s="309"/>
      <c r="AJ41" s="285"/>
      <c r="AK41" s="309"/>
      <c r="AL41" s="455"/>
    </row>
    <row r="42" spans="1:38" ht="18.75" customHeight="1" x14ac:dyDescent="0.25">
      <c r="A42" s="80" t="s">
        <v>312</v>
      </c>
      <c r="B42" s="299"/>
      <c r="C42" s="280"/>
      <c r="D42" s="298"/>
      <c r="E42" s="280"/>
      <c r="F42" s="298"/>
      <c r="G42" s="280"/>
      <c r="H42" s="298"/>
      <c r="I42" s="280"/>
      <c r="J42" s="298"/>
      <c r="K42" s="280"/>
      <c r="L42" s="298"/>
      <c r="M42" s="280"/>
      <c r="N42" s="281"/>
      <c r="O42" s="280"/>
      <c r="P42" s="281"/>
      <c r="Q42" s="280"/>
      <c r="R42" s="281"/>
      <c r="S42" s="280"/>
      <c r="T42" s="281"/>
      <c r="U42" s="280"/>
      <c r="V42" s="281"/>
      <c r="W42" s="280"/>
      <c r="X42" s="281"/>
      <c r="Y42" s="280"/>
      <c r="Z42" s="281"/>
      <c r="AA42" s="280"/>
      <c r="AB42" s="285"/>
      <c r="AC42" s="309"/>
      <c r="AD42" s="285"/>
      <c r="AE42" s="309"/>
      <c r="AF42" s="285"/>
      <c r="AG42" s="309"/>
      <c r="AH42" s="285"/>
      <c r="AI42" s="309"/>
      <c r="AJ42" s="285"/>
      <c r="AK42" s="309"/>
      <c r="AL42" s="455"/>
    </row>
    <row r="43" spans="1:38" ht="18.75" customHeight="1" x14ac:dyDescent="0.25">
      <c r="A43" s="80" t="s">
        <v>260</v>
      </c>
      <c r="B43" s="299"/>
      <c r="C43" s="280"/>
      <c r="D43" s="298"/>
      <c r="E43" s="280"/>
      <c r="F43" s="298"/>
      <c r="G43" s="280"/>
      <c r="H43" s="298"/>
      <c r="I43" s="280"/>
      <c r="J43" s="298"/>
      <c r="K43" s="280"/>
      <c r="L43" s="298"/>
      <c r="M43" s="280"/>
      <c r="N43" s="281"/>
      <c r="O43" s="280"/>
      <c r="P43" s="281"/>
      <c r="Q43" s="280"/>
      <c r="R43" s="281"/>
      <c r="S43" s="280"/>
      <c r="T43" s="281"/>
      <c r="U43" s="280"/>
      <c r="V43" s="281"/>
      <c r="W43" s="280"/>
      <c r="X43" s="281"/>
      <c r="Y43" s="280"/>
      <c r="Z43" s="281"/>
      <c r="AA43" s="280"/>
      <c r="AB43" s="285"/>
      <c r="AC43" s="309"/>
      <c r="AD43" s="285"/>
      <c r="AE43" s="309"/>
      <c r="AF43" s="285"/>
      <c r="AG43" s="309"/>
      <c r="AH43" s="285"/>
      <c r="AI43" s="309"/>
      <c r="AJ43" s="285"/>
      <c r="AK43" s="309"/>
      <c r="AL43" s="455"/>
    </row>
    <row r="44" spans="1:38" ht="18.75" customHeight="1" x14ac:dyDescent="0.25">
      <c r="A44" s="80" t="s">
        <v>231</v>
      </c>
      <c r="B44" s="279"/>
      <c r="C44" s="280"/>
      <c r="D44" s="279"/>
      <c r="E44" s="280"/>
      <c r="F44" s="279"/>
      <c r="G44" s="280"/>
      <c r="H44" s="279"/>
      <c r="I44" s="280"/>
      <c r="J44" s="281"/>
      <c r="K44" s="280"/>
      <c r="L44" s="281"/>
      <c r="M44" s="280"/>
      <c r="N44" s="279"/>
      <c r="O44" s="280"/>
      <c r="P44" s="279"/>
      <c r="Q44" s="280"/>
      <c r="R44" s="279"/>
      <c r="S44" s="281"/>
      <c r="T44" s="279"/>
      <c r="U44" s="280"/>
      <c r="V44" s="279"/>
      <c r="W44" s="280"/>
      <c r="X44" s="279"/>
      <c r="Y44" s="280"/>
      <c r="Z44" s="279"/>
      <c r="AA44" s="280"/>
      <c r="AB44" s="279"/>
      <c r="AC44" s="280"/>
      <c r="AD44" s="279"/>
      <c r="AE44" s="280"/>
      <c r="AF44" s="279"/>
      <c r="AG44" s="280"/>
      <c r="AH44" s="279"/>
      <c r="AI44" s="280"/>
      <c r="AJ44" s="279"/>
      <c r="AK44" s="280"/>
      <c r="AL44" s="455"/>
    </row>
    <row r="45" spans="1:38" ht="18.75" customHeight="1" x14ac:dyDescent="0.25">
      <c r="A45" s="80" t="s">
        <v>58</v>
      </c>
      <c r="B45" s="279"/>
      <c r="C45" s="280"/>
      <c r="D45" s="279"/>
      <c r="E45" s="280"/>
      <c r="F45" s="279"/>
      <c r="G45" s="280"/>
      <c r="H45" s="279"/>
      <c r="I45" s="280"/>
      <c r="J45" s="281"/>
      <c r="K45" s="280"/>
      <c r="L45" s="281"/>
      <c r="M45" s="280"/>
      <c r="N45" s="279"/>
      <c r="O45" s="280"/>
      <c r="P45" s="279"/>
      <c r="Q45" s="280"/>
      <c r="R45" s="279"/>
      <c r="S45" s="281"/>
      <c r="T45" s="279"/>
      <c r="U45" s="280"/>
      <c r="V45" s="279"/>
      <c r="W45" s="280"/>
      <c r="X45" s="279"/>
      <c r="Y45" s="280"/>
      <c r="Z45" s="279"/>
      <c r="AA45" s="280"/>
      <c r="AB45" s="279"/>
      <c r="AC45" s="280"/>
      <c r="AD45" s="279"/>
      <c r="AE45" s="280"/>
      <c r="AF45" s="279"/>
      <c r="AG45" s="280"/>
      <c r="AH45" s="279"/>
      <c r="AI45" s="280"/>
      <c r="AJ45" s="279"/>
      <c r="AK45" s="280"/>
      <c r="AL45" s="455"/>
    </row>
    <row r="46" spans="1:38" ht="18.75" customHeight="1" x14ac:dyDescent="0.25">
      <c r="A46" s="80" t="s">
        <v>230</v>
      </c>
      <c r="B46" s="279"/>
      <c r="C46" s="280"/>
      <c r="D46" s="279"/>
      <c r="E46" s="280"/>
      <c r="F46" s="279"/>
      <c r="G46" s="280"/>
      <c r="H46" s="279"/>
      <c r="I46" s="280"/>
      <c r="J46" s="281"/>
      <c r="K46" s="280"/>
      <c r="L46" s="281"/>
      <c r="M46" s="280"/>
      <c r="N46" s="279"/>
      <c r="O46" s="280"/>
      <c r="P46" s="279"/>
      <c r="Q46" s="280"/>
      <c r="R46" s="279"/>
      <c r="S46" s="281"/>
      <c r="T46" s="279"/>
      <c r="U46" s="280"/>
      <c r="V46" s="279"/>
      <c r="W46" s="280"/>
      <c r="X46" s="279"/>
      <c r="Y46" s="280"/>
      <c r="Z46" s="279"/>
      <c r="AA46" s="280"/>
      <c r="AB46" s="279"/>
      <c r="AC46" s="280"/>
      <c r="AD46" s="279"/>
      <c r="AE46" s="280"/>
      <c r="AF46" s="279"/>
      <c r="AG46" s="280"/>
      <c r="AH46" s="279"/>
      <c r="AI46" s="280"/>
      <c r="AJ46" s="279"/>
      <c r="AK46" s="280"/>
      <c r="AL46" s="455"/>
    </row>
    <row r="47" spans="1:38" s="532" customFormat="1" ht="18.75" customHeight="1" x14ac:dyDescent="0.25">
      <c r="A47" s="548" t="s">
        <v>310</v>
      </c>
      <c r="B47" s="279"/>
      <c r="C47" s="280"/>
      <c r="D47" s="279"/>
      <c r="E47" s="280"/>
      <c r="F47" s="565"/>
      <c r="G47" s="280"/>
      <c r="H47" s="565"/>
      <c r="I47" s="280"/>
      <c r="J47" s="502"/>
      <c r="K47" s="280"/>
      <c r="L47" s="502"/>
      <c r="M47" s="280"/>
      <c r="N47" s="565"/>
      <c r="O47" s="369"/>
      <c r="P47" s="565"/>
      <c r="Q47" s="369"/>
      <c r="R47" s="279"/>
      <c r="S47" s="281"/>
      <c r="T47" s="279"/>
      <c r="U47" s="369"/>
      <c r="V47" s="565"/>
      <c r="W47" s="369"/>
      <c r="X47" s="565"/>
      <c r="Y47" s="369"/>
      <c r="Z47" s="565"/>
      <c r="AA47" s="369"/>
      <c r="AB47" s="565"/>
      <c r="AC47" s="369"/>
      <c r="AD47" s="565"/>
      <c r="AE47" s="369"/>
      <c r="AF47" s="565"/>
      <c r="AG47" s="369"/>
      <c r="AH47" s="565"/>
      <c r="AI47" s="369"/>
      <c r="AJ47" s="565"/>
      <c r="AK47" s="369"/>
      <c r="AL47" s="535"/>
    </row>
    <row r="48" spans="1:38" ht="18.75" customHeight="1" x14ac:dyDescent="0.25">
      <c r="A48" s="80" t="s">
        <v>201</v>
      </c>
      <c r="B48" s="299"/>
      <c r="C48" s="280"/>
      <c r="D48" s="298">
        <v>0.2</v>
      </c>
      <c r="E48" s="280"/>
      <c r="F48" s="368">
        <v>0.15</v>
      </c>
      <c r="G48" s="280"/>
      <c r="H48" s="368">
        <v>0.3</v>
      </c>
      <c r="I48" s="280"/>
      <c r="J48" s="368">
        <v>0.14000000000000001</v>
      </c>
      <c r="K48" s="280"/>
      <c r="L48" s="368">
        <v>0.01</v>
      </c>
      <c r="M48" s="280"/>
      <c r="N48" s="502"/>
      <c r="O48" s="369"/>
      <c r="P48" s="502"/>
      <c r="Q48" s="369"/>
      <c r="R48" s="281"/>
      <c r="S48" s="280"/>
      <c r="T48" s="281"/>
      <c r="U48" s="369"/>
      <c r="V48" s="502"/>
      <c r="W48" s="369"/>
      <c r="X48" s="502"/>
      <c r="Y48" s="369"/>
      <c r="Z48" s="502"/>
      <c r="AA48" s="369"/>
      <c r="AB48" s="503"/>
      <c r="AC48" s="504"/>
      <c r="AD48" s="503"/>
      <c r="AE48" s="504"/>
      <c r="AF48" s="503"/>
      <c r="AG48" s="504"/>
      <c r="AH48" s="503"/>
      <c r="AI48" s="504"/>
      <c r="AJ48" s="503"/>
      <c r="AK48" s="504"/>
      <c r="AL48" s="455"/>
    </row>
    <row r="49" spans="1:42" ht="18.75" customHeight="1" x14ac:dyDescent="0.25">
      <c r="A49" s="80" t="s">
        <v>251</v>
      </c>
      <c r="B49" s="299"/>
      <c r="C49" s="280"/>
      <c r="D49" s="298"/>
      <c r="E49" s="280"/>
      <c r="F49" s="368"/>
      <c r="G49" s="369"/>
      <c r="H49" s="368"/>
      <c r="I49" s="369"/>
      <c r="J49" s="368"/>
      <c r="K49" s="369"/>
      <c r="L49" s="368"/>
      <c r="M49" s="369"/>
      <c r="N49" s="502"/>
      <c r="O49" s="369"/>
      <c r="P49" s="502"/>
      <c r="Q49" s="369"/>
      <c r="R49" s="281"/>
      <c r="S49" s="280"/>
      <c r="T49" s="281"/>
      <c r="U49" s="369"/>
      <c r="V49" s="502"/>
      <c r="W49" s="369"/>
      <c r="X49" s="502"/>
      <c r="Y49" s="369"/>
      <c r="Z49" s="502"/>
      <c r="AA49" s="369"/>
      <c r="AB49" s="503"/>
      <c r="AC49" s="504"/>
      <c r="AD49" s="503"/>
      <c r="AE49" s="504"/>
      <c r="AF49" s="503"/>
      <c r="AG49" s="504"/>
      <c r="AH49" s="503"/>
      <c r="AI49" s="504"/>
      <c r="AJ49" s="503"/>
      <c r="AK49" s="504"/>
      <c r="AL49" s="455"/>
    </row>
    <row r="50" spans="1:42" ht="18.75" customHeight="1" x14ac:dyDescent="0.25">
      <c r="A50" s="80" t="s">
        <v>242</v>
      </c>
      <c r="B50" s="279"/>
      <c r="C50" s="280"/>
      <c r="D50" s="279"/>
      <c r="E50" s="280"/>
      <c r="F50" s="279"/>
      <c r="G50" s="280"/>
      <c r="H50" s="279"/>
      <c r="I50" s="280"/>
      <c r="J50" s="281"/>
      <c r="K50" s="280"/>
      <c r="L50" s="281"/>
      <c r="M50" s="280"/>
      <c r="N50" s="279"/>
      <c r="O50" s="280"/>
      <c r="P50" s="279"/>
      <c r="Q50" s="280"/>
      <c r="R50" s="279"/>
      <c r="S50" s="281"/>
      <c r="T50" s="279"/>
      <c r="U50" s="280"/>
      <c r="V50" s="279"/>
      <c r="W50" s="280"/>
      <c r="X50" s="279"/>
      <c r="Y50" s="280"/>
      <c r="Z50" s="279"/>
      <c r="AA50" s="280"/>
      <c r="AB50" s="279"/>
      <c r="AC50" s="280"/>
      <c r="AD50" s="279"/>
      <c r="AE50" s="280"/>
      <c r="AF50" s="279"/>
      <c r="AG50" s="280"/>
      <c r="AH50" s="279"/>
      <c r="AI50" s="280"/>
      <c r="AJ50" s="279"/>
      <c r="AK50" s="280"/>
      <c r="AL50" s="455"/>
    </row>
    <row r="51" spans="1:42" ht="18.75" customHeight="1" x14ac:dyDescent="0.25">
      <c r="A51" s="109" t="s">
        <v>236</v>
      </c>
      <c r="B51" s="279"/>
      <c r="C51" s="280"/>
      <c r="D51" s="279"/>
      <c r="E51" s="280"/>
      <c r="F51" s="279"/>
      <c r="G51" s="280"/>
      <c r="H51" s="279"/>
      <c r="I51" s="280"/>
      <c r="J51" s="281"/>
      <c r="K51" s="280"/>
      <c r="L51" s="281"/>
      <c r="M51" s="280"/>
      <c r="N51" s="279"/>
      <c r="O51" s="280"/>
      <c r="P51" s="279"/>
      <c r="Q51" s="280"/>
      <c r="R51" s="279"/>
      <c r="S51" s="280"/>
      <c r="T51" s="279"/>
      <c r="U51" s="280"/>
      <c r="V51" s="279"/>
      <c r="W51" s="280"/>
      <c r="X51" s="279"/>
      <c r="Y51" s="280"/>
      <c r="Z51" s="279"/>
      <c r="AA51" s="280"/>
      <c r="AB51" s="279"/>
      <c r="AC51" s="280"/>
      <c r="AD51" s="279"/>
      <c r="AE51" s="280"/>
      <c r="AF51" s="279"/>
      <c r="AG51" s="280"/>
      <c r="AH51" s="279"/>
      <c r="AI51" s="280"/>
      <c r="AJ51" s="279"/>
      <c r="AK51" s="280"/>
      <c r="AL51" s="455"/>
    </row>
    <row r="52" spans="1:42" ht="18.75" customHeight="1" x14ac:dyDescent="0.25">
      <c r="A52" s="109" t="s">
        <v>309</v>
      </c>
      <c r="B52" s="279"/>
      <c r="C52" s="280"/>
      <c r="D52" s="279"/>
      <c r="E52" s="280"/>
      <c r="F52" s="279"/>
      <c r="G52" s="280"/>
      <c r="H52" s="279"/>
      <c r="I52" s="280"/>
      <c r="J52" s="281"/>
      <c r="K52" s="280"/>
      <c r="L52" s="281"/>
      <c r="M52" s="280"/>
      <c r="N52" s="279"/>
      <c r="O52" s="280"/>
      <c r="P52" s="279"/>
      <c r="Q52" s="280"/>
      <c r="R52" s="279"/>
      <c r="S52" s="280"/>
      <c r="T52" s="279"/>
      <c r="U52" s="280"/>
      <c r="V52" s="279"/>
      <c r="W52" s="280"/>
      <c r="X52" s="279"/>
      <c r="Y52" s="280"/>
      <c r="Z52" s="279"/>
      <c r="AA52" s="280"/>
      <c r="AB52" s="279"/>
      <c r="AC52" s="280"/>
      <c r="AD52" s="279"/>
      <c r="AE52" s="280"/>
      <c r="AF52" s="279"/>
      <c r="AG52" s="280"/>
      <c r="AH52" s="279"/>
      <c r="AI52" s="280"/>
      <c r="AJ52" s="279"/>
      <c r="AK52" s="280"/>
      <c r="AL52" s="455"/>
    </row>
    <row r="53" spans="1:42" ht="18.75" customHeight="1" x14ac:dyDescent="0.25">
      <c r="A53" s="109" t="s">
        <v>308</v>
      </c>
      <c r="B53" s="279"/>
      <c r="C53" s="280"/>
      <c r="D53" s="279"/>
      <c r="E53" s="280"/>
      <c r="F53" s="279"/>
      <c r="G53" s="280"/>
      <c r="H53" s="279"/>
      <c r="I53" s="280"/>
      <c r="J53" s="281"/>
      <c r="K53" s="280"/>
      <c r="L53" s="281"/>
      <c r="M53" s="280"/>
      <c r="N53" s="279"/>
      <c r="O53" s="280"/>
      <c r="P53" s="279"/>
      <c r="Q53" s="280"/>
      <c r="R53" s="279"/>
      <c r="S53" s="280"/>
      <c r="T53" s="279"/>
      <c r="U53" s="280"/>
      <c r="V53" s="279"/>
      <c r="W53" s="280"/>
      <c r="X53" s="279"/>
      <c r="Y53" s="280"/>
      <c r="Z53" s="279"/>
      <c r="AA53" s="280"/>
      <c r="AB53" s="279"/>
      <c r="AC53" s="280"/>
      <c r="AD53" s="279"/>
      <c r="AE53" s="280"/>
      <c r="AF53" s="279"/>
      <c r="AG53" s="280"/>
      <c r="AH53" s="279"/>
      <c r="AI53" s="280"/>
      <c r="AJ53" s="279"/>
      <c r="AK53" s="280"/>
      <c r="AL53" s="455"/>
    </row>
    <row r="54" spans="1:42" s="532" customFormat="1" ht="18.75" customHeight="1" x14ac:dyDescent="0.25">
      <c r="A54" s="109" t="s">
        <v>307</v>
      </c>
      <c r="B54" s="279"/>
      <c r="C54" s="280"/>
      <c r="D54" s="279"/>
      <c r="E54" s="280"/>
      <c r="F54" s="279"/>
      <c r="G54" s="280"/>
      <c r="H54" s="279"/>
      <c r="I54" s="280"/>
      <c r="J54" s="281"/>
      <c r="K54" s="280"/>
      <c r="L54" s="281"/>
      <c r="M54" s="280"/>
      <c r="N54" s="279"/>
      <c r="O54" s="280"/>
      <c r="P54" s="279"/>
      <c r="Q54" s="280"/>
      <c r="R54" s="279"/>
      <c r="S54" s="280"/>
      <c r="T54" s="279"/>
      <c r="U54" s="280"/>
      <c r="V54" s="279"/>
      <c r="W54" s="280"/>
      <c r="X54" s="279"/>
      <c r="Y54" s="280"/>
      <c r="Z54" s="279"/>
      <c r="AA54" s="280"/>
      <c r="AB54" s="279"/>
      <c r="AC54" s="280"/>
      <c r="AD54" s="279"/>
      <c r="AE54" s="280"/>
      <c r="AF54" s="279"/>
      <c r="AG54" s="280"/>
      <c r="AH54" s="279"/>
      <c r="AI54" s="280"/>
      <c r="AJ54" s="279"/>
      <c r="AK54" s="280"/>
      <c r="AL54" s="535"/>
    </row>
    <row r="55" spans="1:42" ht="18.75" customHeight="1" x14ac:dyDescent="0.25">
      <c r="A55" s="109" t="s">
        <v>323</v>
      </c>
      <c r="B55" s="279"/>
      <c r="C55" s="280"/>
      <c r="D55" s="279"/>
      <c r="E55" s="280"/>
      <c r="F55" s="279"/>
      <c r="G55" s="280"/>
      <c r="H55" s="279"/>
      <c r="I55" s="280"/>
      <c r="J55" s="281"/>
      <c r="K55" s="280"/>
      <c r="L55" s="281"/>
      <c r="M55" s="280"/>
      <c r="N55" s="279"/>
      <c r="O55" s="280"/>
      <c r="P55" s="279"/>
      <c r="Q55" s="280"/>
      <c r="R55" s="279"/>
      <c r="S55" s="280"/>
      <c r="T55" s="279"/>
      <c r="U55" s="280"/>
      <c r="V55" s="279"/>
      <c r="W55" s="280"/>
      <c r="X55" s="279"/>
      <c r="Y55" s="280"/>
      <c r="Z55" s="279"/>
      <c r="AA55" s="280"/>
      <c r="AB55" s="279"/>
      <c r="AC55" s="280"/>
      <c r="AD55" s="279"/>
      <c r="AE55" s="280"/>
      <c r="AF55" s="279"/>
      <c r="AG55" s="280"/>
      <c r="AH55" s="279"/>
      <c r="AI55" s="280"/>
      <c r="AJ55" s="279"/>
      <c r="AK55" s="280"/>
      <c r="AL55" s="455"/>
    </row>
    <row r="56" spans="1:42" ht="18.75" customHeight="1" x14ac:dyDescent="0.25">
      <c r="A56" s="109" t="s">
        <v>252</v>
      </c>
      <c r="B56" s="279"/>
      <c r="C56" s="280"/>
      <c r="D56" s="279"/>
      <c r="E56" s="280"/>
      <c r="F56" s="279"/>
      <c r="G56" s="280"/>
      <c r="H56" s="279"/>
      <c r="I56" s="280"/>
      <c r="J56" s="281"/>
      <c r="K56" s="280"/>
      <c r="L56" s="281"/>
      <c r="M56" s="280"/>
      <c r="N56" s="279"/>
      <c r="O56" s="280"/>
      <c r="P56" s="279"/>
      <c r="Q56" s="280"/>
      <c r="R56" s="279"/>
      <c r="S56" s="280"/>
      <c r="T56" s="279"/>
      <c r="U56" s="280"/>
      <c r="V56" s="279"/>
      <c r="W56" s="280"/>
      <c r="X56" s="279"/>
      <c r="Y56" s="280"/>
      <c r="Z56" s="279"/>
      <c r="AA56" s="280"/>
      <c r="AB56" s="279"/>
      <c r="AC56" s="280"/>
      <c r="AD56" s="279"/>
      <c r="AE56" s="280"/>
      <c r="AF56" s="279"/>
      <c r="AG56" s="280"/>
      <c r="AH56" s="279"/>
      <c r="AI56" s="280"/>
      <c r="AJ56" s="279"/>
      <c r="AK56" s="280"/>
      <c r="AL56" s="455"/>
    </row>
    <row r="57" spans="1:42" ht="18.75" customHeight="1" x14ac:dyDescent="0.25">
      <c r="A57" s="361" t="s">
        <v>322</v>
      </c>
      <c r="B57" s="279"/>
      <c r="C57" s="280"/>
      <c r="D57" s="279"/>
      <c r="E57" s="280"/>
      <c r="F57" s="279"/>
      <c r="G57" s="280"/>
      <c r="H57" s="279"/>
      <c r="I57" s="280"/>
      <c r="J57" s="281"/>
      <c r="K57" s="280"/>
      <c r="L57" s="281"/>
      <c r="M57" s="280"/>
      <c r="N57" s="279"/>
      <c r="O57" s="280"/>
      <c r="P57" s="279"/>
      <c r="Q57" s="280"/>
      <c r="R57" s="279"/>
      <c r="S57" s="280"/>
      <c r="T57" s="279"/>
      <c r="U57" s="280"/>
      <c r="V57" s="279"/>
      <c r="W57" s="280"/>
      <c r="X57" s="279"/>
      <c r="Y57" s="280"/>
      <c r="Z57" s="279"/>
      <c r="AA57" s="280"/>
      <c r="AB57" s="279"/>
      <c r="AC57" s="280"/>
      <c r="AD57" s="279"/>
      <c r="AE57" s="280"/>
      <c r="AF57" s="279"/>
      <c r="AG57" s="280"/>
      <c r="AH57" s="279"/>
      <c r="AI57" s="280"/>
      <c r="AJ57" s="279"/>
      <c r="AK57" s="280"/>
      <c r="AL57" s="455"/>
    </row>
    <row r="58" spans="1:42" ht="18.75" customHeight="1" x14ac:dyDescent="0.25">
      <c r="A58" s="109" t="s">
        <v>253</v>
      </c>
      <c r="B58" s="279"/>
      <c r="C58" s="280"/>
      <c r="D58" s="279"/>
      <c r="E58" s="280"/>
      <c r="F58" s="279"/>
      <c r="G58" s="280"/>
      <c r="H58" s="279"/>
      <c r="I58" s="280"/>
      <c r="J58" s="281"/>
      <c r="K58" s="280"/>
      <c r="L58" s="281"/>
      <c r="M58" s="280"/>
      <c r="N58" s="279"/>
      <c r="O58" s="280"/>
      <c r="P58" s="279"/>
      <c r="Q58" s="280"/>
      <c r="R58" s="279"/>
      <c r="S58" s="280"/>
      <c r="T58" s="279"/>
      <c r="U58" s="280"/>
      <c r="V58" s="279"/>
      <c r="W58" s="280"/>
      <c r="X58" s="279"/>
      <c r="Y58" s="280"/>
      <c r="Z58" s="279"/>
      <c r="AA58" s="280"/>
      <c r="AB58" s="279"/>
      <c r="AC58" s="280"/>
      <c r="AD58" s="279"/>
      <c r="AE58" s="280"/>
      <c r="AF58" s="279"/>
      <c r="AG58" s="280"/>
      <c r="AH58" s="279"/>
      <c r="AI58" s="280"/>
      <c r="AJ58" s="279"/>
      <c r="AK58" s="280"/>
      <c r="AL58" s="455"/>
    </row>
    <row r="59" spans="1:42" ht="18.75" customHeight="1" x14ac:dyDescent="0.25">
      <c r="A59" s="109" t="s">
        <v>249</v>
      </c>
      <c r="B59" s="279"/>
      <c r="C59" s="280"/>
      <c r="D59" s="279"/>
      <c r="E59" s="280"/>
      <c r="F59" s="279"/>
      <c r="G59" s="280"/>
      <c r="H59" s="279"/>
      <c r="I59" s="280"/>
      <c r="J59" s="281"/>
      <c r="K59" s="280"/>
      <c r="L59" s="281"/>
      <c r="M59" s="280"/>
      <c r="N59" s="279"/>
      <c r="O59" s="280"/>
      <c r="P59" s="279"/>
      <c r="Q59" s="280"/>
      <c r="R59" s="279"/>
      <c r="S59" s="280"/>
      <c r="T59" s="279"/>
      <c r="U59" s="280"/>
      <c r="V59" s="279"/>
      <c r="W59" s="280"/>
      <c r="X59" s="279"/>
      <c r="Y59" s="280"/>
      <c r="Z59" s="279"/>
      <c r="AA59" s="280"/>
      <c r="AB59" s="279"/>
      <c r="AC59" s="280"/>
      <c r="AD59" s="279"/>
      <c r="AE59" s="280"/>
      <c r="AF59" s="279"/>
      <c r="AG59" s="280"/>
      <c r="AH59" s="279"/>
      <c r="AI59" s="280"/>
      <c r="AJ59" s="279"/>
      <c r="AK59" s="280"/>
      <c r="AL59" s="455"/>
    </row>
    <row r="60" spans="1:42" s="532" customFormat="1" ht="18.75" customHeight="1" x14ac:dyDescent="0.25">
      <c r="A60" s="109" t="s">
        <v>315</v>
      </c>
      <c r="B60" s="279"/>
      <c r="C60" s="280"/>
      <c r="D60" s="279"/>
      <c r="E60" s="280"/>
      <c r="F60" s="279"/>
      <c r="G60" s="280"/>
      <c r="H60" s="279"/>
      <c r="I60" s="280"/>
      <c r="J60" s="281"/>
      <c r="K60" s="280"/>
      <c r="L60" s="281"/>
      <c r="M60" s="280"/>
      <c r="N60" s="279"/>
      <c r="O60" s="280"/>
      <c r="P60" s="279"/>
      <c r="Q60" s="280"/>
      <c r="R60" s="279"/>
      <c r="S60" s="280"/>
      <c r="T60" s="279"/>
      <c r="U60" s="280"/>
      <c r="V60" s="279"/>
      <c r="W60" s="280"/>
      <c r="X60" s="279"/>
      <c r="Y60" s="280"/>
      <c r="Z60" s="279"/>
      <c r="AA60" s="280"/>
      <c r="AB60" s="279"/>
      <c r="AC60" s="280"/>
      <c r="AD60" s="279"/>
      <c r="AE60" s="280"/>
      <c r="AF60" s="279"/>
      <c r="AG60" s="280"/>
      <c r="AH60" s="279"/>
      <c r="AI60" s="280"/>
      <c r="AJ60" s="279"/>
      <c r="AK60" s="280"/>
      <c r="AL60" s="535"/>
    </row>
    <row r="61" spans="1:42" ht="18.75" customHeight="1" x14ac:dyDescent="0.25">
      <c r="A61" s="80" t="s">
        <v>59</v>
      </c>
      <c r="B61" s="279"/>
      <c r="C61" s="280"/>
      <c r="D61" s="279"/>
      <c r="E61" s="280"/>
      <c r="F61" s="281"/>
      <c r="G61" s="280"/>
      <c r="H61" s="301"/>
      <c r="I61" s="280"/>
      <c r="J61" s="291"/>
      <c r="K61" s="280"/>
      <c r="L61" s="281"/>
      <c r="M61" s="280"/>
      <c r="N61" s="279"/>
      <c r="O61" s="280"/>
      <c r="P61" s="279"/>
      <c r="Q61" s="280"/>
      <c r="R61" s="279"/>
      <c r="S61" s="280"/>
      <c r="T61" s="279"/>
      <c r="U61" s="280"/>
      <c r="V61" s="279"/>
      <c r="W61" s="280"/>
      <c r="X61" s="279"/>
      <c r="Y61" s="280"/>
      <c r="Z61" s="279"/>
      <c r="AA61" s="280"/>
      <c r="AB61" s="279"/>
      <c r="AC61" s="280"/>
      <c r="AD61" s="279"/>
      <c r="AE61" s="280"/>
      <c r="AF61" s="279"/>
      <c r="AG61" s="280"/>
      <c r="AH61" s="279"/>
      <c r="AI61" s="280"/>
      <c r="AJ61" s="279"/>
      <c r="AK61" s="280"/>
      <c r="AL61" s="455"/>
    </row>
    <row r="62" spans="1:42" ht="18.75" customHeight="1" x14ac:dyDescent="0.25">
      <c r="A62" s="361" t="s">
        <v>306</v>
      </c>
      <c r="B62" s="298"/>
      <c r="C62" s="280"/>
      <c r="D62" s="279"/>
      <c r="E62" s="280"/>
      <c r="F62" s="298">
        <v>0.4</v>
      </c>
      <c r="G62" s="280"/>
      <c r="H62" s="298">
        <v>0.60000000000000009</v>
      </c>
      <c r="I62" s="280"/>
      <c r="J62" s="281"/>
      <c r="K62" s="280"/>
      <c r="L62" s="281"/>
      <c r="M62" s="280"/>
      <c r="N62" s="279"/>
      <c r="O62" s="280"/>
      <c r="P62" s="279"/>
      <c r="Q62" s="280"/>
      <c r="R62" s="279"/>
      <c r="S62" s="280"/>
      <c r="T62" s="279"/>
      <c r="U62" s="280"/>
      <c r="V62" s="279"/>
      <c r="W62" s="280"/>
      <c r="X62" s="279"/>
      <c r="Y62" s="280"/>
      <c r="Z62" s="279"/>
      <c r="AA62" s="280"/>
      <c r="AB62" s="279"/>
      <c r="AC62" s="280"/>
      <c r="AD62" s="279"/>
      <c r="AE62" s="280"/>
      <c r="AF62" s="279"/>
      <c r="AG62" s="280"/>
      <c r="AH62" s="279"/>
      <c r="AI62" s="280"/>
      <c r="AJ62" s="279"/>
      <c r="AK62" s="280"/>
      <c r="AL62" s="455"/>
    </row>
    <row r="63" spans="1:42" s="256" customFormat="1" ht="18.75" customHeight="1" x14ac:dyDescent="0.25">
      <c r="A63" s="361" t="s">
        <v>219</v>
      </c>
      <c r="B63" s="298"/>
      <c r="C63" s="280"/>
      <c r="D63" s="279"/>
      <c r="E63" s="280"/>
      <c r="F63" s="298">
        <v>0.4</v>
      </c>
      <c r="G63" s="280"/>
      <c r="H63" s="298">
        <v>0.60000000000000009</v>
      </c>
      <c r="I63" s="280"/>
      <c r="J63" s="281"/>
      <c r="K63" s="280"/>
      <c r="L63" s="281"/>
      <c r="M63" s="280"/>
      <c r="N63" s="279"/>
      <c r="O63" s="280"/>
      <c r="P63" s="279"/>
      <c r="Q63" s="280"/>
      <c r="R63" s="279"/>
      <c r="S63" s="280"/>
      <c r="T63" s="279"/>
      <c r="U63" s="280"/>
      <c r="V63" s="279"/>
      <c r="W63" s="280"/>
      <c r="X63" s="279"/>
      <c r="Y63" s="280"/>
      <c r="Z63" s="279"/>
      <c r="AA63" s="280"/>
      <c r="AB63" s="279"/>
      <c r="AC63" s="280"/>
      <c r="AD63" s="279"/>
      <c r="AE63" s="280"/>
      <c r="AF63" s="279"/>
      <c r="AG63" s="280"/>
      <c r="AH63" s="279"/>
      <c r="AI63" s="280"/>
      <c r="AJ63" s="279"/>
      <c r="AK63" s="280"/>
      <c r="AL63" s="455"/>
      <c r="AM63" s="194"/>
      <c r="AN63" s="194"/>
      <c r="AO63" s="194"/>
      <c r="AP63" s="194"/>
    </row>
    <row r="64" spans="1:42" ht="18.75" customHeight="1" x14ac:dyDescent="0.25">
      <c r="A64" s="80" t="s">
        <v>321</v>
      </c>
      <c r="B64" s="298"/>
      <c r="C64" s="287"/>
      <c r="D64" s="279"/>
      <c r="E64" s="287"/>
      <c r="F64" s="279"/>
      <c r="G64" s="287"/>
      <c r="H64" s="298"/>
      <c r="I64" s="287"/>
      <c r="J64" s="279"/>
      <c r="K64" s="287"/>
      <c r="L64" s="279"/>
      <c r="M64" s="287"/>
      <c r="N64" s="279"/>
      <c r="O64" s="287"/>
      <c r="P64" s="279"/>
      <c r="Q64" s="287"/>
      <c r="R64" s="279"/>
      <c r="S64" s="287"/>
      <c r="T64" s="279"/>
      <c r="U64" s="287"/>
      <c r="V64" s="279"/>
      <c r="W64" s="287"/>
      <c r="X64" s="279"/>
      <c r="Y64" s="287"/>
      <c r="Z64" s="279"/>
      <c r="AA64" s="287"/>
      <c r="AB64" s="279"/>
      <c r="AC64" s="287"/>
      <c r="AD64" s="279"/>
      <c r="AE64" s="287"/>
      <c r="AF64" s="279"/>
      <c r="AG64" s="287"/>
      <c r="AH64" s="279"/>
      <c r="AI64" s="287"/>
      <c r="AJ64" s="279"/>
      <c r="AK64" s="287"/>
      <c r="AL64" s="470"/>
      <c r="AM64" s="256"/>
      <c r="AN64" s="256"/>
      <c r="AO64" s="256"/>
      <c r="AP64" s="256"/>
    </row>
    <row r="65" spans="1:39" ht="18.75" customHeight="1" x14ac:dyDescent="0.25">
      <c r="A65" s="80" t="s">
        <v>257</v>
      </c>
      <c r="B65" s="298"/>
      <c r="C65" s="287"/>
      <c r="D65" s="279"/>
      <c r="E65" s="287"/>
      <c r="F65" s="279"/>
      <c r="G65" s="287"/>
      <c r="H65" s="298"/>
      <c r="I65" s="287"/>
      <c r="J65" s="279"/>
      <c r="K65" s="287"/>
      <c r="L65" s="279"/>
      <c r="M65" s="287"/>
      <c r="N65" s="279"/>
      <c r="O65" s="287"/>
      <c r="P65" s="279"/>
      <c r="Q65" s="287"/>
      <c r="R65" s="279"/>
      <c r="S65" s="287"/>
      <c r="T65" s="279"/>
      <c r="U65" s="287"/>
      <c r="V65" s="279"/>
      <c r="W65" s="287"/>
      <c r="X65" s="279"/>
      <c r="Y65" s="287"/>
      <c r="Z65" s="279"/>
      <c r="AA65" s="287"/>
      <c r="AB65" s="279"/>
      <c r="AC65" s="287"/>
      <c r="AD65" s="279"/>
      <c r="AE65" s="287"/>
      <c r="AF65" s="279"/>
      <c r="AG65" s="287"/>
      <c r="AH65" s="279"/>
      <c r="AI65" s="287"/>
      <c r="AJ65" s="279"/>
      <c r="AK65" s="287"/>
      <c r="AL65" s="455"/>
    </row>
    <row r="66" spans="1:39" ht="18.75" customHeight="1" x14ac:dyDescent="0.25">
      <c r="A66" s="80" t="s">
        <v>60</v>
      </c>
      <c r="B66" s="299"/>
      <c r="C66" s="280"/>
      <c r="D66" s="298"/>
      <c r="E66" s="280"/>
      <c r="F66" s="298"/>
      <c r="G66" s="280"/>
      <c r="H66" s="298"/>
      <c r="I66" s="280"/>
      <c r="J66" s="281"/>
      <c r="K66" s="280"/>
      <c r="L66" s="281"/>
      <c r="M66" s="280"/>
      <c r="N66" s="281"/>
      <c r="O66" s="280"/>
      <c r="P66" s="281"/>
      <c r="Q66" s="280"/>
      <c r="R66" s="281"/>
      <c r="S66" s="281"/>
      <c r="T66" s="281"/>
      <c r="U66" s="280"/>
      <c r="V66" s="281"/>
      <c r="W66" s="280"/>
      <c r="X66" s="281"/>
      <c r="Y66" s="280"/>
      <c r="Z66" s="281"/>
      <c r="AA66" s="280"/>
      <c r="AB66" s="281"/>
      <c r="AC66" s="280"/>
      <c r="AD66" s="281"/>
      <c r="AE66" s="280"/>
      <c r="AF66" s="281"/>
      <c r="AG66" s="280"/>
      <c r="AH66" s="281"/>
      <c r="AI66" s="280"/>
      <c r="AJ66" s="281"/>
      <c r="AK66" s="280"/>
      <c r="AL66" s="455"/>
    </row>
    <row r="67" spans="1:39" ht="18.75" customHeight="1" x14ac:dyDescent="0.25">
      <c r="A67" s="88" t="s">
        <v>318</v>
      </c>
      <c r="B67" s="301"/>
      <c r="C67" s="294"/>
      <c r="D67" s="301"/>
      <c r="E67" s="294"/>
      <c r="F67" s="304"/>
      <c r="G67" s="294"/>
      <c r="H67" s="306"/>
      <c r="I67" s="379"/>
      <c r="J67" s="293"/>
      <c r="K67" s="294"/>
      <c r="L67" s="293"/>
      <c r="M67" s="294"/>
      <c r="N67" s="293"/>
      <c r="O67" s="294"/>
      <c r="P67" s="293"/>
      <c r="Q67" s="294"/>
      <c r="R67" s="293"/>
      <c r="S67" s="370"/>
      <c r="T67" s="293"/>
      <c r="U67" s="294"/>
      <c r="V67" s="293"/>
      <c r="W67" s="294"/>
      <c r="X67" s="293"/>
      <c r="Y67" s="294"/>
      <c r="Z67" s="293"/>
      <c r="AA67" s="294"/>
      <c r="AB67" s="293"/>
      <c r="AC67" s="294"/>
      <c r="AD67" s="293"/>
      <c r="AE67" s="294"/>
      <c r="AF67" s="293"/>
      <c r="AG67" s="294"/>
      <c r="AH67" s="293"/>
      <c r="AI67" s="294"/>
      <c r="AJ67" s="293"/>
      <c r="AK67" s="294"/>
      <c r="AL67" s="455"/>
    </row>
    <row r="68" spans="1:39" ht="18.75" customHeight="1" x14ac:dyDescent="0.25">
      <c r="A68" s="88" t="s">
        <v>150</v>
      </c>
      <c r="B68" s="299"/>
      <c r="C68" s="280"/>
      <c r="D68" s="299"/>
      <c r="E68" s="280"/>
      <c r="F68" s="305"/>
      <c r="G68" s="280"/>
      <c r="H68" s="305"/>
      <c r="I68" s="280"/>
      <c r="J68" s="281"/>
      <c r="K68" s="280"/>
      <c r="L68" s="281"/>
      <c r="M68" s="280"/>
      <c r="N68" s="281"/>
      <c r="O68" s="280"/>
      <c r="P68" s="281"/>
      <c r="Q68" s="280"/>
      <c r="R68" s="281"/>
      <c r="S68" s="280"/>
      <c r="T68" s="281"/>
      <c r="U68" s="280"/>
      <c r="V68" s="281"/>
      <c r="W68" s="280"/>
      <c r="X68" s="281"/>
      <c r="Y68" s="280"/>
      <c r="Z68" s="281"/>
      <c r="AA68" s="280"/>
      <c r="AB68" s="281"/>
      <c r="AC68" s="280"/>
      <c r="AD68" s="281"/>
      <c r="AE68" s="280"/>
      <c r="AF68" s="281"/>
      <c r="AG68" s="280"/>
      <c r="AH68" s="281"/>
      <c r="AI68" s="280"/>
      <c r="AJ68" s="281"/>
      <c r="AK68" s="280"/>
      <c r="AL68" s="455"/>
    </row>
    <row r="69" spans="1:39" ht="18.75" customHeight="1" x14ac:dyDescent="0.25">
      <c r="A69" s="88" t="s">
        <v>46</v>
      </c>
      <c r="B69" s="299"/>
      <c r="C69" s="294"/>
      <c r="D69" s="299"/>
      <c r="E69" s="294"/>
      <c r="F69" s="355"/>
      <c r="G69" s="294"/>
      <c r="H69" s="356"/>
      <c r="I69" s="294"/>
      <c r="J69" s="357"/>
      <c r="K69" s="294"/>
      <c r="L69" s="357"/>
      <c r="M69" s="294"/>
      <c r="N69" s="357"/>
      <c r="O69" s="294"/>
      <c r="P69" s="357"/>
      <c r="Q69" s="294"/>
      <c r="R69" s="357"/>
      <c r="S69" s="370"/>
      <c r="T69" s="357"/>
      <c r="U69" s="294"/>
      <c r="V69" s="357"/>
      <c r="W69" s="294"/>
      <c r="X69" s="357"/>
      <c r="Y69" s="294"/>
      <c r="Z69" s="357"/>
      <c r="AA69" s="294"/>
      <c r="AB69" s="357"/>
      <c r="AC69" s="294"/>
      <c r="AD69" s="357"/>
      <c r="AE69" s="294"/>
      <c r="AF69" s="357"/>
      <c r="AG69" s="294"/>
      <c r="AH69" s="357"/>
      <c r="AI69" s="294"/>
      <c r="AJ69" s="357"/>
      <c r="AK69" s="294"/>
      <c r="AL69" s="455"/>
    </row>
    <row r="70" spans="1:39" ht="18.75" customHeight="1" x14ac:dyDescent="0.25">
      <c r="A70" s="80" t="s">
        <v>223</v>
      </c>
      <c r="B70" s="299"/>
      <c r="C70" s="280"/>
      <c r="D70" s="298"/>
      <c r="E70" s="280"/>
      <c r="F70" s="298"/>
      <c r="G70" s="280"/>
      <c r="H70" s="298"/>
      <c r="I70" s="280"/>
      <c r="J70" s="281"/>
      <c r="K70" s="280"/>
      <c r="L70" s="281"/>
      <c r="M70" s="280"/>
      <c r="N70" s="281"/>
      <c r="O70" s="280"/>
      <c r="P70" s="281"/>
      <c r="Q70" s="280"/>
      <c r="R70" s="281"/>
      <c r="S70" s="280"/>
      <c r="T70" s="281"/>
      <c r="U70" s="280"/>
      <c r="V70" s="281"/>
      <c r="W70" s="280"/>
      <c r="X70" s="281"/>
      <c r="Y70" s="280"/>
      <c r="Z70" s="281"/>
      <c r="AA70" s="280"/>
      <c r="AB70" s="279"/>
      <c r="AC70" s="280"/>
      <c r="AD70" s="279"/>
      <c r="AE70" s="280"/>
      <c r="AF70" s="279"/>
      <c r="AG70" s="280"/>
      <c r="AH70" s="279"/>
      <c r="AI70" s="280"/>
      <c r="AJ70" s="279"/>
      <c r="AK70" s="280"/>
      <c r="AL70" s="470"/>
      <c r="AM70" s="256"/>
    </row>
    <row r="71" spans="1:39" ht="18.75" customHeight="1" x14ac:dyDescent="0.25">
      <c r="A71" s="361" t="s">
        <v>226</v>
      </c>
      <c r="B71" s="371"/>
      <c r="C71" s="372"/>
      <c r="D71" s="81"/>
      <c r="E71" s="372"/>
      <c r="F71" s="81"/>
      <c r="G71" s="372"/>
      <c r="H71" s="81"/>
      <c r="I71" s="372"/>
      <c r="J71" s="81"/>
      <c r="K71" s="372"/>
      <c r="L71" s="373"/>
      <c r="M71" s="372"/>
      <c r="N71" s="373"/>
      <c r="O71" s="372"/>
      <c r="P71" s="373"/>
      <c r="Q71" s="372"/>
      <c r="R71" s="373"/>
      <c r="S71" s="372"/>
      <c r="T71" s="373"/>
      <c r="U71" s="372"/>
      <c r="V71" s="373"/>
      <c r="W71" s="372"/>
      <c r="X71" s="373"/>
      <c r="Y71" s="372"/>
      <c r="Z71" s="373"/>
      <c r="AA71" s="372"/>
      <c r="AB71" s="89"/>
      <c r="AC71" s="372"/>
      <c r="AD71" s="89"/>
      <c r="AE71" s="372"/>
      <c r="AF71" s="89"/>
      <c r="AG71" s="372"/>
      <c r="AH71" s="89"/>
      <c r="AI71" s="379"/>
      <c r="AJ71" s="89"/>
      <c r="AK71" s="372"/>
      <c r="AL71" s="455"/>
    </row>
    <row r="72" spans="1:39" s="532" customFormat="1" ht="18.75" customHeight="1" x14ac:dyDescent="0.25">
      <c r="A72" s="548" t="s">
        <v>319</v>
      </c>
      <c r="B72" s="299"/>
      <c r="C72" s="280"/>
      <c r="D72" s="298"/>
      <c r="E72" s="280"/>
      <c r="F72" s="298"/>
      <c r="G72" s="280"/>
      <c r="H72" s="298"/>
      <c r="I72" s="280"/>
      <c r="J72" s="281"/>
      <c r="K72" s="280"/>
      <c r="L72" s="281"/>
      <c r="M72" s="280"/>
      <c r="N72" s="281"/>
      <c r="O72" s="280"/>
      <c r="P72" s="281"/>
      <c r="Q72" s="280"/>
      <c r="R72" s="281"/>
      <c r="S72" s="280"/>
      <c r="T72" s="281"/>
      <c r="U72" s="280"/>
      <c r="V72" s="281"/>
      <c r="W72" s="280"/>
      <c r="X72" s="281"/>
      <c r="Y72" s="280"/>
      <c r="Z72" s="281"/>
      <c r="AA72" s="280"/>
      <c r="AB72" s="279"/>
      <c r="AC72" s="280"/>
      <c r="AD72" s="279"/>
      <c r="AE72" s="280"/>
      <c r="AF72" s="279"/>
      <c r="AG72" s="280"/>
      <c r="AH72" s="279"/>
      <c r="AI72" s="280"/>
      <c r="AJ72" s="279"/>
      <c r="AK72" s="280"/>
      <c r="AL72" s="535"/>
    </row>
    <row r="73" spans="1:39" ht="18.75" customHeight="1" x14ac:dyDescent="0.3">
      <c r="A73" s="80" t="s">
        <v>144</v>
      </c>
      <c r="B73" s="365">
        <v>0.15</v>
      </c>
      <c r="C73" s="367"/>
      <c r="D73" s="365">
        <v>0.15</v>
      </c>
      <c r="E73" s="367"/>
      <c r="F73" s="365">
        <v>0.15</v>
      </c>
      <c r="G73" s="367"/>
      <c r="H73" s="302">
        <v>0.15</v>
      </c>
      <c r="I73" s="367"/>
      <c r="J73" s="365">
        <v>0.15</v>
      </c>
      <c r="K73" s="367"/>
      <c r="L73" s="365">
        <v>0.15</v>
      </c>
      <c r="M73" s="367"/>
      <c r="N73" s="365">
        <v>0.01</v>
      </c>
      <c r="O73" s="367"/>
      <c r="P73" s="365">
        <v>0.01</v>
      </c>
      <c r="Q73" s="367"/>
      <c r="R73" s="365">
        <v>0.01</v>
      </c>
      <c r="S73" s="367"/>
      <c r="T73" s="365">
        <v>0.01</v>
      </c>
      <c r="U73" s="367"/>
      <c r="V73" s="365">
        <v>0.01</v>
      </c>
      <c r="W73" s="367"/>
      <c r="X73" s="365">
        <v>0.01</v>
      </c>
      <c r="Y73" s="367"/>
      <c r="Z73" s="365">
        <v>0.01</v>
      </c>
      <c r="AA73" s="367"/>
      <c r="AB73" s="365">
        <v>0.01</v>
      </c>
      <c r="AC73" s="367"/>
      <c r="AD73" s="365">
        <v>5.0000000000000001E-3</v>
      </c>
      <c r="AE73" s="367"/>
      <c r="AF73" s="365">
        <v>5.0000000000000001E-3</v>
      </c>
      <c r="AG73" s="367"/>
      <c r="AH73" s="365">
        <v>5.0000000000000001E-3</v>
      </c>
      <c r="AI73" s="367"/>
      <c r="AJ73" s="365">
        <v>5.0000000000000001E-3</v>
      </c>
      <c r="AK73" s="367"/>
      <c r="AL73" s="455"/>
    </row>
    <row r="74" spans="1:39" ht="18.75" customHeight="1" x14ac:dyDescent="0.25">
      <c r="A74" s="80" t="s">
        <v>182</v>
      </c>
      <c r="B74" s="299"/>
      <c r="C74" s="280"/>
      <c r="D74" s="298">
        <v>0.35</v>
      </c>
      <c r="E74" s="280"/>
      <c r="F74" s="298">
        <v>0.03</v>
      </c>
      <c r="G74" s="280"/>
      <c r="H74" s="298">
        <v>0.15</v>
      </c>
      <c r="I74" s="280"/>
      <c r="J74" s="298">
        <v>0.08</v>
      </c>
      <c r="K74" s="280"/>
      <c r="L74" s="281"/>
      <c r="M74" s="280"/>
      <c r="N74" s="281"/>
      <c r="O74" s="280"/>
      <c r="P74" s="281"/>
      <c r="Q74" s="280"/>
      <c r="R74" s="281"/>
      <c r="S74" s="280"/>
      <c r="T74" s="281"/>
      <c r="U74" s="280"/>
      <c r="V74" s="281"/>
      <c r="W74" s="280"/>
      <c r="X74" s="281"/>
      <c r="Y74" s="280"/>
      <c r="Z74" s="281"/>
      <c r="AA74" s="280"/>
      <c r="AB74" s="279"/>
      <c r="AC74" s="280"/>
      <c r="AD74" s="279"/>
      <c r="AE74" s="280"/>
      <c r="AF74" s="279"/>
      <c r="AG74" s="280"/>
      <c r="AH74" s="279"/>
      <c r="AI74" s="280"/>
      <c r="AJ74" s="279"/>
      <c r="AK74" s="280"/>
      <c r="AL74" s="455"/>
    </row>
    <row r="75" spans="1:39" ht="18.75" customHeight="1" x14ac:dyDescent="0.25">
      <c r="A75" s="80" t="s">
        <v>246</v>
      </c>
      <c r="B75" s="299"/>
      <c r="C75" s="280"/>
      <c r="D75" s="298"/>
      <c r="E75" s="280"/>
      <c r="F75" s="298"/>
      <c r="G75" s="280"/>
      <c r="H75" s="298"/>
      <c r="I75" s="280"/>
      <c r="J75" s="281"/>
      <c r="K75" s="280"/>
      <c r="L75" s="281"/>
      <c r="M75" s="280"/>
      <c r="N75" s="281"/>
      <c r="O75" s="280"/>
      <c r="P75" s="281"/>
      <c r="Q75" s="280"/>
      <c r="R75" s="281"/>
      <c r="S75" s="280"/>
      <c r="T75" s="281"/>
      <c r="U75" s="280"/>
      <c r="V75" s="281"/>
      <c r="W75" s="280"/>
      <c r="X75" s="281"/>
      <c r="Y75" s="280"/>
      <c r="Z75" s="281"/>
      <c r="AA75" s="280"/>
      <c r="AB75" s="279"/>
      <c r="AC75" s="280"/>
      <c r="AD75" s="279"/>
      <c r="AE75" s="280"/>
      <c r="AF75" s="279"/>
      <c r="AG75" s="280"/>
      <c r="AH75" s="279"/>
      <c r="AI75" s="280"/>
      <c r="AJ75" s="279"/>
      <c r="AK75" s="280"/>
      <c r="AL75" s="455"/>
    </row>
    <row r="76" spans="1:39" ht="18.75" customHeight="1" x14ac:dyDescent="0.25">
      <c r="A76" s="361" t="s">
        <v>247</v>
      </c>
      <c r="B76" s="299"/>
      <c r="C76" s="280"/>
      <c r="D76" s="298"/>
      <c r="E76" s="280"/>
      <c r="F76" s="298"/>
      <c r="G76" s="280"/>
      <c r="H76" s="298"/>
      <c r="I76" s="280"/>
      <c r="J76" s="281"/>
      <c r="K76" s="280"/>
      <c r="L76" s="281"/>
      <c r="M76" s="280"/>
      <c r="N76" s="281"/>
      <c r="O76" s="280"/>
      <c r="P76" s="281"/>
      <c r="Q76" s="280"/>
      <c r="R76" s="281"/>
      <c r="S76" s="280"/>
      <c r="T76" s="281"/>
      <c r="U76" s="280"/>
      <c r="V76" s="281"/>
      <c r="W76" s="280"/>
      <c r="X76" s="281"/>
      <c r="Y76" s="280"/>
      <c r="Z76" s="281"/>
      <c r="AA76" s="280"/>
      <c r="AB76" s="279"/>
      <c r="AC76" s="280"/>
      <c r="AD76" s="279"/>
      <c r="AE76" s="280"/>
      <c r="AF76" s="279"/>
      <c r="AG76" s="280"/>
      <c r="AH76" s="279"/>
      <c r="AI76" s="280"/>
      <c r="AJ76" s="279"/>
      <c r="AK76" s="280"/>
      <c r="AL76" s="455"/>
    </row>
    <row r="77" spans="1:39" ht="18.75" customHeight="1" x14ac:dyDescent="0.3">
      <c r="A77" s="163" t="s">
        <v>229</v>
      </c>
      <c r="B77" s="279"/>
      <c r="C77" s="280"/>
      <c r="D77" s="279"/>
      <c r="E77" s="280"/>
      <c r="F77" s="279"/>
      <c r="G77" s="280"/>
      <c r="H77" s="279"/>
      <c r="I77" s="280"/>
      <c r="J77" s="281"/>
      <c r="K77" s="280"/>
      <c r="L77" s="281"/>
      <c r="M77" s="280"/>
      <c r="N77" s="279"/>
      <c r="O77" s="280"/>
      <c r="P77" s="279"/>
      <c r="Q77" s="280"/>
      <c r="R77" s="279"/>
      <c r="S77" s="281"/>
      <c r="T77" s="279"/>
      <c r="U77" s="280"/>
      <c r="V77" s="279"/>
      <c r="W77" s="280"/>
      <c r="X77" s="279"/>
      <c r="Y77" s="280"/>
      <c r="Z77" s="279"/>
      <c r="AA77" s="280"/>
      <c r="AB77" s="279"/>
      <c r="AC77" s="280"/>
      <c r="AD77" s="279"/>
      <c r="AE77" s="280"/>
      <c r="AF77" s="279"/>
      <c r="AG77" s="280"/>
      <c r="AH77" s="279"/>
      <c r="AI77" s="280"/>
      <c r="AJ77" s="279"/>
      <c r="AK77" s="280"/>
      <c r="AL77" s="455"/>
    </row>
    <row r="78" spans="1:39" s="532" customFormat="1" ht="18.75" customHeight="1" x14ac:dyDescent="0.3">
      <c r="A78" s="549" t="s">
        <v>320</v>
      </c>
      <c r="B78" s="279"/>
      <c r="C78" s="280"/>
      <c r="D78" s="279"/>
      <c r="E78" s="280"/>
      <c r="F78" s="279"/>
      <c r="G78" s="280"/>
      <c r="H78" s="279"/>
      <c r="I78" s="280"/>
      <c r="J78" s="281"/>
      <c r="K78" s="280"/>
      <c r="L78" s="281"/>
      <c r="M78" s="280"/>
      <c r="N78" s="279"/>
      <c r="O78" s="280"/>
      <c r="P78" s="279"/>
      <c r="Q78" s="280"/>
      <c r="R78" s="279"/>
      <c r="S78" s="281"/>
      <c r="T78" s="279"/>
      <c r="U78" s="280"/>
      <c r="V78" s="279"/>
      <c r="W78" s="280"/>
      <c r="X78" s="279"/>
      <c r="Y78" s="280"/>
      <c r="Z78" s="279"/>
      <c r="AA78" s="280"/>
      <c r="AB78" s="279"/>
      <c r="AC78" s="280"/>
      <c r="AD78" s="279"/>
      <c r="AE78" s="280"/>
      <c r="AF78" s="279"/>
      <c r="AG78" s="280"/>
      <c r="AH78" s="279"/>
      <c r="AI78" s="280"/>
      <c r="AJ78" s="279"/>
      <c r="AK78" s="280"/>
      <c r="AL78" s="535"/>
    </row>
    <row r="79" spans="1:39" ht="18.75" customHeight="1" x14ac:dyDescent="0.25">
      <c r="A79" s="361" t="s">
        <v>225</v>
      </c>
      <c r="B79" s="371"/>
      <c r="C79" s="372"/>
      <c r="D79" s="81"/>
      <c r="E79" s="372"/>
      <c r="F79" s="81"/>
      <c r="G79" s="372"/>
      <c r="H79" s="81"/>
      <c r="I79" s="372"/>
      <c r="J79" s="373"/>
      <c r="K79" s="379"/>
      <c r="L79" s="373"/>
      <c r="M79" s="372"/>
      <c r="N79" s="373"/>
      <c r="O79" s="372"/>
      <c r="P79" s="373"/>
      <c r="Q79" s="372"/>
      <c r="R79" s="373"/>
      <c r="S79" s="372"/>
      <c r="T79" s="373"/>
      <c r="U79" s="372"/>
      <c r="V79" s="373"/>
      <c r="W79" s="372"/>
      <c r="X79" s="373"/>
      <c r="Y79" s="372"/>
      <c r="Z79" s="373"/>
      <c r="AA79" s="372"/>
      <c r="AB79" s="81"/>
      <c r="AC79" s="372"/>
      <c r="AD79" s="81"/>
      <c r="AE79" s="372"/>
      <c r="AF79" s="81"/>
      <c r="AG79" s="372"/>
      <c r="AH79" s="81"/>
      <c r="AI79" s="372"/>
      <c r="AJ79" s="81"/>
      <c r="AK79" s="372"/>
      <c r="AL79" s="455"/>
    </row>
    <row r="80" spans="1:39" s="532" customFormat="1" ht="18.75" customHeight="1" x14ac:dyDescent="0.25">
      <c r="A80" s="548" t="s">
        <v>295</v>
      </c>
      <c r="B80" s="78"/>
      <c r="C80" s="372"/>
      <c r="D80" s="81"/>
      <c r="E80" s="372"/>
      <c r="F80" s="81"/>
      <c r="G80" s="372"/>
      <c r="H80" s="81"/>
      <c r="I80" s="372"/>
      <c r="J80" s="373"/>
      <c r="K80" s="379"/>
      <c r="L80" s="373"/>
      <c r="M80" s="372"/>
      <c r="N80" s="373"/>
      <c r="O80" s="372"/>
      <c r="P80" s="373"/>
      <c r="Q80" s="372"/>
      <c r="R80" s="373"/>
      <c r="S80" s="372"/>
      <c r="T80" s="373"/>
      <c r="U80" s="372"/>
      <c r="V80" s="373"/>
      <c r="W80" s="372"/>
      <c r="X80" s="373"/>
      <c r="Y80" s="372"/>
      <c r="Z80" s="373"/>
      <c r="AA80" s="372"/>
      <c r="AB80" s="81"/>
      <c r="AC80" s="372"/>
      <c r="AD80" s="81"/>
      <c r="AE80" s="372"/>
      <c r="AF80" s="81"/>
      <c r="AG80" s="372"/>
      <c r="AH80" s="81"/>
      <c r="AI80" s="372"/>
      <c r="AJ80" s="81"/>
      <c r="AK80" s="372"/>
      <c r="AL80" s="535"/>
    </row>
    <row r="81" spans="1:42" s="532" customFormat="1" ht="18.75" customHeight="1" x14ac:dyDescent="0.25">
      <c r="A81" s="548" t="s">
        <v>324</v>
      </c>
      <c r="B81" s="78"/>
      <c r="C81" s="372"/>
      <c r="D81" s="81"/>
      <c r="E81" s="372"/>
      <c r="F81" s="81"/>
      <c r="G81" s="372"/>
      <c r="H81" s="81"/>
      <c r="I81" s="372"/>
      <c r="J81" s="373"/>
      <c r="K81" s="379"/>
      <c r="L81" s="373"/>
      <c r="M81" s="372"/>
      <c r="N81" s="373"/>
      <c r="O81" s="372"/>
      <c r="P81" s="373"/>
      <c r="Q81" s="372"/>
      <c r="R81" s="373"/>
      <c r="S81" s="372"/>
      <c r="T81" s="373"/>
      <c r="U81" s="372"/>
      <c r="V81" s="373"/>
      <c r="W81" s="372"/>
      <c r="X81" s="373"/>
      <c r="Y81" s="372"/>
      <c r="Z81" s="373"/>
      <c r="AA81" s="372"/>
      <c r="AB81" s="81"/>
      <c r="AC81" s="372"/>
      <c r="AD81" s="81"/>
      <c r="AE81" s="372"/>
      <c r="AF81" s="81"/>
      <c r="AG81" s="372"/>
      <c r="AH81" s="81"/>
      <c r="AI81" s="372"/>
      <c r="AJ81" s="81"/>
      <c r="AK81" s="372"/>
      <c r="AL81" s="535"/>
    </row>
    <row r="82" spans="1:42" s="532" customFormat="1" ht="18.75" customHeight="1" x14ac:dyDescent="0.25">
      <c r="A82" s="548" t="s">
        <v>317</v>
      </c>
      <c r="B82" s="78"/>
      <c r="C82" s="372"/>
      <c r="D82" s="81"/>
      <c r="E82" s="372"/>
      <c r="F82" s="81"/>
      <c r="G82" s="372"/>
      <c r="H82" s="81"/>
      <c r="I82" s="372"/>
      <c r="J82" s="373"/>
      <c r="K82" s="372"/>
      <c r="L82" s="373"/>
      <c r="M82" s="372"/>
      <c r="N82" s="373"/>
      <c r="O82" s="372"/>
      <c r="P82" s="373"/>
      <c r="Q82" s="372"/>
      <c r="R82" s="373"/>
      <c r="S82" s="372"/>
      <c r="T82" s="373"/>
      <c r="U82" s="372"/>
      <c r="V82" s="373"/>
      <c r="W82" s="372"/>
      <c r="X82" s="373"/>
      <c r="Y82" s="372"/>
      <c r="Z82" s="373"/>
      <c r="AA82" s="372"/>
      <c r="AB82" s="81"/>
      <c r="AC82" s="372"/>
      <c r="AD82" s="81"/>
      <c r="AE82" s="372"/>
      <c r="AF82" s="81"/>
      <c r="AG82" s="372"/>
      <c r="AH82" s="81"/>
      <c r="AI82" s="372"/>
      <c r="AJ82" s="81"/>
      <c r="AK82" s="372"/>
      <c r="AL82" s="535"/>
    </row>
    <row r="83" spans="1:42" ht="18.75" customHeight="1" x14ac:dyDescent="0.25">
      <c r="A83" s="80" t="s">
        <v>183</v>
      </c>
      <c r="B83" s="303"/>
      <c r="C83" s="280"/>
      <c r="D83" s="300"/>
      <c r="E83" s="280"/>
      <c r="F83" s="300"/>
      <c r="G83" s="280"/>
      <c r="H83" s="300"/>
      <c r="I83" s="280"/>
      <c r="J83" s="308"/>
      <c r="K83" s="280"/>
      <c r="L83" s="281"/>
      <c r="M83" s="280"/>
      <c r="N83" s="292"/>
      <c r="O83" s="280"/>
      <c r="P83" s="292"/>
      <c r="Q83" s="280"/>
      <c r="R83" s="292"/>
      <c r="S83" s="280"/>
      <c r="T83" s="292"/>
      <c r="U83" s="280"/>
      <c r="V83" s="292"/>
      <c r="W83" s="280"/>
      <c r="X83" s="292"/>
      <c r="Y83" s="280"/>
      <c r="Z83" s="292"/>
      <c r="AA83" s="280"/>
      <c r="AB83" s="290"/>
      <c r="AC83" s="280"/>
      <c r="AD83" s="290"/>
      <c r="AE83" s="280"/>
      <c r="AF83" s="290"/>
      <c r="AG83" s="280"/>
      <c r="AH83" s="290"/>
      <c r="AI83" s="280"/>
      <c r="AJ83" s="290"/>
      <c r="AK83" s="280"/>
      <c r="AL83" s="455"/>
    </row>
    <row r="84" spans="1:42" ht="18.75" customHeight="1" x14ac:dyDescent="0.25">
      <c r="A84" s="80" t="s">
        <v>184</v>
      </c>
      <c r="B84" s="299"/>
      <c r="C84" s="280"/>
      <c r="D84" s="298"/>
      <c r="E84" s="280"/>
      <c r="F84" s="298"/>
      <c r="G84" s="280"/>
      <c r="H84" s="298"/>
      <c r="I84" s="280"/>
      <c r="J84" s="298"/>
      <c r="K84" s="280"/>
      <c r="L84" s="281"/>
      <c r="M84" s="280"/>
      <c r="N84" s="281"/>
      <c r="O84" s="280"/>
      <c r="P84" s="281"/>
      <c r="Q84" s="280"/>
      <c r="R84" s="281"/>
      <c r="S84" s="280"/>
      <c r="T84" s="281"/>
      <c r="U84" s="280"/>
      <c r="V84" s="281"/>
      <c r="W84" s="280"/>
      <c r="X84" s="281"/>
      <c r="Y84" s="280"/>
      <c r="Z84" s="281"/>
      <c r="AA84" s="280"/>
      <c r="AB84" s="279"/>
      <c r="AC84" s="280"/>
      <c r="AD84" s="279"/>
      <c r="AE84" s="280"/>
      <c r="AF84" s="279"/>
      <c r="AG84" s="280"/>
      <c r="AH84" s="279"/>
      <c r="AI84" s="280"/>
      <c r="AJ84" s="279"/>
      <c r="AK84" s="280"/>
      <c r="AL84" s="455"/>
    </row>
    <row r="85" spans="1:42" ht="18.75" customHeight="1" x14ac:dyDescent="0.25">
      <c r="A85" s="80" t="s">
        <v>228</v>
      </c>
      <c r="B85" s="298"/>
      <c r="C85" s="280"/>
      <c r="D85" s="298"/>
      <c r="E85" s="280"/>
      <c r="F85" s="298"/>
      <c r="G85" s="280"/>
      <c r="H85" s="298"/>
      <c r="I85" s="280"/>
      <c r="J85" s="298"/>
      <c r="K85" s="280"/>
      <c r="L85" s="298"/>
      <c r="M85" s="280"/>
      <c r="N85" s="281"/>
      <c r="O85" s="280"/>
      <c r="P85" s="281"/>
      <c r="Q85" s="280"/>
      <c r="R85" s="281"/>
      <c r="S85" s="280"/>
      <c r="T85" s="281"/>
      <c r="U85" s="280"/>
      <c r="V85" s="281"/>
      <c r="W85" s="280"/>
      <c r="X85" s="281"/>
      <c r="Y85" s="280"/>
      <c r="Z85" s="281"/>
      <c r="AA85" s="280"/>
      <c r="AB85" s="285"/>
      <c r="AC85" s="309"/>
      <c r="AD85" s="285"/>
      <c r="AE85" s="309"/>
      <c r="AF85" s="285"/>
      <c r="AG85" s="309"/>
      <c r="AH85" s="285"/>
      <c r="AI85" s="309"/>
      <c r="AJ85" s="285"/>
      <c r="AK85" s="309"/>
      <c r="AL85" s="455"/>
    </row>
    <row r="86" spans="1:42" ht="18.75" customHeight="1" x14ac:dyDescent="0.25">
      <c r="A86" s="361" t="s">
        <v>244</v>
      </c>
      <c r="B86" s="298"/>
      <c r="C86" s="280"/>
      <c r="D86" s="298"/>
      <c r="E86" s="280"/>
      <c r="F86" s="298"/>
      <c r="G86" s="280"/>
      <c r="H86" s="298"/>
      <c r="I86" s="280"/>
      <c r="J86" s="298"/>
      <c r="K86" s="280"/>
      <c r="L86" s="298"/>
      <c r="M86" s="280"/>
      <c r="N86" s="281"/>
      <c r="O86" s="280"/>
      <c r="P86" s="281"/>
      <c r="Q86" s="280"/>
      <c r="R86" s="281"/>
      <c r="S86" s="280"/>
      <c r="T86" s="281"/>
      <c r="U86" s="280"/>
      <c r="V86" s="281"/>
      <c r="W86" s="280"/>
      <c r="X86" s="281"/>
      <c r="Y86" s="280"/>
      <c r="Z86" s="281"/>
      <c r="AA86" s="280"/>
      <c r="AB86" s="291"/>
      <c r="AC86" s="309"/>
      <c r="AD86" s="291"/>
      <c r="AE86" s="309"/>
      <c r="AF86" s="291"/>
      <c r="AG86" s="309"/>
      <c r="AH86" s="291"/>
      <c r="AI86" s="309"/>
      <c r="AJ86" s="291"/>
      <c r="AK86" s="309"/>
      <c r="AL86" s="501"/>
      <c r="AM86" s="256"/>
      <c r="AN86" s="256"/>
      <c r="AO86" s="256"/>
      <c r="AP86" s="256"/>
    </row>
    <row r="87" spans="1:42" ht="18.75" customHeight="1" x14ac:dyDescent="0.25">
      <c r="A87" s="80" t="s">
        <v>243</v>
      </c>
      <c r="B87" s="78"/>
      <c r="C87" s="372"/>
      <c r="D87" s="81"/>
      <c r="E87" s="372"/>
      <c r="F87" s="81"/>
      <c r="G87" s="372"/>
      <c r="H87" s="81"/>
      <c r="I87" s="372"/>
      <c r="J87" s="373"/>
      <c r="K87" s="372"/>
      <c r="L87" s="373"/>
      <c r="M87" s="372"/>
      <c r="N87" s="373"/>
      <c r="O87" s="372"/>
      <c r="P87" s="373"/>
      <c r="Q87" s="372"/>
      <c r="R87" s="373"/>
      <c r="S87" s="372"/>
      <c r="T87" s="373"/>
      <c r="U87" s="372"/>
      <c r="V87" s="373"/>
      <c r="W87" s="372"/>
      <c r="X87" s="373"/>
      <c r="Y87" s="372"/>
      <c r="Z87" s="373"/>
      <c r="AA87" s="372"/>
      <c r="AB87" s="81"/>
      <c r="AC87" s="372"/>
      <c r="AD87" s="81"/>
      <c r="AE87" s="372"/>
      <c r="AF87" s="81"/>
      <c r="AG87" s="372"/>
      <c r="AH87" s="81"/>
      <c r="AI87" s="372"/>
      <c r="AJ87" s="81"/>
      <c r="AK87" s="372"/>
      <c r="AL87" s="455"/>
    </row>
    <row r="88" spans="1:42" ht="18.75" customHeight="1" x14ac:dyDescent="0.25">
      <c r="A88" s="80" t="s">
        <v>61</v>
      </c>
      <c r="B88" s="301"/>
      <c r="C88" s="280"/>
      <c r="D88" s="298">
        <v>0.74</v>
      </c>
      <c r="E88" s="280"/>
      <c r="F88" s="298">
        <v>0.03</v>
      </c>
      <c r="G88" s="280"/>
      <c r="H88" s="298"/>
      <c r="I88" s="280"/>
      <c r="J88" s="298">
        <v>0.17</v>
      </c>
      <c r="K88" s="280"/>
      <c r="L88" s="281"/>
      <c r="M88" s="280"/>
      <c r="N88" s="281"/>
      <c r="O88" s="280"/>
      <c r="P88" s="281"/>
      <c r="Q88" s="280"/>
      <c r="R88" s="281"/>
      <c r="S88" s="280"/>
      <c r="T88" s="281"/>
      <c r="U88" s="280"/>
      <c r="V88" s="281"/>
      <c r="W88" s="280"/>
      <c r="X88" s="281"/>
      <c r="Y88" s="280"/>
      <c r="Z88" s="281"/>
      <c r="AA88" s="280"/>
      <c r="AB88" s="279"/>
      <c r="AC88" s="280"/>
      <c r="AD88" s="279"/>
      <c r="AE88" s="280"/>
      <c r="AF88" s="279"/>
      <c r="AG88" s="280"/>
      <c r="AH88" s="279"/>
      <c r="AI88" s="280"/>
      <c r="AJ88" s="279"/>
      <c r="AK88" s="280"/>
      <c r="AL88" s="455"/>
    </row>
    <row r="89" spans="1:42" ht="18.75" customHeight="1" x14ac:dyDescent="0.25">
      <c r="A89" s="80" t="s">
        <v>234</v>
      </c>
      <c r="B89" s="299"/>
      <c r="C89" s="280"/>
      <c r="D89" s="298"/>
      <c r="E89" s="280"/>
      <c r="F89" s="298"/>
      <c r="G89" s="280"/>
      <c r="H89" s="298"/>
      <c r="I89" s="280"/>
      <c r="J89" s="281"/>
      <c r="K89" s="280"/>
      <c r="L89" s="305"/>
      <c r="M89" s="280"/>
      <c r="N89" s="281"/>
      <c r="O89" s="280"/>
      <c r="P89" s="281"/>
      <c r="Q89" s="280"/>
      <c r="R89" s="281"/>
      <c r="S89" s="280"/>
      <c r="T89" s="281"/>
      <c r="U89" s="280"/>
      <c r="V89" s="281"/>
      <c r="W89" s="280"/>
      <c r="X89" s="281"/>
      <c r="Y89" s="280"/>
      <c r="Z89" s="281"/>
      <c r="AA89" s="280"/>
      <c r="AB89" s="279"/>
      <c r="AC89" s="280"/>
      <c r="AD89" s="279"/>
      <c r="AE89" s="280"/>
      <c r="AF89" s="279"/>
      <c r="AG89" s="280"/>
      <c r="AH89" s="279"/>
      <c r="AI89" s="280"/>
      <c r="AJ89" s="279"/>
      <c r="AK89" s="280"/>
      <c r="AL89" s="455"/>
    </row>
    <row r="90" spans="1:42" ht="18.75" customHeight="1" x14ac:dyDescent="0.25">
      <c r="A90" s="80" t="s">
        <v>248</v>
      </c>
      <c r="B90" s="285"/>
      <c r="C90" s="280"/>
      <c r="D90" s="279"/>
      <c r="E90" s="280"/>
      <c r="F90" s="298"/>
      <c r="G90" s="280"/>
      <c r="H90" s="307"/>
      <c r="I90" s="280"/>
      <c r="J90" s="281"/>
      <c r="K90" s="280"/>
      <c r="L90" s="281"/>
      <c r="M90" s="280"/>
      <c r="N90" s="281"/>
      <c r="O90" s="280"/>
      <c r="P90" s="281"/>
      <c r="Q90" s="280"/>
      <c r="R90" s="281"/>
      <c r="S90" s="280"/>
      <c r="T90" s="281"/>
      <c r="U90" s="280"/>
      <c r="V90" s="281"/>
      <c r="W90" s="280"/>
      <c r="X90" s="281"/>
      <c r="Y90" s="280"/>
      <c r="Z90" s="281"/>
      <c r="AA90" s="280"/>
      <c r="AB90" s="279"/>
      <c r="AC90" s="280"/>
      <c r="AD90" s="279"/>
      <c r="AE90" s="280"/>
      <c r="AF90" s="279"/>
      <c r="AG90" s="280"/>
      <c r="AH90" s="279"/>
      <c r="AI90" s="280"/>
      <c r="AJ90" s="279"/>
      <c r="AK90" s="280"/>
      <c r="AL90" s="455"/>
    </row>
    <row r="91" spans="1:42" ht="18.75" customHeight="1" x14ac:dyDescent="0.25">
      <c r="A91" s="80" t="s">
        <v>196</v>
      </c>
      <c r="B91" s="285"/>
      <c r="C91" s="280"/>
      <c r="D91" s="279"/>
      <c r="E91" s="280"/>
      <c r="F91" s="279"/>
      <c r="G91" s="280"/>
      <c r="H91" s="279"/>
      <c r="I91" s="280"/>
      <c r="J91" s="281"/>
      <c r="K91" s="280"/>
      <c r="L91" s="281"/>
      <c r="M91" s="280"/>
      <c r="N91" s="281"/>
      <c r="O91" s="280"/>
      <c r="P91" s="281"/>
      <c r="Q91" s="280"/>
      <c r="R91" s="281"/>
      <c r="S91" s="280"/>
      <c r="T91" s="281"/>
      <c r="U91" s="280"/>
      <c r="V91" s="281"/>
      <c r="W91" s="280"/>
      <c r="X91" s="281"/>
      <c r="Y91" s="280"/>
      <c r="Z91" s="281"/>
      <c r="AA91" s="280"/>
      <c r="AB91" s="279"/>
      <c r="AC91" s="280"/>
      <c r="AD91" s="279"/>
      <c r="AE91" s="280"/>
      <c r="AF91" s="279"/>
      <c r="AG91" s="280"/>
      <c r="AH91" s="279"/>
      <c r="AI91" s="280"/>
      <c r="AJ91" s="279"/>
      <c r="AK91" s="280"/>
      <c r="AL91" s="455"/>
    </row>
    <row r="92" spans="1:42" ht="18.75" customHeight="1" x14ac:dyDescent="0.25">
      <c r="A92" s="80" t="s">
        <v>200</v>
      </c>
      <c r="B92" s="299"/>
      <c r="C92" s="280"/>
      <c r="D92" s="298">
        <v>0.2</v>
      </c>
      <c r="E92" s="280"/>
      <c r="F92" s="298">
        <v>0.15</v>
      </c>
      <c r="G92" s="280"/>
      <c r="H92" s="298">
        <v>0.3</v>
      </c>
      <c r="I92" s="280"/>
      <c r="J92" s="298">
        <v>0.14000000000000001</v>
      </c>
      <c r="K92" s="280"/>
      <c r="L92" s="298">
        <v>0.01</v>
      </c>
      <c r="M92" s="280"/>
      <c r="N92" s="281"/>
      <c r="O92" s="280"/>
      <c r="P92" s="281"/>
      <c r="Q92" s="280"/>
      <c r="R92" s="281"/>
      <c r="S92" s="280"/>
      <c r="T92" s="281"/>
      <c r="U92" s="280"/>
      <c r="V92" s="281"/>
      <c r="W92" s="280"/>
      <c r="X92" s="281"/>
      <c r="Y92" s="280"/>
      <c r="Z92" s="281"/>
      <c r="AA92" s="280"/>
      <c r="AB92" s="285"/>
      <c r="AC92" s="309"/>
      <c r="AD92" s="285"/>
      <c r="AE92" s="309"/>
      <c r="AF92" s="285"/>
      <c r="AG92" s="309"/>
      <c r="AH92" s="285"/>
      <c r="AI92" s="309"/>
      <c r="AJ92" s="285"/>
      <c r="AK92" s="309"/>
      <c r="AL92" s="455"/>
    </row>
    <row r="93" spans="1:42" ht="18.75" customHeight="1" x14ac:dyDescent="0.25">
      <c r="A93" s="80" t="s">
        <v>213</v>
      </c>
      <c r="B93" s="279"/>
      <c r="C93" s="280"/>
      <c r="D93" s="279"/>
      <c r="E93" s="280"/>
      <c r="F93" s="279"/>
      <c r="G93" s="280"/>
      <c r="H93" s="279"/>
      <c r="I93" s="280"/>
      <c r="J93" s="281"/>
      <c r="K93" s="280"/>
      <c r="L93" s="281"/>
      <c r="M93" s="280"/>
      <c r="N93" s="279"/>
      <c r="O93" s="280"/>
      <c r="P93" s="279"/>
      <c r="Q93" s="280"/>
      <c r="R93" s="279"/>
      <c r="S93" s="280"/>
      <c r="T93" s="279"/>
      <c r="U93" s="280"/>
      <c r="V93" s="279"/>
      <c r="W93" s="280"/>
      <c r="X93" s="279"/>
      <c r="Y93" s="280"/>
      <c r="Z93" s="279"/>
      <c r="AA93" s="280"/>
      <c r="AB93" s="279"/>
      <c r="AC93" s="280"/>
      <c r="AD93" s="279"/>
      <c r="AE93" s="280"/>
      <c r="AF93" s="279"/>
      <c r="AG93" s="280"/>
      <c r="AH93" s="279"/>
      <c r="AI93" s="280"/>
      <c r="AJ93" s="279"/>
      <c r="AK93" s="280"/>
      <c r="AL93" s="455"/>
    </row>
    <row r="94" spans="1:42" ht="18.75" customHeight="1" x14ac:dyDescent="0.25">
      <c r="A94" s="80" t="s">
        <v>49</v>
      </c>
      <c r="B94" s="285"/>
      <c r="C94" s="280"/>
      <c r="D94" s="281"/>
      <c r="E94" s="280"/>
      <c r="F94" s="281"/>
      <c r="G94" s="280"/>
      <c r="H94" s="296"/>
      <c r="I94" s="280"/>
      <c r="J94" s="296"/>
      <c r="K94" s="280"/>
      <c r="L94" s="296"/>
      <c r="M94" s="280"/>
      <c r="N94" s="296"/>
      <c r="O94" s="280"/>
      <c r="P94" s="296"/>
      <c r="Q94" s="280"/>
      <c r="R94" s="296"/>
      <c r="S94" s="280"/>
      <c r="T94" s="296"/>
      <c r="U94" s="280"/>
      <c r="V94" s="296"/>
      <c r="W94" s="280"/>
      <c r="X94" s="296"/>
      <c r="Y94" s="280"/>
      <c r="Z94" s="296"/>
      <c r="AA94" s="280"/>
      <c r="AB94" s="296"/>
      <c r="AC94" s="280"/>
      <c r="AD94" s="296"/>
      <c r="AE94" s="280"/>
      <c r="AF94" s="296"/>
      <c r="AG94" s="280"/>
      <c r="AH94" s="296"/>
      <c r="AI94" s="280"/>
      <c r="AJ94" s="296"/>
      <c r="AK94" s="280"/>
      <c r="AL94" s="455"/>
    </row>
    <row r="95" spans="1:42" ht="18.75" customHeight="1" x14ac:dyDescent="0.25">
      <c r="A95" s="80" t="s">
        <v>48</v>
      </c>
      <c r="B95" s="279"/>
      <c r="C95" s="280"/>
      <c r="D95" s="279"/>
      <c r="E95" s="280"/>
      <c r="F95" s="281"/>
      <c r="G95" s="280"/>
      <c r="H95" s="281"/>
      <c r="I95" s="280"/>
      <c r="J95" s="281"/>
      <c r="K95" s="280"/>
      <c r="L95" s="281"/>
      <c r="M95" s="280"/>
      <c r="N95" s="295"/>
      <c r="O95" s="280"/>
      <c r="P95" s="295"/>
      <c r="Q95" s="280"/>
      <c r="R95" s="295"/>
      <c r="S95" s="280"/>
      <c r="T95" s="295"/>
      <c r="U95" s="280"/>
      <c r="V95" s="295"/>
      <c r="W95" s="280"/>
      <c r="X95" s="296"/>
      <c r="Y95" s="280"/>
      <c r="Z95" s="296"/>
      <c r="AA95" s="280"/>
      <c r="AB95" s="281"/>
      <c r="AC95" s="280"/>
      <c r="AD95" s="281"/>
      <c r="AE95" s="280"/>
      <c r="AF95" s="281"/>
      <c r="AG95" s="280"/>
      <c r="AH95" s="281"/>
      <c r="AI95" s="280"/>
      <c r="AJ95" s="281"/>
      <c r="AK95" s="280"/>
      <c r="AL95" s="471"/>
      <c r="AM95" s="238"/>
    </row>
    <row r="96" spans="1:42" s="224" customFormat="1" ht="18.75" customHeight="1" x14ac:dyDescent="0.2">
      <c r="A96" s="87" t="s">
        <v>165</v>
      </c>
      <c r="B96" s="297"/>
      <c r="C96" s="282">
        <f>SUM(C40:C95)</f>
        <v>0</v>
      </c>
      <c r="D96" s="283"/>
      <c r="E96" s="282">
        <f>SUM(E40:E95)</f>
        <v>0</v>
      </c>
      <c r="F96" s="283"/>
      <c r="G96" s="282">
        <f>SUM(G40:G95)</f>
        <v>0</v>
      </c>
      <c r="H96" s="283"/>
      <c r="I96" s="282">
        <f>SUM(I40:I95)</f>
        <v>0</v>
      </c>
      <c r="J96" s="283"/>
      <c r="K96" s="282">
        <f>SUM(K40:K95)</f>
        <v>0</v>
      </c>
      <c r="L96" s="283"/>
      <c r="M96" s="282">
        <f>SUM(M40:M95)</f>
        <v>0</v>
      </c>
      <c r="N96" s="283"/>
      <c r="O96" s="282">
        <f>SUM(O40:O95)</f>
        <v>0</v>
      </c>
      <c r="P96" s="283"/>
      <c r="Q96" s="282">
        <f>SUM(Q40:Q95)</f>
        <v>0</v>
      </c>
      <c r="R96" s="283"/>
      <c r="S96" s="282">
        <f>SUM(S40:S95)</f>
        <v>0</v>
      </c>
      <c r="T96" s="283"/>
      <c r="U96" s="282">
        <f>SUM(U40:U95)</f>
        <v>0</v>
      </c>
      <c r="V96" s="283"/>
      <c r="W96" s="282">
        <f>SUM(W40:W95)</f>
        <v>0</v>
      </c>
      <c r="X96" s="283"/>
      <c r="Y96" s="282">
        <f>SUM(Y40:Y95)</f>
        <v>0</v>
      </c>
      <c r="Z96" s="283"/>
      <c r="AA96" s="282">
        <f>SUM(AA40:AA95)</f>
        <v>0</v>
      </c>
      <c r="AB96" s="283"/>
      <c r="AC96" s="282">
        <f>SUM(AC40:AC95)</f>
        <v>0</v>
      </c>
      <c r="AD96" s="283"/>
      <c r="AE96" s="282">
        <f>SUM(AE40:AE95)</f>
        <v>0</v>
      </c>
      <c r="AF96" s="283"/>
      <c r="AG96" s="282">
        <f>SUM(AG40:AG95)</f>
        <v>0</v>
      </c>
      <c r="AH96" s="283"/>
      <c r="AI96" s="282">
        <f>SUM(AI40:AI95)</f>
        <v>0</v>
      </c>
      <c r="AJ96" s="283"/>
      <c r="AK96" s="282">
        <f>SUM(AK40:AK95)</f>
        <v>0</v>
      </c>
      <c r="AL96" s="457">
        <f>SUM(C96:AK96)</f>
        <v>0</v>
      </c>
    </row>
    <row r="97" spans="1:42" s="393" customFormat="1" ht="18.75" customHeight="1" x14ac:dyDescent="0.25">
      <c r="A97" s="410"/>
      <c r="B97" s="411" t="s">
        <v>44</v>
      </c>
      <c r="C97" s="412"/>
      <c r="D97" s="411"/>
      <c r="E97" s="412"/>
      <c r="F97" s="413"/>
      <c r="G97" s="412"/>
      <c r="H97" s="413"/>
      <c r="I97" s="412" t="s">
        <v>44</v>
      </c>
      <c r="J97" s="413"/>
      <c r="K97" s="412"/>
      <c r="L97" s="413"/>
      <c r="M97" s="412"/>
      <c r="N97" s="413"/>
      <c r="O97" s="412"/>
      <c r="P97" s="413"/>
      <c r="Q97" s="412"/>
      <c r="R97" s="413"/>
      <c r="S97" s="412"/>
      <c r="T97" s="413"/>
      <c r="U97" s="412"/>
      <c r="V97" s="413"/>
      <c r="W97" s="412"/>
      <c r="X97" s="389"/>
      <c r="Y97" s="390"/>
      <c r="Z97" s="389"/>
      <c r="AA97" s="390"/>
      <c r="AB97" s="389"/>
      <c r="AC97" s="611" t="s">
        <v>286</v>
      </c>
      <c r="AD97" s="611"/>
      <c r="AE97" s="611"/>
      <c r="AF97" s="611"/>
      <c r="AG97" s="611"/>
      <c r="AH97" s="611"/>
      <c r="AI97" s="611"/>
      <c r="AJ97" s="611"/>
      <c r="AK97" s="611"/>
      <c r="AL97" s="465">
        <v>0</v>
      </c>
    </row>
    <row r="98" spans="1:42" s="393" customFormat="1" ht="18.75" customHeight="1" x14ac:dyDescent="0.25">
      <c r="A98" s="410"/>
      <c r="B98" s="411"/>
      <c r="C98" s="414"/>
      <c r="D98" s="411"/>
      <c r="E98" s="412"/>
      <c r="F98" s="413"/>
      <c r="G98" s="412"/>
      <c r="H98" s="413"/>
      <c r="I98" s="412"/>
      <c r="J98" s="413"/>
      <c r="K98" s="412"/>
      <c r="L98" s="413"/>
      <c r="M98" s="412"/>
      <c r="N98" s="413"/>
      <c r="O98" s="412"/>
      <c r="P98" s="413"/>
      <c r="Q98" s="412"/>
      <c r="R98" s="413"/>
      <c r="S98" s="412"/>
      <c r="T98" s="413"/>
      <c r="U98" s="412"/>
      <c r="V98" s="413"/>
      <c r="W98" s="412"/>
      <c r="X98" s="389"/>
      <c r="Y98" s="390"/>
      <c r="Z98" s="389"/>
      <c r="AA98" s="390"/>
      <c r="AB98" s="389"/>
      <c r="AC98" s="413"/>
      <c r="AD98" s="608" t="s">
        <v>3</v>
      </c>
      <c r="AE98" s="608"/>
      <c r="AF98" s="608"/>
      <c r="AG98" s="608"/>
      <c r="AH98" s="608"/>
      <c r="AI98" s="608"/>
      <c r="AJ98" s="608"/>
      <c r="AK98" s="608"/>
      <c r="AL98" s="457">
        <f>AL96-AL97</f>
        <v>0</v>
      </c>
    </row>
    <row r="99" spans="1:42" s="393" customFormat="1" ht="18.75" customHeight="1" x14ac:dyDescent="0.25">
      <c r="A99" s="417"/>
      <c r="B99" s="411"/>
      <c r="C99" s="414"/>
      <c r="D99" s="411"/>
      <c r="E99" s="412"/>
      <c r="F99" s="413"/>
      <c r="G99" s="412"/>
      <c r="H99" s="413"/>
      <c r="I99" s="412"/>
      <c r="J99" s="413"/>
      <c r="K99" s="412"/>
      <c r="L99" s="413"/>
      <c r="M99" s="412"/>
      <c r="N99" s="413"/>
      <c r="O99" s="412"/>
      <c r="P99" s="413"/>
      <c r="Q99" s="412"/>
      <c r="R99" s="413"/>
      <c r="S99" s="412"/>
      <c r="T99" s="413"/>
      <c r="U99" s="412"/>
      <c r="V99" s="413"/>
      <c r="W99" s="412"/>
      <c r="X99" s="413"/>
      <c r="Y99" s="415"/>
      <c r="Z99" s="415"/>
      <c r="AA99" s="415"/>
      <c r="AB99" s="415"/>
      <c r="AC99" s="415"/>
      <c r="AD99" s="415"/>
      <c r="AE99" s="415"/>
      <c r="AF99" s="415"/>
      <c r="AG99" s="415"/>
      <c r="AH99" s="415"/>
      <c r="AI99" s="415"/>
      <c r="AJ99" s="415"/>
      <c r="AK99" s="415"/>
      <c r="AL99" s="455"/>
    </row>
    <row r="100" spans="1:42" ht="18.75" customHeight="1" x14ac:dyDescent="0.25">
      <c r="A100" s="597" t="s">
        <v>51</v>
      </c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597"/>
      <c r="S100" s="597"/>
      <c r="T100" s="597"/>
      <c r="U100" s="597"/>
      <c r="V100" s="597"/>
      <c r="W100" s="597"/>
      <c r="X100" s="597"/>
      <c r="Y100" s="597"/>
      <c r="Z100" s="597"/>
      <c r="AA100" s="597"/>
      <c r="AB100" s="597"/>
      <c r="AC100" s="597"/>
      <c r="AD100" s="597"/>
      <c r="AE100" s="597"/>
      <c r="AF100" s="597"/>
      <c r="AG100" s="597"/>
      <c r="AH100" s="597"/>
      <c r="AI100" s="597"/>
      <c r="AJ100" s="597"/>
      <c r="AK100" s="597"/>
      <c r="AL100" s="455"/>
    </row>
    <row r="101" spans="1:42" ht="37.5" customHeight="1" x14ac:dyDescent="0.25">
      <c r="A101" s="156" t="s">
        <v>37</v>
      </c>
      <c r="B101" s="156" t="s">
        <v>38</v>
      </c>
      <c r="C101" s="157" t="s">
        <v>39</v>
      </c>
      <c r="D101" s="156" t="s">
        <v>38</v>
      </c>
      <c r="E101" s="157" t="s">
        <v>9</v>
      </c>
      <c r="F101" s="157" t="s">
        <v>38</v>
      </c>
      <c r="G101" s="157" t="s">
        <v>10</v>
      </c>
      <c r="H101" s="157" t="s">
        <v>38</v>
      </c>
      <c r="I101" s="157" t="s">
        <v>11</v>
      </c>
      <c r="J101" s="157" t="s">
        <v>38</v>
      </c>
      <c r="K101" s="157" t="s">
        <v>12</v>
      </c>
      <c r="L101" s="157" t="s">
        <v>38</v>
      </c>
      <c r="M101" s="157" t="s">
        <v>56</v>
      </c>
      <c r="N101" s="157" t="s">
        <v>38</v>
      </c>
      <c r="O101" s="157" t="s">
        <v>13</v>
      </c>
      <c r="P101" s="157" t="s">
        <v>38</v>
      </c>
      <c r="Q101" s="157" t="s">
        <v>14</v>
      </c>
      <c r="R101" s="157" t="s">
        <v>38</v>
      </c>
      <c r="S101" s="157" t="s">
        <v>15</v>
      </c>
      <c r="T101" s="157" t="s">
        <v>38</v>
      </c>
      <c r="U101" s="157" t="s">
        <v>16</v>
      </c>
      <c r="V101" s="157" t="s">
        <v>38</v>
      </c>
      <c r="W101" s="157" t="s">
        <v>17</v>
      </c>
      <c r="X101" s="157" t="s">
        <v>38</v>
      </c>
      <c r="Y101" s="157" t="s">
        <v>57</v>
      </c>
      <c r="Z101" s="157" t="s">
        <v>38</v>
      </c>
      <c r="AA101" s="157" t="s">
        <v>18</v>
      </c>
      <c r="AB101" s="157" t="s">
        <v>38</v>
      </c>
      <c r="AC101" s="157" t="s">
        <v>19</v>
      </c>
      <c r="AD101" s="157" t="s">
        <v>38</v>
      </c>
      <c r="AE101" s="157" t="s">
        <v>208</v>
      </c>
      <c r="AF101" s="157" t="s">
        <v>38</v>
      </c>
      <c r="AG101" s="157" t="s">
        <v>217</v>
      </c>
      <c r="AH101" s="157" t="s">
        <v>38</v>
      </c>
      <c r="AI101" s="157" t="s">
        <v>209</v>
      </c>
      <c r="AJ101" s="157" t="s">
        <v>38</v>
      </c>
      <c r="AK101" s="157" t="s">
        <v>210</v>
      </c>
      <c r="AL101" s="455"/>
      <c r="AN101" s="235"/>
      <c r="AO101" s="235"/>
      <c r="AP101" s="235"/>
    </row>
    <row r="102" spans="1:42" ht="18.600000000000001" customHeight="1" x14ac:dyDescent="0.25">
      <c r="A102" s="80" t="s">
        <v>142</v>
      </c>
      <c r="B102" s="299"/>
      <c r="C102" s="280"/>
      <c r="D102" s="285"/>
      <c r="E102" s="280"/>
      <c r="F102" s="285"/>
      <c r="G102" s="285"/>
      <c r="H102" s="285"/>
      <c r="I102" s="286"/>
      <c r="J102" s="281"/>
      <c r="K102" s="280"/>
      <c r="L102" s="305"/>
      <c r="M102" s="280"/>
      <c r="N102" s="281"/>
      <c r="O102" s="280"/>
      <c r="P102" s="281"/>
      <c r="Q102" s="280"/>
      <c r="R102" s="281"/>
      <c r="S102" s="280"/>
      <c r="T102" s="281"/>
      <c r="U102" s="280"/>
      <c r="V102" s="281"/>
      <c r="W102" s="280"/>
      <c r="X102" s="281"/>
      <c r="Y102" s="280"/>
      <c r="Z102" s="281"/>
      <c r="AA102" s="280"/>
      <c r="AB102" s="281"/>
      <c r="AC102" s="280"/>
      <c r="AD102" s="281"/>
      <c r="AE102" s="280"/>
      <c r="AF102" s="281"/>
      <c r="AG102" s="280"/>
      <c r="AH102" s="281"/>
      <c r="AI102" s="280"/>
      <c r="AJ102" s="281"/>
      <c r="AK102" s="280"/>
      <c r="AL102" s="455"/>
      <c r="AN102" s="235"/>
      <c r="AO102" s="235"/>
      <c r="AP102" s="235"/>
    </row>
    <row r="103" spans="1:42" ht="18.75" customHeight="1" x14ac:dyDescent="0.25">
      <c r="A103" s="80" t="s">
        <v>153</v>
      </c>
      <c r="B103" s="279"/>
      <c r="C103" s="280"/>
      <c r="D103" s="279"/>
      <c r="E103" s="364"/>
      <c r="F103" s="279"/>
      <c r="G103" s="280"/>
      <c r="H103" s="279"/>
      <c r="I103" s="280"/>
      <c r="J103" s="281"/>
      <c r="K103" s="280"/>
      <c r="L103" s="281"/>
      <c r="M103" s="280"/>
      <c r="N103" s="279"/>
      <c r="O103" s="280"/>
      <c r="P103" s="279"/>
      <c r="Q103" s="280"/>
      <c r="R103" s="279"/>
      <c r="S103" s="281"/>
      <c r="T103" s="279"/>
      <c r="U103" s="280"/>
      <c r="V103" s="279"/>
      <c r="W103" s="280"/>
      <c r="X103" s="279"/>
      <c r="Y103" s="280"/>
      <c r="Z103" s="279"/>
      <c r="AA103" s="280"/>
      <c r="AB103" s="279"/>
      <c r="AC103" s="280"/>
      <c r="AD103" s="279"/>
      <c r="AE103" s="280"/>
      <c r="AF103" s="279"/>
      <c r="AG103" s="280"/>
      <c r="AH103" s="279"/>
      <c r="AI103" s="280"/>
      <c r="AJ103" s="279"/>
      <c r="AK103" s="280"/>
      <c r="AL103" s="455"/>
    </row>
    <row r="104" spans="1:42" s="532" customFormat="1" ht="18.75" customHeight="1" x14ac:dyDescent="0.25">
      <c r="A104" s="548" t="s">
        <v>300</v>
      </c>
      <c r="B104" s="279"/>
      <c r="C104" s="280"/>
      <c r="D104" s="279"/>
      <c r="E104" s="280"/>
      <c r="F104" s="279"/>
      <c r="G104" s="280"/>
      <c r="H104" s="279"/>
      <c r="I104" s="280"/>
      <c r="J104" s="281"/>
      <c r="K104" s="280"/>
      <c r="L104" s="281"/>
      <c r="M104" s="280"/>
      <c r="N104" s="279"/>
      <c r="O104" s="280"/>
      <c r="P104" s="279"/>
      <c r="Q104" s="280"/>
      <c r="R104" s="279"/>
      <c r="S104" s="281"/>
      <c r="T104" s="279"/>
      <c r="U104" s="280"/>
      <c r="V104" s="279"/>
      <c r="W104" s="280"/>
      <c r="X104" s="279"/>
      <c r="Y104" s="280"/>
      <c r="Z104" s="279"/>
      <c r="AA104" s="280"/>
      <c r="AB104" s="279"/>
      <c r="AC104" s="280"/>
      <c r="AD104" s="279"/>
      <c r="AE104" s="280"/>
      <c r="AF104" s="279"/>
      <c r="AG104" s="280"/>
      <c r="AH104" s="279"/>
      <c r="AI104" s="280"/>
      <c r="AJ104" s="279"/>
      <c r="AK104" s="280"/>
      <c r="AL104" s="535"/>
    </row>
    <row r="105" spans="1:42" s="532" customFormat="1" ht="18.75" customHeight="1" x14ac:dyDescent="0.25">
      <c r="A105" s="548" t="s">
        <v>316</v>
      </c>
      <c r="B105" s="279"/>
      <c r="C105" s="280"/>
      <c r="D105" s="279"/>
      <c r="E105" s="280"/>
      <c r="F105" s="279"/>
      <c r="G105" s="280"/>
      <c r="H105" s="279"/>
      <c r="I105" s="280"/>
      <c r="J105" s="281"/>
      <c r="K105" s="280"/>
      <c r="L105" s="281"/>
      <c r="M105" s="280"/>
      <c r="N105" s="279"/>
      <c r="O105" s="280"/>
      <c r="P105" s="279"/>
      <c r="Q105" s="280"/>
      <c r="R105" s="279"/>
      <c r="S105" s="281"/>
      <c r="T105" s="279"/>
      <c r="U105" s="280"/>
      <c r="V105" s="279"/>
      <c r="W105" s="280"/>
      <c r="X105" s="279"/>
      <c r="Y105" s="280"/>
      <c r="Z105" s="279"/>
      <c r="AA105" s="280"/>
      <c r="AB105" s="279"/>
      <c r="AC105" s="280"/>
      <c r="AD105" s="279"/>
      <c r="AE105" s="280"/>
      <c r="AF105" s="279"/>
      <c r="AG105" s="280"/>
      <c r="AH105" s="279"/>
      <c r="AI105" s="280"/>
      <c r="AJ105" s="279"/>
      <c r="AK105" s="280"/>
      <c r="AL105" s="535"/>
    </row>
    <row r="106" spans="1:42" ht="18.75" customHeight="1" x14ac:dyDescent="0.25">
      <c r="A106" s="80" t="s">
        <v>152</v>
      </c>
      <c r="B106" s="279"/>
      <c r="C106" s="280"/>
      <c r="D106" s="279"/>
      <c r="E106" s="280"/>
      <c r="F106" s="279"/>
      <c r="G106" s="280"/>
      <c r="H106" s="279"/>
      <c r="I106" s="280"/>
      <c r="J106" s="281"/>
      <c r="K106" s="280"/>
      <c r="L106" s="281"/>
      <c r="M106" s="280"/>
      <c r="N106" s="279"/>
      <c r="O106" s="280"/>
      <c r="P106" s="279"/>
      <c r="Q106" s="280"/>
      <c r="R106" s="279"/>
      <c r="S106" s="281"/>
      <c r="T106" s="279"/>
      <c r="U106" s="280"/>
      <c r="V106" s="279"/>
      <c r="W106" s="280"/>
      <c r="X106" s="279"/>
      <c r="Y106" s="280"/>
      <c r="Z106" s="279"/>
      <c r="AA106" s="280"/>
      <c r="AB106" s="279"/>
      <c r="AC106" s="280"/>
      <c r="AD106" s="279"/>
      <c r="AE106" s="280"/>
      <c r="AF106" s="279"/>
      <c r="AG106" s="280"/>
      <c r="AH106" s="279"/>
      <c r="AI106" s="280"/>
      <c r="AJ106" s="279"/>
      <c r="AK106" s="280"/>
      <c r="AL106" s="455"/>
    </row>
    <row r="107" spans="1:42" ht="18.600000000000001" customHeight="1" x14ac:dyDescent="0.25">
      <c r="A107" s="80" t="s">
        <v>199</v>
      </c>
      <c r="B107" s="299"/>
      <c r="C107" s="280"/>
      <c r="D107" s="298">
        <v>0.2</v>
      </c>
      <c r="E107" s="280"/>
      <c r="F107" s="298">
        <v>0.15</v>
      </c>
      <c r="G107" s="280"/>
      <c r="H107" s="298">
        <v>0.3</v>
      </c>
      <c r="I107" s="280"/>
      <c r="J107" s="298">
        <v>0.14000000000000001</v>
      </c>
      <c r="K107" s="280"/>
      <c r="L107" s="298">
        <v>0.01</v>
      </c>
      <c r="M107" s="280"/>
      <c r="N107" s="281"/>
      <c r="O107" s="280"/>
      <c r="P107" s="281"/>
      <c r="Q107" s="280"/>
      <c r="R107" s="281"/>
      <c r="S107" s="280"/>
      <c r="T107" s="281"/>
      <c r="U107" s="280"/>
      <c r="V107" s="281"/>
      <c r="W107" s="280"/>
      <c r="X107" s="281"/>
      <c r="Y107" s="280"/>
      <c r="Z107" s="281"/>
      <c r="AA107" s="280"/>
      <c r="AB107" s="281"/>
      <c r="AC107" s="280"/>
      <c r="AD107" s="281"/>
      <c r="AE107" s="280"/>
      <c r="AF107" s="281"/>
      <c r="AG107" s="280"/>
      <c r="AH107" s="281"/>
      <c r="AI107" s="280"/>
      <c r="AJ107" s="281"/>
      <c r="AK107" s="280"/>
      <c r="AL107" s="455"/>
      <c r="AN107" s="235"/>
      <c r="AO107" s="235"/>
      <c r="AP107" s="235"/>
    </row>
    <row r="108" spans="1:42" s="393" customFormat="1" ht="18.75" customHeight="1" x14ac:dyDescent="0.25">
      <c r="A108" s="487" t="s">
        <v>214</v>
      </c>
      <c r="B108" s="491"/>
      <c r="C108" s="280"/>
      <c r="D108" s="440"/>
      <c r="E108" s="280"/>
      <c r="F108" s="440"/>
      <c r="G108" s="280"/>
      <c r="H108" s="440"/>
      <c r="I108" s="280"/>
      <c r="J108" s="440"/>
      <c r="K108" s="280"/>
      <c r="L108" s="440"/>
      <c r="M108" s="280"/>
      <c r="N108" s="488"/>
      <c r="O108" s="489"/>
      <c r="P108" s="488"/>
      <c r="Q108" s="489"/>
      <c r="R108" s="488"/>
      <c r="S108" s="489"/>
      <c r="T108" s="488"/>
      <c r="U108" s="489"/>
      <c r="V108" s="488"/>
      <c r="W108" s="280"/>
      <c r="X108" s="488"/>
      <c r="Y108" s="448"/>
      <c r="Z108" s="488"/>
      <c r="AA108" s="280"/>
      <c r="AB108" s="488"/>
      <c r="AC108" s="489"/>
      <c r="AD108" s="488"/>
      <c r="AE108" s="489"/>
      <c r="AF108" s="488"/>
      <c r="AG108" s="489"/>
      <c r="AH108" s="488"/>
      <c r="AI108" s="489"/>
      <c r="AJ108" s="488"/>
      <c r="AK108" s="489"/>
      <c r="AL108" s="490"/>
      <c r="AM108" s="492">
        <f>SUM(B108:AK108)</f>
        <v>0</v>
      </c>
    </row>
    <row r="109" spans="1:42" s="393" customFormat="1" ht="18.75" customHeight="1" x14ac:dyDescent="0.25">
      <c r="A109" s="487" t="s">
        <v>281</v>
      </c>
      <c r="B109" s="491"/>
      <c r="C109" s="280"/>
      <c r="D109" s="440"/>
      <c r="E109" s="280"/>
      <c r="F109" s="440"/>
      <c r="G109" s="280"/>
      <c r="H109" s="440"/>
      <c r="I109" s="280"/>
      <c r="J109" s="440"/>
      <c r="K109" s="280"/>
      <c r="L109" s="440"/>
      <c r="M109" s="280"/>
      <c r="N109" s="488"/>
      <c r="O109" s="280"/>
      <c r="P109" s="488"/>
      <c r="Q109" s="280"/>
      <c r="R109" s="488"/>
      <c r="S109" s="280"/>
      <c r="T109" s="488"/>
      <c r="U109" s="280"/>
      <c r="V109" s="488"/>
      <c r="W109" s="280"/>
      <c r="X109" s="488"/>
      <c r="Y109" s="280"/>
      <c r="Z109" s="488"/>
      <c r="AA109" s="280"/>
      <c r="AB109" s="488"/>
      <c r="AC109" s="280"/>
      <c r="AD109" s="488"/>
      <c r="AE109" s="280"/>
      <c r="AF109" s="488"/>
      <c r="AG109" s="489"/>
      <c r="AH109" s="488"/>
      <c r="AI109" s="280"/>
      <c r="AJ109" s="488"/>
      <c r="AK109" s="489"/>
      <c r="AL109" s="490"/>
      <c r="AM109" s="492">
        <f>SUM(B109:AK109)</f>
        <v>0</v>
      </c>
    </row>
    <row r="110" spans="1:42" ht="18.75" customHeight="1" x14ac:dyDescent="0.25">
      <c r="A110" s="80" t="s">
        <v>222</v>
      </c>
      <c r="B110" s="299"/>
      <c r="C110" s="280"/>
      <c r="D110" s="298"/>
      <c r="E110" s="280"/>
      <c r="F110" s="298"/>
      <c r="G110" s="280"/>
      <c r="H110" s="298"/>
      <c r="I110" s="280"/>
      <c r="J110" s="298"/>
      <c r="K110" s="280"/>
      <c r="L110" s="298"/>
      <c r="M110" s="280"/>
      <c r="N110" s="281"/>
      <c r="O110" s="280"/>
      <c r="P110" s="281"/>
      <c r="Q110" s="280"/>
      <c r="R110" s="281"/>
      <c r="S110" s="280"/>
      <c r="T110" s="281"/>
      <c r="U110" s="280"/>
      <c r="V110" s="281"/>
      <c r="W110" s="280"/>
      <c r="X110" s="281"/>
      <c r="Y110" s="280"/>
      <c r="Z110" s="281"/>
      <c r="AA110" s="280"/>
      <c r="AB110" s="281"/>
      <c r="AC110" s="280"/>
      <c r="AD110" s="281"/>
      <c r="AE110" s="280"/>
      <c r="AF110" s="281"/>
      <c r="AG110" s="280"/>
      <c r="AH110" s="281"/>
      <c r="AI110" s="280"/>
      <c r="AJ110" s="281"/>
      <c r="AK110" s="280"/>
      <c r="AL110" s="455"/>
      <c r="AN110" s="235"/>
      <c r="AO110" s="235"/>
      <c r="AP110" s="235"/>
    </row>
    <row r="111" spans="1:42" ht="18.75" customHeight="1" x14ac:dyDescent="0.25">
      <c r="A111" s="87" t="s">
        <v>179</v>
      </c>
      <c r="B111" s="297"/>
      <c r="C111" s="282">
        <f>SUM(C102:C110)</f>
        <v>0</v>
      </c>
      <c r="D111" s="283"/>
      <c r="E111" s="282">
        <f>SUM(E102:E110)</f>
        <v>0</v>
      </c>
      <c r="F111" s="283"/>
      <c r="G111" s="282">
        <f>SUM(G102:G110)</f>
        <v>0</v>
      </c>
      <c r="H111" s="283"/>
      <c r="I111" s="282">
        <f>SUM(I102:I110)</f>
        <v>0</v>
      </c>
      <c r="J111" s="283"/>
      <c r="K111" s="282">
        <f>SUM(K102:K110)</f>
        <v>0</v>
      </c>
      <c r="L111" s="283"/>
      <c r="M111" s="282">
        <f>SUM(M102:M110)</f>
        <v>0</v>
      </c>
      <c r="N111" s="283"/>
      <c r="O111" s="282">
        <f>SUM(O102:O110)</f>
        <v>0</v>
      </c>
      <c r="P111" s="283"/>
      <c r="Q111" s="282">
        <f>SUM(Q102:Q110)</f>
        <v>0</v>
      </c>
      <c r="R111" s="283"/>
      <c r="S111" s="282">
        <f>SUM(S102:S110)</f>
        <v>0</v>
      </c>
      <c r="T111" s="283"/>
      <c r="U111" s="282">
        <f>SUM(U102:U110)</f>
        <v>0</v>
      </c>
      <c r="V111" s="283"/>
      <c r="W111" s="282">
        <f>SUM(W102:W110)</f>
        <v>0</v>
      </c>
      <c r="X111" s="283"/>
      <c r="Y111" s="282">
        <f>SUM(Y102:Y110)</f>
        <v>0</v>
      </c>
      <c r="Z111" s="283"/>
      <c r="AA111" s="282">
        <f>SUM(AA102:AA110)</f>
        <v>0</v>
      </c>
      <c r="AB111" s="283"/>
      <c r="AC111" s="282">
        <f>SUM(AC102:AC110)</f>
        <v>0</v>
      </c>
      <c r="AD111" s="283"/>
      <c r="AE111" s="282">
        <f>SUM(AE102:AE110)</f>
        <v>0</v>
      </c>
      <c r="AF111" s="283"/>
      <c r="AG111" s="282">
        <f>SUM(AG102:AG110)</f>
        <v>0</v>
      </c>
      <c r="AH111" s="283"/>
      <c r="AI111" s="282">
        <f>SUM(AI102:AI110)</f>
        <v>0</v>
      </c>
      <c r="AJ111" s="283"/>
      <c r="AK111" s="282">
        <f>SUM(AK102:AK110)</f>
        <v>0</v>
      </c>
      <c r="AL111" s="457">
        <f>SUM(C111:AK111)</f>
        <v>0</v>
      </c>
    </row>
    <row r="112" spans="1:42" s="393" customFormat="1" ht="18.75" customHeight="1" x14ac:dyDescent="0.25">
      <c r="A112" s="410"/>
      <c r="B112" s="411"/>
      <c r="C112" s="417"/>
      <c r="D112" s="411"/>
      <c r="E112" s="417"/>
      <c r="F112" s="411"/>
      <c r="G112" s="417"/>
      <c r="H112" s="411"/>
      <c r="I112" s="417"/>
      <c r="J112" s="411"/>
      <c r="K112" s="417"/>
      <c r="L112" s="411"/>
      <c r="M112" s="417"/>
      <c r="N112" s="413"/>
      <c r="O112" s="412"/>
      <c r="P112" s="413"/>
      <c r="Q112" s="412"/>
      <c r="R112" s="413"/>
      <c r="S112" s="412"/>
      <c r="T112" s="413"/>
      <c r="U112" s="412"/>
      <c r="V112" s="413"/>
      <c r="W112" s="412"/>
      <c r="X112" s="389"/>
      <c r="Y112" s="390"/>
      <c r="Z112" s="389"/>
      <c r="AA112" s="390"/>
      <c r="AB112" s="418"/>
      <c r="AC112" s="611" t="s">
        <v>286</v>
      </c>
      <c r="AD112" s="611"/>
      <c r="AE112" s="611"/>
      <c r="AF112" s="611"/>
      <c r="AG112" s="611"/>
      <c r="AH112" s="611"/>
      <c r="AI112" s="611"/>
      <c r="AJ112" s="611"/>
      <c r="AK112" s="611"/>
      <c r="AL112" s="472">
        <v>0</v>
      </c>
    </row>
    <row r="113" spans="1:38" s="393" customFormat="1" ht="18.75" customHeight="1" x14ac:dyDescent="0.25">
      <c r="A113" s="410"/>
      <c r="B113" s="411"/>
      <c r="C113" s="417"/>
      <c r="D113" s="411"/>
      <c r="E113" s="417"/>
      <c r="F113" s="411"/>
      <c r="G113" s="417"/>
      <c r="H113" s="411"/>
      <c r="I113" s="417"/>
      <c r="J113" s="411"/>
      <c r="K113" s="417"/>
      <c r="L113" s="411"/>
      <c r="M113" s="417"/>
      <c r="N113" s="413"/>
      <c r="O113" s="412"/>
      <c r="P113" s="413"/>
      <c r="Q113" s="412"/>
      <c r="R113" s="413"/>
      <c r="S113" s="412"/>
      <c r="T113" s="413"/>
      <c r="U113" s="412"/>
      <c r="V113" s="413"/>
      <c r="W113" s="412"/>
      <c r="X113" s="389"/>
      <c r="Y113" s="390"/>
      <c r="Z113" s="389"/>
      <c r="AA113" s="415"/>
      <c r="AB113" s="389"/>
      <c r="AC113" s="414"/>
      <c r="AD113" s="608" t="s">
        <v>3</v>
      </c>
      <c r="AE113" s="608"/>
      <c r="AF113" s="608"/>
      <c r="AG113" s="608"/>
      <c r="AH113" s="608"/>
      <c r="AI113" s="608"/>
      <c r="AJ113" s="608"/>
      <c r="AK113" s="608"/>
      <c r="AL113" s="457">
        <f>AL111-AL112</f>
        <v>0</v>
      </c>
    </row>
    <row r="114" spans="1:38" s="393" customFormat="1" ht="18.75" customHeight="1" x14ac:dyDescent="0.25">
      <c r="A114" s="417"/>
      <c r="B114" s="411"/>
      <c r="C114" s="417"/>
      <c r="D114" s="411"/>
      <c r="E114" s="417"/>
      <c r="F114" s="411"/>
      <c r="G114" s="417"/>
      <c r="H114" s="411"/>
      <c r="I114" s="417"/>
      <c r="J114" s="411"/>
      <c r="K114" s="417"/>
      <c r="L114" s="411"/>
      <c r="M114" s="417"/>
      <c r="N114" s="413"/>
      <c r="O114" s="412"/>
      <c r="P114" s="413"/>
      <c r="Q114" s="412"/>
      <c r="R114" s="413"/>
      <c r="S114" s="412"/>
      <c r="T114" s="413"/>
      <c r="U114" s="412"/>
      <c r="V114" s="413"/>
      <c r="W114" s="412"/>
      <c r="X114" s="415"/>
      <c r="Y114" s="415"/>
      <c r="Z114" s="415"/>
      <c r="AA114" s="415"/>
      <c r="AB114" s="415"/>
      <c r="AC114" s="415"/>
      <c r="AD114" s="415"/>
      <c r="AE114" s="415"/>
      <c r="AF114" s="415"/>
      <c r="AG114" s="415"/>
      <c r="AH114" s="415"/>
      <c r="AI114" s="415"/>
      <c r="AJ114" s="415"/>
      <c r="AK114" s="415"/>
      <c r="AL114" s="455"/>
    </row>
    <row r="115" spans="1:38" ht="18.75" customHeight="1" x14ac:dyDescent="0.25">
      <c r="A115" s="597" t="s">
        <v>171</v>
      </c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597"/>
      <c r="S115" s="597"/>
      <c r="T115" s="597"/>
      <c r="U115" s="597"/>
      <c r="V115" s="597"/>
      <c r="W115" s="597"/>
      <c r="X115" s="597"/>
      <c r="Y115" s="597"/>
      <c r="Z115" s="597"/>
      <c r="AA115" s="597"/>
      <c r="AB115" s="597"/>
      <c r="AC115" s="597"/>
      <c r="AD115" s="597"/>
      <c r="AE115" s="597"/>
      <c r="AF115" s="597"/>
      <c r="AG115" s="597"/>
      <c r="AH115" s="597"/>
      <c r="AI115" s="597"/>
      <c r="AJ115" s="597"/>
      <c r="AK115" s="597"/>
      <c r="AL115" s="455"/>
    </row>
    <row r="116" spans="1:38" ht="37.5" customHeight="1" x14ac:dyDescent="0.25">
      <c r="A116" s="156" t="s">
        <v>37</v>
      </c>
      <c r="B116" s="156" t="s">
        <v>38</v>
      </c>
      <c r="C116" s="157" t="s">
        <v>39</v>
      </c>
      <c r="D116" s="156" t="s">
        <v>38</v>
      </c>
      <c r="E116" s="157" t="s">
        <v>9</v>
      </c>
      <c r="F116" s="157" t="s">
        <v>38</v>
      </c>
      <c r="G116" s="157" t="s">
        <v>10</v>
      </c>
      <c r="H116" s="157" t="s">
        <v>38</v>
      </c>
      <c r="I116" s="157" t="s">
        <v>11</v>
      </c>
      <c r="J116" s="157" t="s">
        <v>38</v>
      </c>
      <c r="K116" s="157" t="s">
        <v>12</v>
      </c>
      <c r="L116" s="157" t="s">
        <v>38</v>
      </c>
      <c r="M116" s="157" t="s">
        <v>56</v>
      </c>
      <c r="N116" s="157" t="s">
        <v>38</v>
      </c>
      <c r="O116" s="157" t="s">
        <v>13</v>
      </c>
      <c r="P116" s="157" t="s">
        <v>38</v>
      </c>
      <c r="Q116" s="157" t="s">
        <v>14</v>
      </c>
      <c r="R116" s="157" t="s">
        <v>38</v>
      </c>
      <c r="S116" s="157" t="s">
        <v>15</v>
      </c>
      <c r="T116" s="157" t="s">
        <v>38</v>
      </c>
      <c r="U116" s="157" t="s">
        <v>16</v>
      </c>
      <c r="V116" s="157" t="s">
        <v>38</v>
      </c>
      <c r="W116" s="157" t="s">
        <v>17</v>
      </c>
      <c r="X116" s="157" t="s">
        <v>38</v>
      </c>
      <c r="Y116" s="157" t="s">
        <v>57</v>
      </c>
      <c r="Z116" s="157" t="s">
        <v>38</v>
      </c>
      <c r="AA116" s="157" t="s">
        <v>18</v>
      </c>
      <c r="AB116" s="157" t="s">
        <v>38</v>
      </c>
      <c r="AC116" s="157" t="s">
        <v>19</v>
      </c>
      <c r="AD116" s="157" t="s">
        <v>38</v>
      </c>
      <c r="AE116" s="157" t="s">
        <v>208</v>
      </c>
      <c r="AF116" s="157" t="s">
        <v>38</v>
      </c>
      <c r="AG116" s="157" t="s">
        <v>217</v>
      </c>
      <c r="AH116" s="157" t="s">
        <v>38</v>
      </c>
      <c r="AI116" s="157" t="s">
        <v>209</v>
      </c>
      <c r="AJ116" s="157" t="s">
        <v>38</v>
      </c>
      <c r="AK116" s="157" t="s">
        <v>210</v>
      </c>
      <c r="AL116" s="455"/>
    </row>
    <row r="117" spans="1:38" s="534" customFormat="1" ht="18.75" customHeight="1" x14ac:dyDescent="0.25">
      <c r="A117" s="453"/>
      <c r="B117" s="439"/>
      <c r="C117" s="441"/>
      <c r="D117" s="440"/>
      <c r="E117" s="448"/>
      <c r="F117" s="440"/>
      <c r="G117" s="441"/>
      <c r="H117" s="440"/>
      <c r="I117" s="441"/>
      <c r="J117" s="440"/>
      <c r="K117" s="442"/>
      <c r="L117" s="440"/>
      <c r="M117" s="442"/>
      <c r="N117" s="443"/>
      <c r="O117" s="441"/>
      <c r="P117" s="443"/>
      <c r="Q117" s="441"/>
      <c r="R117" s="443"/>
      <c r="S117" s="441"/>
      <c r="T117" s="443"/>
      <c r="U117" s="441"/>
      <c r="V117" s="443"/>
      <c r="W117" s="441"/>
      <c r="X117" s="443"/>
      <c r="Y117" s="441"/>
      <c r="Z117" s="443"/>
      <c r="AA117" s="441"/>
      <c r="AB117" s="443"/>
      <c r="AC117" s="441"/>
      <c r="AD117" s="443"/>
      <c r="AE117" s="441"/>
      <c r="AF117" s="443"/>
      <c r="AG117" s="441"/>
      <c r="AH117" s="443"/>
      <c r="AI117" s="441"/>
      <c r="AJ117" s="443"/>
      <c r="AK117" s="441"/>
      <c r="AL117" s="454"/>
    </row>
    <row r="118" spans="1:38" s="534" customFormat="1" ht="18.75" customHeight="1" x14ac:dyDescent="0.25">
      <c r="A118" s="453"/>
      <c r="B118" s="439"/>
      <c r="C118" s="441"/>
      <c r="D118" s="440"/>
      <c r="E118" s="448"/>
      <c r="F118" s="440"/>
      <c r="G118" s="441"/>
      <c r="H118" s="440"/>
      <c r="I118" s="441"/>
      <c r="J118" s="440"/>
      <c r="K118" s="442"/>
      <c r="L118" s="440"/>
      <c r="M118" s="442"/>
      <c r="N118" s="443"/>
      <c r="O118" s="441"/>
      <c r="P118" s="443"/>
      <c r="Q118" s="441"/>
      <c r="R118" s="443"/>
      <c r="S118" s="441"/>
      <c r="T118" s="443"/>
      <c r="U118" s="441"/>
      <c r="V118" s="443"/>
      <c r="W118" s="441"/>
      <c r="X118" s="443"/>
      <c r="Y118" s="441"/>
      <c r="Z118" s="443"/>
      <c r="AA118" s="441"/>
      <c r="AB118" s="443"/>
      <c r="AC118" s="441"/>
      <c r="AD118" s="443"/>
      <c r="AE118" s="441"/>
      <c r="AF118" s="443"/>
      <c r="AG118" s="441"/>
      <c r="AH118" s="443"/>
      <c r="AI118" s="441"/>
      <c r="AJ118" s="443"/>
      <c r="AK118" s="441"/>
      <c r="AL118" s="454"/>
    </row>
    <row r="119" spans="1:38" s="534" customFormat="1" ht="18.75" customHeight="1" x14ac:dyDescent="0.3">
      <c r="A119" s="453"/>
      <c r="B119" s="439"/>
      <c r="C119" s="441"/>
      <c r="D119" s="440"/>
      <c r="E119" s="441"/>
      <c r="F119" s="440"/>
      <c r="G119" s="441"/>
      <c r="H119" s="440"/>
      <c r="I119" s="441"/>
      <c r="J119" s="440"/>
      <c r="K119" s="441"/>
      <c r="L119" s="440"/>
      <c r="M119" s="442"/>
      <c r="N119" s="443"/>
      <c r="O119" s="441"/>
      <c r="P119" s="443"/>
      <c r="Q119" s="441"/>
      <c r="R119" s="443"/>
      <c r="S119" s="441"/>
      <c r="T119" s="443"/>
      <c r="U119" s="441"/>
      <c r="V119" s="443"/>
      <c r="W119" s="441"/>
      <c r="X119" s="443"/>
      <c r="Y119" s="441"/>
      <c r="Z119" s="443"/>
      <c r="AA119" s="441"/>
      <c r="AB119" s="443"/>
      <c r="AC119" s="441"/>
      <c r="AD119" s="443"/>
      <c r="AE119" s="441"/>
      <c r="AF119" s="443"/>
      <c r="AG119" s="441"/>
      <c r="AH119" s="443"/>
      <c r="AI119" s="441"/>
      <c r="AJ119" s="443"/>
      <c r="AK119" s="441"/>
      <c r="AL119" s="473"/>
    </row>
    <row r="120" spans="1:38" s="534" customFormat="1" ht="18.75" customHeight="1" x14ac:dyDescent="0.25">
      <c r="A120" s="453"/>
      <c r="B120" s="439"/>
      <c r="C120" s="441"/>
      <c r="D120" s="440"/>
      <c r="E120" s="441"/>
      <c r="F120" s="440"/>
      <c r="G120" s="441"/>
      <c r="H120" s="440"/>
      <c r="I120" s="441"/>
      <c r="J120" s="440"/>
      <c r="K120" s="442"/>
      <c r="L120" s="440"/>
      <c r="M120" s="442"/>
      <c r="N120" s="443"/>
      <c r="O120" s="441"/>
      <c r="P120" s="443"/>
      <c r="Q120" s="441"/>
      <c r="R120" s="443"/>
      <c r="S120" s="441"/>
      <c r="T120" s="443"/>
      <c r="U120" s="441"/>
      <c r="V120" s="443"/>
      <c r="W120" s="441"/>
      <c r="X120" s="443"/>
      <c r="Y120" s="441"/>
      <c r="Z120" s="443"/>
      <c r="AA120" s="441"/>
      <c r="AB120" s="443"/>
      <c r="AC120" s="441"/>
      <c r="AD120" s="443"/>
      <c r="AE120" s="441"/>
      <c r="AF120" s="443"/>
      <c r="AG120" s="441"/>
      <c r="AH120" s="443"/>
      <c r="AI120" s="441"/>
      <c r="AJ120" s="443"/>
      <c r="AK120" s="441"/>
      <c r="AL120" s="454"/>
    </row>
    <row r="121" spans="1:38" s="534" customFormat="1" ht="18.75" customHeight="1" x14ac:dyDescent="0.25">
      <c r="A121" s="453"/>
      <c r="B121" s="439"/>
      <c r="C121" s="444"/>
      <c r="D121" s="440"/>
      <c r="E121" s="441"/>
      <c r="F121" s="440"/>
      <c r="G121" s="441"/>
      <c r="H121" s="440"/>
      <c r="I121" s="441"/>
      <c r="J121" s="440"/>
      <c r="K121" s="449"/>
      <c r="L121" s="440"/>
      <c r="M121" s="449"/>
      <c r="N121" s="450"/>
      <c r="O121" s="449"/>
      <c r="P121" s="450"/>
      <c r="Q121" s="449"/>
      <c r="R121" s="450"/>
      <c r="S121" s="449"/>
      <c r="T121" s="450"/>
      <c r="U121" s="449"/>
      <c r="V121" s="450"/>
      <c r="W121" s="449"/>
      <c r="X121" s="450"/>
      <c r="Y121" s="449"/>
      <c r="Z121" s="450"/>
      <c r="AA121" s="449"/>
      <c r="AB121" s="447"/>
      <c r="AC121" s="446"/>
      <c r="AD121" s="447"/>
      <c r="AE121" s="446"/>
      <c r="AF121" s="447"/>
      <c r="AG121" s="446"/>
      <c r="AH121" s="447"/>
      <c r="AI121" s="446"/>
      <c r="AJ121" s="447"/>
      <c r="AK121" s="446"/>
      <c r="AL121" s="454"/>
    </row>
    <row r="122" spans="1:38" ht="18.75" customHeight="1" x14ac:dyDescent="0.25">
      <c r="A122" s="87" t="s">
        <v>53</v>
      </c>
      <c r="B122" s="267"/>
      <c r="C122" s="282">
        <f>SUM(C117:C121)</f>
        <v>0</v>
      </c>
      <c r="D122" s="298"/>
      <c r="E122" s="282">
        <f>SUM(E117:E121)</f>
        <v>0</v>
      </c>
      <c r="F122" s="298"/>
      <c r="G122" s="282">
        <f>SUM(G117:G121)</f>
        <v>0</v>
      </c>
      <c r="H122" s="279"/>
      <c r="I122" s="282">
        <f>SUM(I117:I121)</f>
        <v>0</v>
      </c>
      <c r="J122" s="279"/>
      <c r="K122" s="282">
        <f>SUM(K117:K121)</f>
        <v>0</v>
      </c>
      <c r="L122" s="298"/>
      <c r="M122" s="282">
        <f>SUM(M117:M121)</f>
        <v>0</v>
      </c>
      <c r="N122" s="283"/>
      <c r="O122" s="282">
        <f>SUM(O117:O121)</f>
        <v>0</v>
      </c>
      <c r="P122" s="283"/>
      <c r="Q122" s="282">
        <f>SUM(Q117:Q121)</f>
        <v>0</v>
      </c>
      <c r="R122" s="283"/>
      <c r="S122" s="282">
        <f>SUM(S117:S121)</f>
        <v>0</v>
      </c>
      <c r="T122" s="283"/>
      <c r="U122" s="282">
        <f>SUM(U117:U121)</f>
        <v>0</v>
      </c>
      <c r="V122" s="283"/>
      <c r="W122" s="282">
        <f>SUM(W117:W121)</f>
        <v>0</v>
      </c>
      <c r="X122" s="283"/>
      <c r="Y122" s="282">
        <f>SUM(Y117:Y121)</f>
        <v>0</v>
      </c>
      <c r="Z122" s="283"/>
      <c r="AA122" s="282">
        <f>SUM(AA117:AA121)</f>
        <v>0</v>
      </c>
      <c r="AB122" s="283"/>
      <c r="AC122" s="282">
        <f>SUM(AC117:AC121)</f>
        <v>0</v>
      </c>
      <c r="AD122" s="283"/>
      <c r="AE122" s="282">
        <f>SUM(AE117:AE121)</f>
        <v>0</v>
      </c>
      <c r="AF122" s="283"/>
      <c r="AG122" s="282">
        <f>SUM(AG117:AG121)</f>
        <v>0</v>
      </c>
      <c r="AH122" s="283"/>
      <c r="AI122" s="282">
        <f>SUM(AI117:AI121)</f>
        <v>0</v>
      </c>
      <c r="AJ122" s="283"/>
      <c r="AK122" s="282">
        <f>SUM(AK117:AK121)</f>
        <v>0</v>
      </c>
      <c r="AL122" s="457">
        <f>SUM(C122:AK122)</f>
        <v>0</v>
      </c>
    </row>
    <row r="123" spans="1:38" s="393" customFormat="1" ht="18.75" customHeight="1" x14ac:dyDescent="0.25">
      <c r="A123" s="410"/>
      <c r="B123" s="411"/>
      <c r="C123" s="419"/>
      <c r="D123" s="411"/>
      <c r="E123" s="412"/>
      <c r="F123" s="413"/>
      <c r="G123" s="412"/>
      <c r="H123" s="413"/>
      <c r="I123" s="412"/>
      <c r="J123" s="413"/>
      <c r="K123" s="417"/>
      <c r="L123" s="411"/>
      <c r="M123" s="417"/>
      <c r="N123" s="411"/>
      <c r="O123" s="412"/>
      <c r="P123" s="413"/>
      <c r="Q123" s="412"/>
      <c r="R123" s="413"/>
      <c r="S123" s="412"/>
      <c r="T123" s="413"/>
      <c r="U123" s="412"/>
      <c r="V123" s="413"/>
      <c r="W123" s="412"/>
      <c r="X123" s="389"/>
      <c r="Y123" s="390"/>
      <c r="Z123" s="389"/>
      <c r="AA123" s="390"/>
      <c r="AB123" s="418"/>
      <c r="AC123" s="611" t="s">
        <v>287</v>
      </c>
      <c r="AD123" s="611"/>
      <c r="AE123" s="611"/>
      <c r="AF123" s="611"/>
      <c r="AG123" s="611"/>
      <c r="AH123" s="611"/>
      <c r="AI123" s="611"/>
      <c r="AJ123" s="611"/>
      <c r="AK123" s="611"/>
      <c r="AL123" s="474">
        <v>0</v>
      </c>
    </row>
    <row r="124" spans="1:38" s="393" customFormat="1" ht="18.75" customHeight="1" x14ac:dyDescent="0.25">
      <c r="A124" s="410"/>
      <c r="B124" s="411"/>
      <c r="C124" s="419"/>
      <c r="D124" s="411"/>
      <c r="E124" s="412"/>
      <c r="F124" s="413"/>
      <c r="G124" s="412"/>
      <c r="H124" s="413"/>
      <c r="I124" s="412"/>
      <c r="J124" s="413"/>
      <c r="K124" s="417"/>
      <c r="L124" s="411"/>
      <c r="M124" s="417"/>
      <c r="N124" s="411"/>
      <c r="O124" s="412"/>
      <c r="P124" s="413"/>
      <c r="Q124" s="412"/>
      <c r="R124" s="413"/>
      <c r="S124" s="412"/>
      <c r="T124" s="413"/>
      <c r="U124" s="412"/>
      <c r="V124" s="413"/>
      <c r="W124" s="412"/>
      <c r="X124" s="389"/>
      <c r="Y124" s="390"/>
      <c r="Z124" s="389"/>
      <c r="AA124" s="390"/>
      <c r="AB124" s="414"/>
      <c r="AC124" s="608" t="s">
        <v>54</v>
      </c>
      <c r="AD124" s="608"/>
      <c r="AE124" s="608"/>
      <c r="AF124" s="608"/>
      <c r="AG124" s="608"/>
      <c r="AH124" s="608"/>
      <c r="AI124" s="608"/>
      <c r="AJ124" s="608"/>
      <c r="AK124" s="608"/>
      <c r="AL124" s="475">
        <f>AL122-AL123</f>
        <v>0</v>
      </c>
    </row>
    <row r="125" spans="1:38" s="393" customFormat="1" ht="18.75" customHeight="1" x14ac:dyDescent="0.25">
      <c r="A125" s="421"/>
      <c r="B125" s="422"/>
      <c r="C125" s="419"/>
      <c r="D125" s="422"/>
      <c r="E125" s="412"/>
      <c r="F125" s="413"/>
      <c r="G125" s="412"/>
      <c r="H125" s="413"/>
      <c r="I125" s="412"/>
      <c r="J125" s="413"/>
      <c r="K125" s="421"/>
      <c r="L125" s="422"/>
      <c r="M125" s="421"/>
      <c r="N125" s="422"/>
      <c r="O125" s="412"/>
      <c r="P125" s="413"/>
      <c r="Q125" s="412"/>
      <c r="R125" s="413"/>
      <c r="S125" s="412"/>
      <c r="T125" s="413"/>
      <c r="U125" s="412"/>
      <c r="V125" s="413"/>
      <c r="W125" s="412"/>
      <c r="X125" s="415"/>
      <c r="Y125" s="415"/>
      <c r="Z125" s="415"/>
      <c r="AA125" s="415"/>
      <c r="AB125" s="415"/>
      <c r="AC125" s="415"/>
      <c r="AD125" s="415"/>
      <c r="AE125" s="415"/>
      <c r="AF125" s="415"/>
      <c r="AG125" s="415"/>
      <c r="AH125" s="415"/>
      <c r="AI125" s="415"/>
      <c r="AJ125" s="415"/>
      <c r="AK125" s="415"/>
      <c r="AL125" s="455"/>
    </row>
    <row r="126" spans="1:38" ht="18.75" customHeight="1" x14ac:dyDescent="0.25">
      <c r="A126" s="73" t="s">
        <v>161</v>
      </c>
      <c r="B126" s="172"/>
      <c r="C126" s="311">
        <f>C122+C111+C96+C34+C24</f>
        <v>0</v>
      </c>
      <c r="D126" s="312"/>
      <c r="E126" s="311">
        <f>E122+E111+E96+E34+E24</f>
        <v>0</v>
      </c>
      <c r="F126" s="312"/>
      <c r="G126" s="311">
        <f t="shared" ref="G126:O126" si="0">G122+G111+G96+G34+G24</f>
        <v>0</v>
      </c>
      <c r="H126" s="311">
        <f t="shared" si="0"/>
        <v>0</v>
      </c>
      <c r="I126" s="311">
        <f t="shared" si="0"/>
        <v>0</v>
      </c>
      <c r="J126" s="311">
        <f t="shared" si="0"/>
        <v>0</v>
      </c>
      <c r="K126" s="311">
        <f t="shared" si="0"/>
        <v>0</v>
      </c>
      <c r="L126" s="311">
        <f t="shared" si="0"/>
        <v>0</v>
      </c>
      <c r="M126" s="311">
        <f t="shared" si="0"/>
        <v>0</v>
      </c>
      <c r="N126" s="311">
        <f t="shared" si="0"/>
        <v>0</v>
      </c>
      <c r="O126" s="311">
        <f t="shared" si="0"/>
        <v>0</v>
      </c>
      <c r="P126" s="312"/>
      <c r="Q126" s="311">
        <f>Q122+Q111+Q96+Q34+Q24</f>
        <v>0</v>
      </c>
      <c r="R126" s="312"/>
      <c r="S126" s="311">
        <f>S122+S111+S96+S34+S24</f>
        <v>0</v>
      </c>
      <c r="T126" s="312"/>
      <c r="U126" s="311">
        <f>U122+U111+U96+U34+U24</f>
        <v>0</v>
      </c>
      <c r="V126" s="312"/>
      <c r="W126" s="311">
        <f>W122+W111+W96+W34+W24</f>
        <v>0</v>
      </c>
      <c r="X126" s="312"/>
      <c r="Y126" s="311">
        <f>Y122+Y111+Y96+Y34+Y24</f>
        <v>0</v>
      </c>
      <c r="Z126" s="312"/>
      <c r="AA126" s="311">
        <f>AA122+AA111+AA96+AA34+AA24</f>
        <v>0</v>
      </c>
      <c r="AB126" s="312"/>
      <c r="AC126" s="311">
        <f>AC122+AC111+AC96+AC34+AC24</f>
        <v>0</v>
      </c>
      <c r="AD126" s="312"/>
      <c r="AE126" s="311">
        <f>AE122+AE111+AE96+AE34+AE24</f>
        <v>0</v>
      </c>
      <c r="AF126" s="312"/>
      <c r="AG126" s="311">
        <f>AG122+AG111+AG96+AG34+AG24</f>
        <v>0</v>
      </c>
      <c r="AH126" s="312"/>
      <c r="AI126" s="311">
        <f>AI122+AI111+AI96+AI34+AI24</f>
        <v>0</v>
      </c>
      <c r="AJ126" s="312"/>
      <c r="AK126" s="311">
        <f>AK122+AK111+AK96+AK34+AK24</f>
        <v>0</v>
      </c>
      <c r="AL126" s="457">
        <f>SUM(C126:AK126)</f>
        <v>0</v>
      </c>
    </row>
    <row r="127" spans="1:38" ht="18.75" customHeight="1" x14ac:dyDescent="0.25">
      <c r="A127" s="82"/>
      <c r="B127" s="83"/>
      <c r="C127" s="79"/>
      <c r="D127" s="83"/>
      <c r="E127" s="79"/>
      <c r="F127" s="105"/>
      <c r="G127" s="79"/>
      <c r="H127" s="105"/>
      <c r="I127" s="79"/>
      <c r="J127" s="105"/>
      <c r="K127" s="79"/>
      <c r="L127" s="105"/>
      <c r="M127" s="79"/>
      <c r="N127" s="105"/>
      <c r="O127" s="79"/>
      <c r="P127" s="105"/>
      <c r="Q127" s="79"/>
      <c r="R127" s="105"/>
      <c r="S127" s="79"/>
      <c r="T127" s="105"/>
      <c r="U127" s="79"/>
      <c r="V127" s="105"/>
      <c r="W127" s="79"/>
      <c r="AC127" s="612" t="s">
        <v>286</v>
      </c>
      <c r="AD127" s="612"/>
      <c r="AE127" s="612"/>
      <c r="AF127" s="612"/>
      <c r="AG127" s="612"/>
      <c r="AH127" s="612"/>
      <c r="AI127" s="612"/>
      <c r="AJ127" s="612"/>
      <c r="AK127" s="612"/>
      <c r="AL127" s="476">
        <v>0</v>
      </c>
    </row>
    <row r="128" spans="1:38" ht="18.75" customHeight="1" x14ac:dyDescent="0.25">
      <c r="A128" s="82"/>
      <c r="B128" s="83"/>
      <c r="C128" s="79"/>
      <c r="D128" s="83"/>
      <c r="E128" s="79"/>
      <c r="F128" s="105"/>
      <c r="G128" s="79"/>
      <c r="H128" s="105"/>
      <c r="I128" s="79"/>
      <c r="J128" s="105"/>
      <c r="K128" s="79"/>
      <c r="L128" s="105"/>
      <c r="M128" s="79"/>
      <c r="N128" s="105"/>
      <c r="O128" s="79"/>
      <c r="P128" s="105"/>
      <c r="Q128" s="79"/>
      <c r="R128" s="105"/>
      <c r="S128" s="79"/>
      <c r="T128" s="105"/>
      <c r="U128" s="79"/>
      <c r="V128" s="105"/>
      <c r="W128" s="79"/>
      <c r="AC128" s="105"/>
      <c r="AD128" s="607" t="s">
        <v>54</v>
      </c>
      <c r="AE128" s="607"/>
      <c r="AF128" s="607"/>
      <c r="AG128" s="607"/>
      <c r="AH128" s="607"/>
      <c r="AI128" s="607"/>
      <c r="AJ128" s="607"/>
      <c r="AK128" s="607"/>
      <c r="AL128" s="461">
        <f>AL126-AL127</f>
        <v>0</v>
      </c>
    </row>
  </sheetData>
  <sheetProtection formatColumns="0" formatRows="0" insertRows="0" sort="0" autoFilter="0" pivotTables="0"/>
  <protectedRanges>
    <protectedRange sqref="AC25:AD26 A25:W27 X27:AD27 AE25:XFD27 AC14:AD15 A14:W16 X16:AD16 AE14:XFD16" name="Rango1"/>
  </protectedRanges>
  <sortState xmlns:xlrd2="http://schemas.microsoft.com/office/spreadsheetml/2017/richdata2" ref="A117:AP121">
    <sortCondition ref="A117:A121"/>
  </sortState>
  <mergeCells count="30">
    <mergeCell ref="AK1:AK2"/>
    <mergeCell ref="AK3:AK4"/>
    <mergeCell ref="AC123:AK123"/>
    <mergeCell ref="AC124:AK124"/>
    <mergeCell ref="AC127:AK127"/>
    <mergeCell ref="A7:AK7"/>
    <mergeCell ref="AC14:AK14"/>
    <mergeCell ref="A15:H15"/>
    <mergeCell ref="AD15:AK15"/>
    <mergeCell ref="A26:H26"/>
    <mergeCell ref="A1:A4"/>
    <mergeCell ref="B1:AJ2"/>
    <mergeCell ref="T3:AJ4"/>
    <mergeCell ref="B3:S4"/>
    <mergeCell ref="AD128:AK128"/>
    <mergeCell ref="AD98:AK98"/>
    <mergeCell ref="A5:AK5"/>
    <mergeCell ref="A6:AK6"/>
    <mergeCell ref="A17:AK17"/>
    <mergeCell ref="A28:AK28"/>
    <mergeCell ref="A38:AK38"/>
    <mergeCell ref="A100:AK100"/>
    <mergeCell ref="A115:AK115"/>
    <mergeCell ref="AC25:AK25"/>
    <mergeCell ref="AD26:AK26"/>
    <mergeCell ref="AC35:AK35"/>
    <mergeCell ref="AD36:AK36"/>
    <mergeCell ref="AC112:AK112"/>
    <mergeCell ref="AD113:AK113"/>
    <mergeCell ref="AC97:AK97"/>
  </mergeCells>
  <conditionalFormatting sqref="AL26:AL27 AL37">
    <cfRule type="cellIs" dxfId="108" priority="89" operator="greaterThan">
      <formula>0</formula>
    </cfRule>
  </conditionalFormatting>
  <conditionalFormatting sqref="AL36">
    <cfRule type="cellIs" dxfId="107" priority="88" operator="greaterThan">
      <formula>0</formula>
    </cfRule>
  </conditionalFormatting>
  <conditionalFormatting sqref="AL98">
    <cfRule type="cellIs" dxfId="106" priority="87" operator="greaterThan">
      <formula>0</formula>
    </cfRule>
  </conditionalFormatting>
  <conditionalFormatting sqref="AL113">
    <cfRule type="cellIs" dxfId="105" priority="85" operator="greaterThan">
      <formula>0</formula>
    </cfRule>
  </conditionalFormatting>
  <conditionalFormatting sqref="AL128">
    <cfRule type="cellIs" dxfId="104" priority="83" operator="greaterThan">
      <formula>0</formula>
    </cfRule>
  </conditionalFormatting>
  <conditionalFormatting sqref="AD26">
    <cfRule type="expression" dxfId="103" priority="82">
      <formula>$AL$26&gt;0</formula>
    </cfRule>
  </conditionalFormatting>
  <conditionalFormatting sqref="AD36 AI37 AK37">
    <cfRule type="expression" dxfId="102" priority="81">
      <formula>$AL$36&gt;0</formula>
    </cfRule>
  </conditionalFormatting>
  <conditionalFormatting sqref="AD98">
    <cfRule type="expression" dxfId="101" priority="80">
      <formula>$AL$98&gt;0</formula>
    </cfRule>
  </conditionalFormatting>
  <conditionalFormatting sqref="AD113">
    <cfRule type="expression" dxfId="100" priority="90">
      <formula>$AL$113&gt;0</formula>
    </cfRule>
  </conditionalFormatting>
  <conditionalFormatting sqref="AL124">
    <cfRule type="cellIs" dxfId="99" priority="76" operator="greaterThan">
      <formula>0</formula>
    </cfRule>
  </conditionalFormatting>
  <conditionalFormatting sqref="Y37:AC37">
    <cfRule type="expression" dxfId="98" priority="70">
      <formula>$AL$36&gt;0</formula>
    </cfRule>
  </conditionalFormatting>
  <conditionalFormatting sqref="Y27:AC27">
    <cfRule type="expression" dxfId="97" priority="93">
      <formula>#REF!&gt;0</formula>
    </cfRule>
  </conditionalFormatting>
  <conditionalFormatting sqref="AD128">
    <cfRule type="expression" dxfId="96" priority="94">
      <formula>$AL$128&gt;0</formula>
    </cfRule>
  </conditionalFormatting>
  <conditionalFormatting sqref="AC124">
    <cfRule type="expression" dxfId="95" priority="95">
      <formula>$AL$124&gt;0</formula>
    </cfRule>
  </conditionalFormatting>
  <conditionalFormatting sqref="AE37">
    <cfRule type="expression" dxfId="94" priority="49">
      <formula>$AL$36&gt;0</formula>
    </cfRule>
  </conditionalFormatting>
  <conditionalFormatting sqref="AE27 AI27 AK27">
    <cfRule type="expression" dxfId="93" priority="54">
      <formula>#REF!&gt;0</formula>
    </cfRule>
  </conditionalFormatting>
  <conditionalFormatting sqref="AD37">
    <cfRule type="expression" dxfId="92" priority="42">
      <formula>$AL$36&gt;0</formula>
    </cfRule>
  </conditionalFormatting>
  <conditionalFormatting sqref="AD27">
    <cfRule type="expression" dxfId="91" priority="47">
      <formula>#REF!&gt;0</formula>
    </cfRule>
  </conditionalFormatting>
  <conditionalFormatting sqref="AH37">
    <cfRule type="expression" dxfId="90" priority="35">
      <formula>$AL$36&gt;0</formula>
    </cfRule>
  </conditionalFormatting>
  <conditionalFormatting sqref="AH27">
    <cfRule type="expression" dxfId="89" priority="40">
      <formula>#REF!&gt;0</formula>
    </cfRule>
  </conditionalFormatting>
  <conditionalFormatting sqref="AJ37">
    <cfRule type="expression" dxfId="88" priority="28">
      <formula>$AL$36&gt;0</formula>
    </cfRule>
  </conditionalFormatting>
  <conditionalFormatting sqref="AJ27">
    <cfRule type="expression" dxfId="87" priority="33">
      <formula>#REF!&gt;0</formula>
    </cfRule>
  </conditionalFormatting>
  <conditionalFormatting sqref="AF26">
    <cfRule type="expression" dxfId="86" priority="25">
      <formula>$AL$26&gt;0</formula>
    </cfRule>
  </conditionalFormatting>
  <conditionalFormatting sqref="AF36">
    <cfRule type="expression" dxfId="85" priority="24">
      <formula>$AL$36&gt;0</formula>
    </cfRule>
  </conditionalFormatting>
  <conditionalFormatting sqref="AF98">
    <cfRule type="expression" dxfId="84" priority="23">
      <formula>$AL$98&gt;0</formula>
    </cfRule>
  </conditionalFormatting>
  <conditionalFormatting sqref="AF113">
    <cfRule type="expression" dxfId="83" priority="26">
      <formula>$AL$113&gt;0</formula>
    </cfRule>
  </conditionalFormatting>
  <conditionalFormatting sqref="AF128">
    <cfRule type="expression" dxfId="82" priority="27">
      <formula>$AL$128&gt;0</formula>
    </cfRule>
  </conditionalFormatting>
  <conditionalFormatting sqref="AG37">
    <cfRule type="expression" dxfId="81" priority="21">
      <formula>$AL$36&gt;0</formula>
    </cfRule>
  </conditionalFormatting>
  <conditionalFormatting sqref="AG27">
    <cfRule type="expression" dxfId="80" priority="22">
      <formula>#REF!&gt;0</formula>
    </cfRule>
  </conditionalFormatting>
  <conditionalFormatting sqref="AF37">
    <cfRule type="expression" dxfId="79" priority="19">
      <formula>$AL$36&gt;0</formula>
    </cfRule>
  </conditionalFormatting>
  <conditionalFormatting sqref="AF27">
    <cfRule type="expression" dxfId="78" priority="20">
      <formula>#REF!&gt;0</formula>
    </cfRule>
  </conditionalFormatting>
  <conditionalFormatting sqref="AL15:AL16">
    <cfRule type="cellIs" dxfId="77" priority="9" operator="greaterThan">
      <formula>0</formula>
    </cfRule>
  </conditionalFormatting>
  <conditionalFormatting sqref="AD15">
    <cfRule type="expression" dxfId="76" priority="8">
      <formula>$AL$26&gt;0</formula>
    </cfRule>
  </conditionalFormatting>
  <conditionalFormatting sqref="Y16:AC16">
    <cfRule type="expression" dxfId="75" priority="10">
      <formula>#REF!&gt;0</formula>
    </cfRule>
  </conditionalFormatting>
  <conditionalFormatting sqref="AE16 AI16 AK16">
    <cfRule type="expression" dxfId="74" priority="7">
      <formula>#REF!&gt;0</formula>
    </cfRule>
  </conditionalFormatting>
  <conditionalFormatting sqref="AD16">
    <cfRule type="expression" dxfId="73" priority="6">
      <formula>#REF!&gt;0</formula>
    </cfRule>
  </conditionalFormatting>
  <conditionalFormatting sqref="AH16">
    <cfRule type="expression" dxfId="72" priority="5">
      <formula>#REF!&gt;0</formula>
    </cfRule>
  </conditionalFormatting>
  <conditionalFormatting sqref="AJ16">
    <cfRule type="expression" dxfId="71" priority="4">
      <formula>#REF!&gt;0</formula>
    </cfRule>
  </conditionalFormatting>
  <conditionalFormatting sqref="AF15">
    <cfRule type="expression" dxfId="70" priority="3">
      <formula>$AL$26&gt;0</formula>
    </cfRule>
  </conditionalFormatting>
  <conditionalFormatting sqref="AG16">
    <cfRule type="expression" dxfId="69" priority="2">
      <formula>#REF!&gt;0</formula>
    </cfRule>
  </conditionalFormatting>
  <conditionalFormatting sqref="AF16">
    <cfRule type="expression" dxfId="68" priority="1">
      <formula>#REF!&gt;0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AJ67"/>
  <sheetViews>
    <sheetView showGridLines="0" zoomScale="60" zoomScaleNormal="60" workbookViewId="0">
      <pane xSplit="1" ySplit="16" topLeftCell="B17" activePane="bottomRight" state="frozen"/>
      <selection sqref="A1:T1"/>
      <selection pane="topRight" sqref="A1:T1"/>
      <selection pane="bottomLeft" sqref="A1:T1"/>
      <selection pane="bottomRight" activeCell="A28" sqref="A28"/>
    </sheetView>
  </sheetViews>
  <sheetFormatPr baseColWidth="10" defaultColWidth="11.42578125" defaultRowHeight="18.75" x14ac:dyDescent="0.25"/>
  <cols>
    <col min="1" max="1" width="178.28515625" style="194" customWidth="1"/>
    <col min="2" max="2" width="8.140625" style="233" customWidth="1"/>
    <col min="3" max="3" width="16.85546875" style="227" customWidth="1"/>
    <col min="4" max="4" width="8.140625" style="233" customWidth="1"/>
    <col min="5" max="5" width="18.42578125" style="227" customWidth="1"/>
    <col min="6" max="6" width="8.140625" style="227" customWidth="1"/>
    <col min="7" max="7" width="17" style="227" bestFit="1" customWidth="1"/>
    <col min="8" max="8" width="8.140625" style="227" customWidth="1"/>
    <col min="9" max="9" width="17" style="227" bestFit="1" customWidth="1"/>
    <col min="10" max="10" width="8.140625" style="227" customWidth="1"/>
    <col min="11" max="11" width="16.28515625" style="227" bestFit="1" customWidth="1"/>
    <col min="12" max="12" width="8.140625" style="227" customWidth="1"/>
    <col min="13" max="13" width="16.28515625" style="227" bestFit="1" customWidth="1"/>
    <col min="14" max="14" width="5.7109375" style="227" customWidth="1"/>
    <col min="15" max="15" width="13.42578125" style="227" bestFit="1" customWidth="1"/>
    <col min="16" max="16" width="5.7109375" style="227" customWidth="1"/>
    <col min="17" max="17" width="16.7109375" style="227" customWidth="1"/>
    <col min="18" max="18" width="5.7109375" style="227" customWidth="1"/>
    <col min="19" max="19" width="20.140625" style="227" customWidth="1"/>
    <col min="20" max="20" width="5.7109375" style="227" customWidth="1"/>
    <col min="21" max="21" width="19.5703125" style="227" bestFit="1" customWidth="1"/>
    <col min="22" max="22" width="5.7109375" style="227" customWidth="1"/>
    <col min="23" max="23" width="18.7109375" style="227" customWidth="1"/>
    <col min="24" max="24" width="5.7109375" style="227" customWidth="1"/>
    <col min="25" max="25" width="18.28515625" style="227" customWidth="1"/>
    <col min="26" max="26" width="5.7109375" style="227" customWidth="1"/>
    <col min="27" max="27" width="24.42578125" style="227" customWidth="1"/>
    <col min="28" max="28" width="21.140625" style="188" customWidth="1"/>
    <col min="29" max="16384" width="11.42578125" style="194"/>
  </cols>
  <sheetData>
    <row r="1" spans="1:36" ht="18.75" customHeight="1" x14ac:dyDescent="0.25">
      <c r="A1" s="585"/>
      <c r="B1" s="596" t="s">
        <v>269</v>
      </c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 t="s">
        <v>270</v>
      </c>
      <c r="AB1" s="544"/>
      <c r="AC1" s="544"/>
      <c r="AD1" s="544"/>
      <c r="AE1" s="544"/>
      <c r="AF1" s="544"/>
      <c r="AG1" s="544"/>
      <c r="AH1" s="544"/>
      <c r="AI1" s="544"/>
      <c r="AJ1" s="544"/>
    </row>
    <row r="2" spans="1:36" ht="18.75" customHeight="1" x14ac:dyDescent="0.25">
      <c r="A2" s="585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5"/>
      <c r="AB2" s="544"/>
      <c r="AC2" s="544"/>
      <c r="AD2" s="544"/>
      <c r="AE2" s="544"/>
      <c r="AF2" s="544"/>
      <c r="AG2" s="544"/>
      <c r="AH2" s="544"/>
      <c r="AI2" s="544"/>
      <c r="AJ2" s="544"/>
    </row>
    <row r="3" spans="1:36" ht="15" customHeight="1" x14ac:dyDescent="0.25">
      <c r="A3" s="585"/>
      <c r="B3" s="596" t="s">
        <v>271</v>
      </c>
      <c r="C3" s="596"/>
      <c r="D3" s="596"/>
      <c r="E3" s="596"/>
      <c r="F3" s="596"/>
      <c r="G3" s="596"/>
      <c r="H3" s="596"/>
      <c r="I3" s="596"/>
      <c r="J3" s="596"/>
      <c r="K3" s="596"/>
      <c r="L3" s="596" t="s">
        <v>272</v>
      </c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  <c r="Z3" s="596"/>
      <c r="AA3" s="595" t="s">
        <v>334</v>
      </c>
      <c r="AB3" s="544"/>
      <c r="AC3" s="544"/>
      <c r="AD3" s="544"/>
      <c r="AE3" s="544"/>
      <c r="AF3" s="544"/>
      <c r="AG3" s="544"/>
      <c r="AH3" s="544"/>
      <c r="AI3" s="544"/>
      <c r="AJ3" s="544"/>
    </row>
    <row r="4" spans="1:36" ht="18.75" customHeight="1" x14ac:dyDescent="0.25">
      <c r="A4" s="585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5"/>
      <c r="AB4" s="544"/>
      <c r="AC4" s="544"/>
      <c r="AD4" s="544"/>
      <c r="AE4" s="544"/>
      <c r="AF4" s="544"/>
      <c r="AG4" s="544"/>
      <c r="AH4" s="544"/>
      <c r="AI4" s="544"/>
      <c r="AJ4" s="544"/>
    </row>
    <row r="5" spans="1:36" x14ac:dyDescent="0.25">
      <c r="A5" s="598"/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600"/>
    </row>
    <row r="6" spans="1:36" x14ac:dyDescent="0.25">
      <c r="A6" s="617" t="s">
        <v>280</v>
      </c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9"/>
    </row>
    <row r="7" spans="1:36" s="532" customFormat="1" x14ac:dyDescent="0.25">
      <c r="A7" s="615" t="s">
        <v>325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6"/>
      <c r="AB7" s="188"/>
    </row>
    <row r="8" spans="1:36" s="224" customFormat="1" ht="37.5" x14ac:dyDescent="0.2">
      <c r="A8" s="150" t="s">
        <v>37</v>
      </c>
      <c r="B8" s="150" t="s">
        <v>38</v>
      </c>
      <c r="C8" s="151" t="s">
        <v>39</v>
      </c>
      <c r="D8" s="150" t="s">
        <v>38</v>
      </c>
      <c r="E8" s="151" t="s">
        <v>64</v>
      </c>
      <c r="F8" s="151" t="s">
        <v>38</v>
      </c>
      <c r="G8" s="151" t="s">
        <v>65</v>
      </c>
      <c r="H8" s="151" t="s">
        <v>38</v>
      </c>
      <c r="I8" s="151" t="s">
        <v>66</v>
      </c>
      <c r="J8" s="151" t="s">
        <v>38</v>
      </c>
      <c r="K8" s="151" t="s">
        <v>11</v>
      </c>
      <c r="L8" s="151" t="s">
        <v>38</v>
      </c>
      <c r="M8" s="151" t="s">
        <v>12</v>
      </c>
      <c r="N8" s="151" t="s">
        <v>38</v>
      </c>
      <c r="O8" s="151" t="s">
        <v>14</v>
      </c>
      <c r="P8" s="151" t="s">
        <v>38</v>
      </c>
      <c r="Q8" s="151" t="s">
        <v>15</v>
      </c>
      <c r="R8" s="151" t="s">
        <v>38</v>
      </c>
      <c r="S8" s="151" t="s">
        <v>16</v>
      </c>
      <c r="T8" s="151" t="s">
        <v>38</v>
      </c>
      <c r="U8" s="151" t="s">
        <v>17</v>
      </c>
      <c r="V8" s="151" t="s">
        <v>38</v>
      </c>
      <c r="W8" s="151" t="s">
        <v>40</v>
      </c>
      <c r="X8" s="151" t="s">
        <v>38</v>
      </c>
      <c r="Y8" s="151" t="s">
        <v>18</v>
      </c>
      <c r="Z8" s="152" t="s">
        <v>38</v>
      </c>
      <c r="AA8" s="153" t="s">
        <v>19</v>
      </c>
      <c r="AB8" s="228"/>
    </row>
    <row r="9" spans="1:36" s="234" customFormat="1" x14ac:dyDescent="0.2">
      <c r="A9" s="91"/>
      <c r="B9" s="78"/>
      <c r="C9" s="280"/>
      <c r="D9" s="285"/>
      <c r="E9" s="280"/>
      <c r="F9" s="281"/>
      <c r="G9" s="280"/>
      <c r="H9" s="281"/>
      <c r="I9" s="280"/>
      <c r="J9" s="281"/>
      <c r="K9" s="280"/>
      <c r="L9" s="281"/>
      <c r="M9" s="280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190"/>
      <c r="AC9" s="94"/>
      <c r="AD9" s="94"/>
      <c r="AE9" s="94"/>
      <c r="AF9" s="359"/>
    </row>
    <row r="10" spans="1:36" s="234" customFormat="1" x14ac:dyDescent="0.2">
      <c r="A10" s="91"/>
      <c r="B10" s="78"/>
      <c r="C10" s="280"/>
      <c r="D10" s="285"/>
      <c r="E10" s="280"/>
      <c r="F10" s="281"/>
      <c r="G10" s="280"/>
      <c r="H10" s="281"/>
      <c r="I10" s="280"/>
      <c r="J10" s="281"/>
      <c r="K10" s="280"/>
      <c r="L10" s="281"/>
      <c r="M10" s="280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190"/>
      <c r="AC10" s="94"/>
      <c r="AD10" s="94"/>
      <c r="AE10" s="94"/>
      <c r="AF10" s="359"/>
    </row>
    <row r="11" spans="1:36" s="225" customFormat="1" x14ac:dyDescent="0.25">
      <c r="A11" s="575" t="s">
        <v>329</v>
      </c>
      <c r="B11" s="568"/>
      <c r="C11" s="283">
        <f>SUM(C9:C10)</f>
        <v>0</v>
      </c>
      <c r="D11" s="283"/>
      <c r="E11" s="283">
        <f>SUM(E9:E10)</f>
        <v>0</v>
      </c>
      <c r="F11" s="283"/>
      <c r="G11" s="283">
        <f>SUM(G9:G10)</f>
        <v>0</v>
      </c>
      <c r="H11" s="283"/>
      <c r="I11" s="283">
        <f>SUM(I9:I10)</f>
        <v>0</v>
      </c>
      <c r="J11" s="283"/>
      <c r="K11" s="283">
        <f>SUM(K9:K10)</f>
        <v>0</v>
      </c>
      <c r="L11" s="283"/>
      <c r="M11" s="283">
        <f>SUM(M9:M10)</f>
        <v>0</v>
      </c>
      <c r="N11" s="283"/>
      <c r="O11" s="283">
        <f>SUM(O9:O10)</f>
        <v>0</v>
      </c>
      <c r="P11" s="283"/>
      <c r="Q11" s="283">
        <f>SUM(Q9:Q10)</f>
        <v>0</v>
      </c>
      <c r="R11" s="283"/>
      <c r="S11" s="283">
        <f>SUM(S9:S10)</f>
        <v>0</v>
      </c>
      <c r="T11" s="283"/>
      <c r="U11" s="283">
        <f>SUM(U9:U10)</f>
        <v>0</v>
      </c>
      <c r="V11" s="283"/>
      <c r="W11" s="283">
        <f>SUM(W9:W10)</f>
        <v>0</v>
      </c>
      <c r="X11" s="283"/>
      <c r="Y11" s="283">
        <f>SUM(Y9:Y10)</f>
        <v>0</v>
      </c>
      <c r="Z11" s="283"/>
      <c r="AA11" s="283">
        <f>SUM(AA9:AA10)</f>
        <v>0</v>
      </c>
      <c r="AB11" s="199">
        <f>SUM(C11:AA11)</f>
        <v>0</v>
      </c>
    </row>
    <row r="12" spans="1:36" s="534" customFormat="1" x14ac:dyDescent="0.25">
      <c r="A12" s="385"/>
      <c r="B12" s="386"/>
      <c r="C12" s="387"/>
      <c r="D12" s="386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593" t="s">
        <v>285</v>
      </c>
      <c r="W12" s="593"/>
      <c r="X12" s="593"/>
      <c r="Y12" s="593"/>
      <c r="Z12" s="593"/>
      <c r="AA12" s="593"/>
      <c r="AB12" s="423">
        <v>0</v>
      </c>
    </row>
    <row r="13" spans="1:36" s="534" customFormat="1" x14ac:dyDescent="0.25">
      <c r="A13" s="601"/>
      <c r="B13" s="601"/>
      <c r="C13" s="601"/>
      <c r="D13" s="601"/>
      <c r="E13" s="601"/>
      <c r="F13" s="601"/>
      <c r="G13" s="387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567"/>
      <c r="W13" s="593" t="s">
        <v>3</v>
      </c>
      <c r="X13" s="593"/>
      <c r="Y13" s="593"/>
      <c r="Z13" s="593"/>
      <c r="AA13" s="593"/>
      <c r="AB13" s="399">
        <f>AB11-AB12</f>
        <v>0</v>
      </c>
    </row>
    <row r="14" spans="1:36" s="534" customFormat="1" x14ac:dyDescent="0.25">
      <c r="A14" s="569"/>
      <c r="B14" s="569"/>
      <c r="C14" s="569"/>
      <c r="D14" s="569"/>
      <c r="E14" s="569"/>
      <c r="F14" s="569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567"/>
      <c r="W14" s="567"/>
      <c r="X14" s="567"/>
      <c r="Y14" s="567"/>
      <c r="Z14" s="567"/>
      <c r="AA14" s="567"/>
      <c r="AB14" s="424"/>
    </row>
    <row r="15" spans="1:36" x14ac:dyDescent="0.25">
      <c r="A15" s="615" t="s">
        <v>36</v>
      </c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6"/>
    </row>
    <row r="16" spans="1:36" s="224" customFormat="1" ht="37.5" x14ac:dyDescent="0.2">
      <c r="A16" s="150" t="s">
        <v>37</v>
      </c>
      <c r="B16" s="150" t="s">
        <v>38</v>
      </c>
      <c r="C16" s="151" t="s">
        <v>39</v>
      </c>
      <c r="D16" s="150" t="s">
        <v>38</v>
      </c>
      <c r="E16" s="151" t="s">
        <v>64</v>
      </c>
      <c r="F16" s="151" t="s">
        <v>38</v>
      </c>
      <c r="G16" s="151" t="s">
        <v>65</v>
      </c>
      <c r="H16" s="151" t="s">
        <v>38</v>
      </c>
      <c r="I16" s="151" t="s">
        <v>66</v>
      </c>
      <c r="J16" s="151" t="s">
        <v>38</v>
      </c>
      <c r="K16" s="151" t="s">
        <v>11</v>
      </c>
      <c r="L16" s="151" t="s">
        <v>38</v>
      </c>
      <c r="M16" s="151" t="s">
        <v>12</v>
      </c>
      <c r="N16" s="151" t="s">
        <v>38</v>
      </c>
      <c r="O16" s="151" t="s">
        <v>14</v>
      </c>
      <c r="P16" s="151" t="s">
        <v>38</v>
      </c>
      <c r="Q16" s="151" t="s">
        <v>15</v>
      </c>
      <c r="R16" s="151" t="s">
        <v>38</v>
      </c>
      <c r="S16" s="151" t="s">
        <v>16</v>
      </c>
      <c r="T16" s="151" t="s">
        <v>38</v>
      </c>
      <c r="U16" s="151" t="s">
        <v>17</v>
      </c>
      <c r="V16" s="151" t="s">
        <v>38</v>
      </c>
      <c r="W16" s="151" t="s">
        <v>40</v>
      </c>
      <c r="X16" s="151" t="s">
        <v>38</v>
      </c>
      <c r="Y16" s="151" t="s">
        <v>18</v>
      </c>
      <c r="Z16" s="152" t="s">
        <v>38</v>
      </c>
      <c r="AA16" s="153" t="s">
        <v>19</v>
      </c>
      <c r="AB16" s="228"/>
    </row>
    <row r="17" spans="1:32" s="234" customFormat="1" x14ac:dyDescent="0.2">
      <c r="A17" s="91"/>
      <c r="B17" s="78"/>
      <c r="C17" s="280"/>
      <c r="D17" s="285"/>
      <c r="E17" s="280"/>
      <c r="F17" s="281"/>
      <c r="G17" s="280"/>
      <c r="H17" s="281"/>
      <c r="I17" s="280"/>
      <c r="J17" s="281"/>
      <c r="K17" s="280"/>
      <c r="L17" s="281"/>
      <c r="M17" s="280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190"/>
      <c r="AC17" s="94"/>
      <c r="AD17" s="94"/>
      <c r="AE17" s="94"/>
      <c r="AF17" s="359"/>
    </row>
    <row r="18" spans="1:32" s="234" customFormat="1" x14ac:dyDescent="0.2">
      <c r="A18" s="91"/>
      <c r="B18" s="78"/>
      <c r="C18" s="280"/>
      <c r="D18" s="285"/>
      <c r="E18" s="280"/>
      <c r="F18" s="281"/>
      <c r="G18" s="280"/>
      <c r="H18" s="281"/>
      <c r="I18" s="280"/>
      <c r="J18" s="281"/>
      <c r="K18" s="280"/>
      <c r="L18" s="281"/>
      <c r="M18" s="280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190"/>
      <c r="AC18" s="94"/>
      <c r="AD18" s="94"/>
      <c r="AE18" s="94"/>
      <c r="AF18" s="359"/>
    </row>
    <row r="19" spans="1:32" s="225" customFormat="1" x14ac:dyDescent="0.25">
      <c r="A19" s="87" t="s">
        <v>127</v>
      </c>
      <c r="B19" s="170"/>
      <c r="C19" s="283">
        <f>SUM(C17:C18)</f>
        <v>0</v>
      </c>
      <c r="D19" s="283"/>
      <c r="E19" s="283">
        <f>SUM(E17:E18)</f>
        <v>0</v>
      </c>
      <c r="F19" s="283"/>
      <c r="G19" s="283">
        <f>SUM(G17:G18)</f>
        <v>0</v>
      </c>
      <c r="H19" s="283"/>
      <c r="I19" s="283">
        <f>SUM(I17:I18)</f>
        <v>0</v>
      </c>
      <c r="J19" s="283"/>
      <c r="K19" s="283">
        <f>SUM(K17:K18)</f>
        <v>0</v>
      </c>
      <c r="L19" s="283"/>
      <c r="M19" s="283">
        <f>SUM(M17:M18)</f>
        <v>0</v>
      </c>
      <c r="N19" s="283"/>
      <c r="O19" s="283">
        <f>SUM(O17:O18)</f>
        <v>0</v>
      </c>
      <c r="P19" s="283"/>
      <c r="Q19" s="283">
        <f>SUM(Q17:Q18)</f>
        <v>0</v>
      </c>
      <c r="R19" s="283"/>
      <c r="S19" s="283">
        <f>SUM(S17:S18)</f>
        <v>0</v>
      </c>
      <c r="T19" s="283"/>
      <c r="U19" s="283">
        <f>SUM(U17:U18)</f>
        <v>0</v>
      </c>
      <c r="V19" s="283"/>
      <c r="W19" s="283">
        <f>SUM(W17:W18)</f>
        <v>0</v>
      </c>
      <c r="X19" s="283"/>
      <c r="Y19" s="283">
        <f>SUM(Y17:Y18)</f>
        <v>0</v>
      </c>
      <c r="Z19" s="283"/>
      <c r="AA19" s="283">
        <f>SUM(AA17:AA18)</f>
        <v>0</v>
      </c>
      <c r="AB19" s="199">
        <f>SUM(C19:AA19)</f>
        <v>0</v>
      </c>
    </row>
    <row r="20" spans="1:32" s="393" customFormat="1" x14ac:dyDescent="0.25">
      <c r="A20" s="385"/>
      <c r="B20" s="386"/>
      <c r="C20" s="387"/>
      <c r="D20" s="386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593" t="s">
        <v>285</v>
      </c>
      <c r="W20" s="593"/>
      <c r="X20" s="593"/>
      <c r="Y20" s="593"/>
      <c r="Z20" s="593"/>
      <c r="AA20" s="593"/>
      <c r="AB20" s="423">
        <v>0</v>
      </c>
    </row>
    <row r="21" spans="1:32" s="393" customFormat="1" x14ac:dyDescent="0.25">
      <c r="A21" s="601"/>
      <c r="B21" s="601"/>
      <c r="C21" s="601"/>
      <c r="D21" s="601"/>
      <c r="E21" s="601"/>
      <c r="F21" s="601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91"/>
      <c r="W21" s="593" t="s">
        <v>3</v>
      </c>
      <c r="X21" s="593"/>
      <c r="Y21" s="593"/>
      <c r="Z21" s="593"/>
      <c r="AA21" s="593"/>
      <c r="AB21" s="399">
        <f>AB19-AB20</f>
        <v>0</v>
      </c>
    </row>
    <row r="22" spans="1:32" s="393" customFormat="1" x14ac:dyDescent="0.25">
      <c r="A22" s="395"/>
      <c r="B22" s="395"/>
      <c r="C22" s="395"/>
      <c r="D22" s="395"/>
      <c r="E22" s="395"/>
      <c r="F22" s="395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91"/>
      <c r="W22" s="391"/>
      <c r="X22" s="391"/>
      <c r="Y22" s="391"/>
      <c r="Z22" s="391"/>
      <c r="AA22" s="391"/>
      <c r="AB22" s="424"/>
    </row>
    <row r="23" spans="1:32" x14ac:dyDescent="0.25">
      <c r="A23" s="621" t="s">
        <v>41</v>
      </c>
      <c r="B23" s="621"/>
      <c r="C23" s="621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</row>
    <row r="24" spans="1:32" s="224" customFormat="1" ht="37.5" x14ac:dyDescent="0.2">
      <c r="A24" s="154" t="s">
        <v>37</v>
      </c>
      <c r="B24" s="154" t="s">
        <v>38</v>
      </c>
      <c r="C24" s="155" t="s">
        <v>39</v>
      </c>
      <c r="D24" s="154" t="s">
        <v>38</v>
      </c>
      <c r="E24" s="155" t="s">
        <v>64</v>
      </c>
      <c r="F24" s="155" t="s">
        <v>38</v>
      </c>
      <c r="G24" s="155" t="s">
        <v>65</v>
      </c>
      <c r="H24" s="155" t="s">
        <v>38</v>
      </c>
      <c r="I24" s="155" t="s">
        <v>66</v>
      </c>
      <c r="J24" s="155" t="s">
        <v>38</v>
      </c>
      <c r="K24" s="155" t="s">
        <v>11</v>
      </c>
      <c r="L24" s="155" t="s">
        <v>38</v>
      </c>
      <c r="M24" s="151" t="s">
        <v>12</v>
      </c>
      <c r="N24" s="155" t="s">
        <v>38</v>
      </c>
      <c r="O24" s="155" t="s">
        <v>14</v>
      </c>
      <c r="P24" s="155" t="s">
        <v>38</v>
      </c>
      <c r="Q24" s="155" t="s">
        <v>15</v>
      </c>
      <c r="R24" s="155" t="s">
        <v>38</v>
      </c>
      <c r="S24" s="155" t="s">
        <v>16</v>
      </c>
      <c r="T24" s="155" t="s">
        <v>38</v>
      </c>
      <c r="U24" s="155" t="s">
        <v>17</v>
      </c>
      <c r="V24" s="155" t="s">
        <v>38</v>
      </c>
      <c r="W24" s="155" t="s">
        <v>40</v>
      </c>
      <c r="X24" s="155" t="s">
        <v>38</v>
      </c>
      <c r="Y24" s="155" t="s">
        <v>18</v>
      </c>
      <c r="Z24" s="155" t="s">
        <v>38</v>
      </c>
      <c r="AA24" s="155" t="s">
        <v>19</v>
      </c>
      <c r="AB24" s="228"/>
    </row>
    <row r="25" spans="1:32" x14ac:dyDescent="0.3">
      <c r="A25" s="112"/>
      <c r="B25" s="167"/>
      <c r="C25" s="288"/>
      <c r="D25" s="281"/>
      <c r="E25" s="281"/>
      <c r="F25" s="281"/>
      <c r="G25" s="281"/>
      <c r="H25" s="281"/>
      <c r="I25" s="281"/>
      <c r="J25" s="281"/>
      <c r="K25" s="280"/>
      <c r="L25" s="281"/>
      <c r="M25" s="280"/>
      <c r="N25" s="281"/>
      <c r="O25" s="281"/>
      <c r="P25" s="281"/>
      <c r="Q25" s="281"/>
      <c r="R25" s="281"/>
      <c r="S25" s="332"/>
      <c r="T25" s="324"/>
      <c r="U25" s="324"/>
      <c r="V25" s="324"/>
      <c r="W25" s="324"/>
      <c r="X25" s="324"/>
      <c r="Y25" s="324"/>
      <c r="Z25" s="324"/>
      <c r="AA25" s="324"/>
      <c r="AB25" s="237"/>
    </row>
    <row r="26" spans="1:32" x14ac:dyDescent="0.3">
      <c r="A26" s="112"/>
      <c r="B26" s="167"/>
      <c r="C26" s="288"/>
      <c r="D26" s="281"/>
      <c r="E26" s="281"/>
      <c r="F26" s="281"/>
      <c r="G26" s="281"/>
      <c r="H26" s="281"/>
      <c r="I26" s="281"/>
      <c r="J26" s="281"/>
      <c r="K26" s="280"/>
      <c r="L26" s="281"/>
      <c r="M26" s="280"/>
      <c r="N26" s="281"/>
      <c r="O26" s="281"/>
      <c r="P26" s="281"/>
      <c r="Q26" s="281"/>
      <c r="R26" s="281"/>
      <c r="S26" s="332"/>
      <c r="T26" s="324"/>
      <c r="U26" s="324"/>
      <c r="V26" s="324"/>
      <c r="W26" s="324"/>
      <c r="X26" s="324"/>
      <c r="Y26" s="324"/>
      <c r="Z26" s="324"/>
      <c r="AA26" s="324"/>
      <c r="AB26" s="237"/>
    </row>
    <row r="27" spans="1:32" x14ac:dyDescent="0.25">
      <c r="A27" s="165" t="s">
        <v>128</v>
      </c>
      <c r="B27" s="172"/>
      <c r="C27" s="312">
        <f>SUM(C25:C26)</f>
        <v>0</v>
      </c>
      <c r="D27" s="312"/>
      <c r="E27" s="312">
        <f>SUM(E25:E26)</f>
        <v>0</v>
      </c>
      <c r="F27" s="312"/>
      <c r="G27" s="312">
        <f>SUM(G25:G26)</f>
        <v>0</v>
      </c>
      <c r="H27" s="312"/>
      <c r="I27" s="312">
        <f>SUM(I25:I26)</f>
        <v>0</v>
      </c>
      <c r="J27" s="315"/>
      <c r="K27" s="312">
        <f>SUM(K25:K26)</f>
        <v>0</v>
      </c>
      <c r="L27" s="315"/>
      <c r="M27" s="312">
        <f>SUM(M25:M26)</f>
        <v>0</v>
      </c>
      <c r="N27" s="312"/>
      <c r="O27" s="312">
        <f>SUM(O25:O26)</f>
        <v>0</v>
      </c>
      <c r="P27" s="312"/>
      <c r="Q27" s="312">
        <f>SUM(Q25:Q26)</f>
        <v>0</v>
      </c>
      <c r="R27" s="312"/>
      <c r="S27" s="312">
        <f>SUM(S25:S26)</f>
        <v>0</v>
      </c>
      <c r="T27" s="312"/>
      <c r="U27" s="312">
        <f>SUM(U25:U26)</f>
        <v>0</v>
      </c>
      <c r="V27" s="312"/>
      <c r="W27" s="312">
        <f>SUM(W25:W26)</f>
        <v>0</v>
      </c>
      <c r="X27" s="312"/>
      <c r="Y27" s="312">
        <f>SUM(Y25:Y26)</f>
        <v>0</v>
      </c>
      <c r="Z27" s="312"/>
      <c r="AA27" s="312">
        <f>SUM(AA25:AA26)</f>
        <v>0</v>
      </c>
      <c r="AB27" s="199">
        <f>SUM(C27:AA27)</f>
        <v>0</v>
      </c>
    </row>
    <row r="28" spans="1:32" s="393" customFormat="1" x14ac:dyDescent="0.25">
      <c r="A28" s="385"/>
      <c r="B28" s="386"/>
      <c r="C28" s="387"/>
      <c r="D28" s="386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604" t="s">
        <v>285</v>
      </c>
      <c r="W28" s="604"/>
      <c r="X28" s="604"/>
      <c r="Y28" s="604"/>
      <c r="Z28" s="604"/>
      <c r="AA28" s="604"/>
      <c r="AB28" s="392">
        <v>0</v>
      </c>
    </row>
    <row r="29" spans="1:32" s="393" customFormat="1" x14ac:dyDescent="0.25">
      <c r="A29" s="385"/>
      <c r="B29" s="386"/>
      <c r="C29" s="387"/>
      <c r="D29" s="386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91"/>
      <c r="W29" s="593" t="s">
        <v>3</v>
      </c>
      <c r="X29" s="593"/>
      <c r="Y29" s="593"/>
      <c r="Z29" s="593"/>
      <c r="AA29" s="593"/>
      <c r="AB29" s="394">
        <f>AB27-AB28</f>
        <v>0</v>
      </c>
    </row>
    <row r="30" spans="1:32" x14ac:dyDescent="0.25">
      <c r="A30" s="621" t="s">
        <v>42</v>
      </c>
      <c r="B30" s="621"/>
      <c r="C30" s="621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</row>
    <row r="31" spans="1:32" s="224" customFormat="1" ht="37.5" x14ac:dyDescent="0.2">
      <c r="A31" s="150" t="s">
        <v>37</v>
      </c>
      <c r="B31" s="150" t="s">
        <v>38</v>
      </c>
      <c r="C31" s="151" t="s">
        <v>39</v>
      </c>
      <c r="D31" s="150" t="s">
        <v>38</v>
      </c>
      <c r="E31" s="151" t="s">
        <v>64</v>
      </c>
      <c r="F31" s="151" t="s">
        <v>38</v>
      </c>
      <c r="G31" s="151" t="s">
        <v>65</v>
      </c>
      <c r="H31" s="151" t="s">
        <v>38</v>
      </c>
      <c r="I31" s="151" t="s">
        <v>66</v>
      </c>
      <c r="J31" s="151" t="s">
        <v>38</v>
      </c>
      <c r="K31" s="151" t="s">
        <v>11</v>
      </c>
      <c r="L31" s="151" t="s">
        <v>38</v>
      </c>
      <c r="M31" s="151" t="s">
        <v>12</v>
      </c>
      <c r="N31" s="151" t="s">
        <v>38</v>
      </c>
      <c r="O31" s="151" t="s">
        <v>14</v>
      </c>
      <c r="P31" s="151" t="s">
        <v>38</v>
      </c>
      <c r="Q31" s="151" t="s">
        <v>15</v>
      </c>
      <c r="R31" s="151" t="s">
        <v>38</v>
      </c>
      <c r="S31" s="151" t="s">
        <v>16</v>
      </c>
      <c r="T31" s="151" t="s">
        <v>38</v>
      </c>
      <c r="U31" s="151" t="s">
        <v>17</v>
      </c>
      <c r="V31" s="151" t="s">
        <v>38</v>
      </c>
      <c r="W31" s="151" t="s">
        <v>40</v>
      </c>
      <c r="X31" s="151" t="s">
        <v>38</v>
      </c>
      <c r="Y31" s="151" t="s">
        <v>18</v>
      </c>
      <c r="Z31" s="151" t="s">
        <v>38</v>
      </c>
      <c r="AA31" s="151" t="s">
        <v>19</v>
      </c>
      <c r="AB31" s="228"/>
    </row>
    <row r="32" spans="1:32" x14ac:dyDescent="0.25">
      <c r="A32" s="80" t="s">
        <v>156</v>
      </c>
      <c r="B32" s="78"/>
      <c r="C32" s="285"/>
      <c r="D32" s="285"/>
      <c r="E32" s="333"/>
      <c r="F32" s="280"/>
      <c r="G32" s="333"/>
      <c r="H32" s="280"/>
      <c r="I32" s="333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</row>
    <row r="33" spans="1:31" x14ac:dyDescent="0.25">
      <c r="A33" s="80" t="s">
        <v>139</v>
      </c>
      <c r="B33" s="78"/>
      <c r="C33" s="360"/>
      <c r="D33" s="285"/>
      <c r="E33" s="36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189"/>
      <c r="AC33" s="235"/>
      <c r="AD33" s="235"/>
      <c r="AE33" s="235"/>
    </row>
    <row r="34" spans="1:31" x14ac:dyDescent="0.25">
      <c r="A34" s="80" t="s">
        <v>148</v>
      </c>
      <c r="B34" s="78"/>
      <c r="C34" s="285"/>
      <c r="D34" s="285"/>
      <c r="E34" s="333"/>
      <c r="F34" s="280"/>
      <c r="G34" s="333"/>
      <c r="H34" s="280"/>
      <c r="I34" s="333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189"/>
      <c r="AC34" s="235"/>
      <c r="AD34" s="235"/>
      <c r="AE34" s="235"/>
    </row>
    <row r="35" spans="1:31" x14ac:dyDescent="0.25">
      <c r="A35" s="80" t="s">
        <v>154</v>
      </c>
      <c r="B35" s="299"/>
      <c r="C35" s="360"/>
      <c r="D35" s="299"/>
      <c r="E35" s="360"/>
      <c r="F35" s="280"/>
      <c r="G35" s="280"/>
      <c r="H35" s="280"/>
      <c r="I35" s="280"/>
      <c r="J35" s="321"/>
      <c r="K35" s="36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189"/>
      <c r="AC35" s="235"/>
      <c r="AD35" s="235"/>
      <c r="AE35" s="235"/>
    </row>
    <row r="36" spans="1:31" x14ac:dyDescent="0.25">
      <c r="A36" s="80" t="s">
        <v>67</v>
      </c>
      <c r="B36" s="78"/>
      <c r="C36" s="285"/>
      <c r="D36" s="285"/>
      <c r="E36" s="333"/>
      <c r="F36" s="289"/>
      <c r="G36" s="333"/>
      <c r="H36" s="289"/>
      <c r="I36" s="333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</row>
    <row r="37" spans="1:31" x14ac:dyDescent="0.25">
      <c r="A37" s="80" t="s">
        <v>135</v>
      </c>
      <c r="B37" s="78"/>
      <c r="C37" s="281"/>
      <c r="D37" s="299"/>
      <c r="E37" s="281"/>
      <c r="F37" s="289"/>
      <c r="G37" s="333"/>
      <c r="H37" s="289"/>
      <c r="I37" s="333"/>
      <c r="J37" s="321"/>
      <c r="K37" s="281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327"/>
    </row>
    <row r="38" spans="1:31" x14ac:dyDescent="0.25">
      <c r="A38" s="80" t="s">
        <v>137</v>
      </c>
      <c r="B38" s="78"/>
      <c r="C38" s="281"/>
      <c r="D38" s="299"/>
      <c r="E38" s="281"/>
      <c r="F38" s="289"/>
      <c r="G38" s="333"/>
      <c r="H38" s="289"/>
      <c r="I38" s="333"/>
      <c r="J38" s="321"/>
      <c r="K38" s="281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</row>
    <row r="39" spans="1:31" x14ac:dyDescent="0.25">
      <c r="A39" s="165" t="s">
        <v>129</v>
      </c>
      <c r="B39" s="380"/>
      <c r="C39" s="382">
        <f>SUM(C32:C38)</f>
        <v>0</v>
      </c>
      <c r="D39" s="375"/>
      <c r="E39" s="382">
        <f>SUM(E32:E38)</f>
        <v>0</v>
      </c>
      <c r="F39" s="375"/>
      <c r="G39" s="382">
        <f>SUM(G32:G38)</f>
        <v>0</v>
      </c>
      <c r="H39" s="375"/>
      <c r="I39" s="382">
        <f>SUM(I32:I38)</f>
        <v>0</v>
      </c>
      <c r="J39" s="375"/>
      <c r="K39" s="382">
        <f>SUM(K32:K38)</f>
        <v>0</v>
      </c>
      <c r="L39" s="375"/>
      <c r="M39" s="382">
        <f>SUM(M32:M38)</f>
        <v>0</v>
      </c>
      <c r="N39" s="375"/>
      <c r="O39" s="382">
        <f>SUM(O32:O38)</f>
        <v>0</v>
      </c>
      <c r="P39" s="375"/>
      <c r="Q39" s="382">
        <f>SUM(Q32:Q38)</f>
        <v>0</v>
      </c>
      <c r="R39" s="375"/>
      <c r="S39" s="382">
        <f>SUM(S32:S38)</f>
        <v>0</v>
      </c>
      <c r="T39" s="375"/>
      <c r="U39" s="382">
        <f>SUM(U32:U38)</f>
        <v>0</v>
      </c>
      <c r="V39" s="375"/>
      <c r="W39" s="382">
        <f>SUM(W32:W38)</f>
        <v>0</v>
      </c>
      <c r="X39" s="375"/>
      <c r="Y39" s="382">
        <f>SUM(Y32:Y38)</f>
        <v>0</v>
      </c>
      <c r="Z39" s="383"/>
      <c r="AA39" s="382">
        <f>SUM(AA32:AA38)</f>
        <v>0</v>
      </c>
      <c r="AB39" s="199">
        <f>SUM(C39:AA39)</f>
        <v>0</v>
      </c>
    </row>
    <row r="40" spans="1:31" s="393" customFormat="1" x14ac:dyDescent="0.25">
      <c r="A40" s="421"/>
      <c r="B40" s="422"/>
      <c r="C40" s="412"/>
      <c r="D40" s="422"/>
      <c r="E40" s="412"/>
      <c r="F40" s="412"/>
      <c r="G40" s="412" t="s">
        <v>44</v>
      </c>
      <c r="H40" s="412"/>
      <c r="I40" s="412"/>
      <c r="J40" s="412"/>
      <c r="K40" s="412"/>
      <c r="L40" s="412"/>
      <c r="M40" s="412"/>
      <c r="N40" s="412"/>
      <c r="O40" s="412"/>
      <c r="P40" s="412"/>
      <c r="Q40" s="412"/>
      <c r="R40" s="412"/>
      <c r="S40" s="412"/>
      <c r="T40" s="412"/>
      <c r="U40" s="412"/>
      <c r="V40" s="622" t="s">
        <v>288</v>
      </c>
      <c r="W40" s="622"/>
      <c r="X40" s="622"/>
      <c r="Y40" s="622"/>
      <c r="Z40" s="622"/>
      <c r="AA40" s="608"/>
      <c r="AB40" s="423">
        <v>0</v>
      </c>
    </row>
    <row r="41" spans="1:31" s="393" customFormat="1" x14ac:dyDescent="0.25">
      <c r="A41" s="421"/>
      <c r="B41" s="422"/>
      <c r="C41" s="414"/>
      <c r="D41" s="42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608" t="s">
        <v>3</v>
      </c>
      <c r="X41" s="608"/>
      <c r="Y41" s="608"/>
      <c r="Z41" s="608"/>
      <c r="AA41" s="608"/>
      <c r="AB41" s="399">
        <f>AB39-AB40</f>
        <v>0</v>
      </c>
    </row>
    <row r="42" spans="1:31" s="393" customFormat="1" x14ac:dyDescent="0.25">
      <c r="A42" s="421"/>
      <c r="B42" s="422"/>
      <c r="C42" s="414"/>
      <c r="D42" s="42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25"/>
      <c r="X42" s="425"/>
      <c r="Y42" s="425"/>
      <c r="Z42" s="425"/>
      <c r="AA42" s="425"/>
      <c r="AB42" s="424"/>
    </row>
    <row r="43" spans="1:31" x14ac:dyDescent="0.25">
      <c r="A43" s="621" t="s">
        <v>51</v>
      </c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</row>
    <row r="44" spans="1:31" s="224" customFormat="1" ht="37.5" x14ac:dyDescent="0.2">
      <c r="A44" s="154" t="s">
        <v>37</v>
      </c>
      <c r="B44" s="154" t="s">
        <v>38</v>
      </c>
      <c r="C44" s="155" t="s">
        <v>39</v>
      </c>
      <c r="D44" s="154" t="s">
        <v>38</v>
      </c>
      <c r="E44" s="155" t="s">
        <v>64</v>
      </c>
      <c r="F44" s="155" t="s">
        <v>38</v>
      </c>
      <c r="G44" s="155" t="s">
        <v>65</v>
      </c>
      <c r="H44" s="155" t="s">
        <v>38</v>
      </c>
      <c r="I44" s="155" t="s">
        <v>66</v>
      </c>
      <c r="J44" s="155" t="s">
        <v>38</v>
      </c>
      <c r="K44" s="155" t="s">
        <v>11</v>
      </c>
      <c r="L44" s="155" t="s">
        <v>38</v>
      </c>
      <c r="M44" s="151" t="s">
        <v>12</v>
      </c>
      <c r="N44" s="155" t="s">
        <v>38</v>
      </c>
      <c r="O44" s="155" t="s">
        <v>14</v>
      </c>
      <c r="P44" s="155" t="s">
        <v>38</v>
      </c>
      <c r="Q44" s="155" t="s">
        <v>15</v>
      </c>
      <c r="R44" s="155" t="s">
        <v>38</v>
      </c>
      <c r="S44" s="155" t="s">
        <v>16</v>
      </c>
      <c r="T44" s="155" t="s">
        <v>38</v>
      </c>
      <c r="U44" s="155" t="s">
        <v>17</v>
      </c>
      <c r="V44" s="155" t="s">
        <v>38</v>
      </c>
      <c r="W44" s="155" t="s">
        <v>40</v>
      </c>
      <c r="X44" s="155" t="s">
        <v>38</v>
      </c>
      <c r="Y44" s="155" t="s">
        <v>18</v>
      </c>
      <c r="Z44" s="155" t="s">
        <v>38</v>
      </c>
      <c r="AA44" s="155" t="s">
        <v>19</v>
      </c>
      <c r="AB44" s="228"/>
    </row>
    <row r="45" spans="1:31" x14ac:dyDescent="0.25">
      <c r="A45" s="75" t="s">
        <v>62</v>
      </c>
      <c r="B45" s="334"/>
      <c r="C45" s="334"/>
      <c r="D45" s="335"/>
      <c r="E45" s="335"/>
      <c r="F45" s="335"/>
      <c r="G45" s="335"/>
      <c r="H45" s="335"/>
      <c r="I45" s="335"/>
      <c r="J45" s="335"/>
      <c r="K45" s="323"/>
      <c r="L45" s="335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191"/>
      <c r="AC45" s="236"/>
    </row>
    <row r="46" spans="1:31" x14ac:dyDescent="0.25">
      <c r="A46" s="75" t="s">
        <v>202</v>
      </c>
      <c r="B46" s="334"/>
      <c r="C46" s="334"/>
      <c r="D46" s="335"/>
      <c r="E46" s="335"/>
      <c r="F46" s="335"/>
      <c r="G46" s="335"/>
      <c r="H46" s="335"/>
      <c r="I46" s="335"/>
      <c r="J46" s="335"/>
      <c r="K46" s="323"/>
      <c r="L46" s="335"/>
      <c r="M46" s="323"/>
      <c r="N46" s="323"/>
      <c r="O46" s="323"/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  <c r="AA46" s="323"/>
      <c r="AB46" s="191"/>
      <c r="AC46" s="236"/>
    </row>
    <row r="47" spans="1:31" s="225" customFormat="1" x14ac:dyDescent="0.25">
      <c r="A47" s="75" t="s">
        <v>198</v>
      </c>
      <c r="B47" s="334"/>
      <c r="C47" s="334"/>
      <c r="D47" s="335"/>
      <c r="E47" s="335"/>
      <c r="F47" s="335"/>
      <c r="G47" s="335"/>
      <c r="H47" s="335"/>
      <c r="I47" s="335"/>
      <c r="J47" s="335"/>
      <c r="K47" s="323"/>
      <c r="L47" s="335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191"/>
      <c r="AC47" s="236"/>
    </row>
    <row r="48" spans="1:31" x14ac:dyDescent="0.25">
      <c r="A48" s="75" t="s">
        <v>199</v>
      </c>
      <c r="B48" s="334"/>
      <c r="C48" s="334"/>
      <c r="D48" s="335"/>
      <c r="E48" s="335"/>
      <c r="F48" s="335"/>
      <c r="G48" s="335"/>
      <c r="H48" s="335"/>
      <c r="I48" s="335"/>
      <c r="J48" s="335"/>
      <c r="K48" s="323" t="s">
        <v>157</v>
      </c>
      <c r="L48" s="335"/>
      <c r="M48" s="323" t="s">
        <v>157</v>
      </c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191"/>
      <c r="AC48" s="236"/>
    </row>
    <row r="49" spans="1:29" x14ac:dyDescent="0.25">
      <c r="A49" s="71" t="s">
        <v>200</v>
      </c>
      <c r="B49" s="335"/>
      <c r="C49" s="336"/>
      <c r="D49" s="323"/>
      <c r="E49" s="336"/>
      <c r="F49" s="323"/>
      <c r="G49" s="323"/>
      <c r="H49" s="335"/>
      <c r="I49" s="335"/>
      <c r="J49" s="335"/>
      <c r="K49" s="323"/>
      <c r="L49" s="335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191"/>
      <c r="AC49" s="236"/>
    </row>
    <row r="50" spans="1:29" x14ac:dyDescent="0.25">
      <c r="A50" s="71" t="s">
        <v>52</v>
      </c>
      <c r="B50" s="335"/>
      <c r="C50" s="336"/>
      <c r="D50" s="323"/>
      <c r="E50" s="336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190"/>
      <c r="AC50" s="235"/>
    </row>
    <row r="51" spans="1:29" ht="21.75" customHeight="1" x14ac:dyDescent="0.25">
      <c r="A51" s="71" t="s">
        <v>63</v>
      </c>
      <c r="B51" s="335"/>
      <c r="C51" s="336"/>
      <c r="D51" s="323"/>
      <c r="E51" s="336"/>
      <c r="F51" s="323"/>
      <c r="G51" s="323"/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190"/>
      <c r="AC51" s="235"/>
    </row>
    <row r="52" spans="1:29" x14ac:dyDescent="0.25">
      <c r="A52" s="76" t="s">
        <v>68</v>
      </c>
      <c r="B52" s="335"/>
      <c r="C52" s="336"/>
      <c r="D52" s="323"/>
      <c r="E52" s="336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190"/>
    </row>
    <row r="53" spans="1:29" x14ac:dyDescent="0.25">
      <c r="A53" s="73" t="s">
        <v>130</v>
      </c>
      <c r="B53" s="172"/>
      <c r="C53" s="69">
        <f>SUM(C45:C52)</f>
        <v>0</v>
      </c>
      <c r="D53" s="69"/>
      <c r="E53" s="69">
        <f>SUM(E45:E52)</f>
        <v>0</v>
      </c>
      <c r="F53" s="69"/>
      <c r="G53" s="69">
        <f>SUM(G45:G52)</f>
        <v>0</v>
      </c>
      <c r="H53" s="69"/>
      <c r="I53" s="69">
        <f>SUM(I45:I52)</f>
        <v>0</v>
      </c>
      <c r="J53" s="69"/>
      <c r="K53" s="69">
        <f>SUM(K45:K52)</f>
        <v>0</v>
      </c>
      <c r="L53" s="69"/>
      <c r="M53" s="69">
        <f>SUM(M45:M52)</f>
        <v>0</v>
      </c>
      <c r="N53" s="69"/>
      <c r="O53" s="69">
        <f>SUM(O45:O52)</f>
        <v>0</v>
      </c>
      <c r="P53" s="69"/>
      <c r="Q53" s="69">
        <f>SUM(Q45:Q52)</f>
        <v>0</v>
      </c>
      <c r="R53" s="69"/>
      <c r="S53" s="69">
        <f>SUM(S45:S52)</f>
        <v>0</v>
      </c>
      <c r="T53" s="69"/>
      <c r="U53" s="69">
        <f>SUM(U45:U52)</f>
        <v>0</v>
      </c>
      <c r="V53" s="69"/>
      <c r="W53" s="69">
        <f>SUM(W45:W52)</f>
        <v>0</v>
      </c>
      <c r="X53" s="69"/>
      <c r="Y53" s="69">
        <f>SUM(Y45:Y52)</f>
        <v>0</v>
      </c>
      <c r="Z53" s="69"/>
      <c r="AA53" s="69">
        <f>SUM(AA45:AA52)</f>
        <v>0</v>
      </c>
      <c r="AB53" s="199">
        <f>SUM(C53:AA53)</f>
        <v>0</v>
      </c>
    </row>
    <row r="54" spans="1:29" s="393" customFormat="1" x14ac:dyDescent="0.25">
      <c r="A54" s="417"/>
      <c r="B54" s="417"/>
      <c r="C54" s="417"/>
      <c r="D54" s="417"/>
      <c r="E54" s="417"/>
      <c r="F54" s="417"/>
      <c r="G54" s="417"/>
      <c r="H54" s="417"/>
      <c r="I54" s="417"/>
      <c r="J54" s="412"/>
      <c r="K54" s="412"/>
      <c r="L54" s="412"/>
      <c r="M54" s="412"/>
      <c r="N54" s="412"/>
      <c r="O54" s="412"/>
      <c r="P54" s="412"/>
      <c r="Q54" s="412"/>
      <c r="R54" s="412"/>
      <c r="S54" s="412"/>
      <c r="T54" s="412"/>
      <c r="U54" s="412"/>
      <c r="V54" s="622" t="s">
        <v>285</v>
      </c>
      <c r="W54" s="622"/>
      <c r="X54" s="622"/>
      <c r="Y54" s="622"/>
      <c r="Z54" s="622"/>
      <c r="AA54" s="622"/>
      <c r="AB54" s="424">
        <v>0</v>
      </c>
    </row>
    <row r="55" spans="1:29" s="393" customFormat="1" x14ac:dyDescent="0.25">
      <c r="A55" s="417"/>
      <c r="B55" s="417"/>
      <c r="C55" s="417"/>
      <c r="D55" s="417"/>
      <c r="E55" s="417"/>
      <c r="F55" s="417"/>
      <c r="G55" s="417"/>
      <c r="H55" s="417"/>
      <c r="I55" s="417"/>
      <c r="J55" s="412"/>
      <c r="K55" s="412"/>
      <c r="L55" s="412"/>
      <c r="M55" s="412"/>
      <c r="N55" s="412"/>
      <c r="O55" s="412"/>
      <c r="P55" s="412"/>
      <c r="Q55" s="412"/>
      <c r="R55" s="412"/>
      <c r="S55" s="412"/>
      <c r="T55" s="412"/>
      <c r="U55" s="412"/>
      <c r="V55" s="415"/>
      <c r="W55" s="608" t="s">
        <v>3</v>
      </c>
      <c r="X55" s="608"/>
      <c r="Y55" s="608"/>
      <c r="Z55" s="608"/>
      <c r="AA55" s="608"/>
      <c r="AB55" s="399">
        <f>AB53-AB54</f>
        <v>0</v>
      </c>
    </row>
    <row r="56" spans="1:29" s="393" customFormat="1" x14ac:dyDescent="0.25">
      <c r="A56" s="417"/>
      <c r="B56" s="417"/>
      <c r="C56" s="417"/>
      <c r="D56" s="417"/>
      <c r="E56" s="417"/>
      <c r="F56" s="417"/>
      <c r="G56" s="417"/>
      <c r="H56" s="417"/>
      <c r="I56" s="417"/>
      <c r="J56" s="412"/>
      <c r="K56" s="412"/>
      <c r="L56" s="412"/>
      <c r="M56" s="412"/>
      <c r="N56" s="412"/>
      <c r="O56" s="412"/>
      <c r="P56" s="412"/>
      <c r="Q56" s="412"/>
      <c r="R56" s="412"/>
      <c r="S56" s="412"/>
      <c r="T56" s="412"/>
      <c r="U56" s="412"/>
      <c r="V56" s="415"/>
      <c r="W56" s="415"/>
      <c r="X56" s="415"/>
      <c r="Y56" s="415"/>
      <c r="Z56" s="415"/>
      <c r="AA56" s="415"/>
      <c r="AB56" s="424"/>
    </row>
    <row r="57" spans="1:29" x14ac:dyDescent="0.25">
      <c r="A57" s="624" t="s">
        <v>171</v>
      </c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25"/>
      <c r="S57" s="625"/>
      <c r="T57" s="625"/>
      <c r="U57" s="625"/>
      <c r="V57" s="625"/>
      <c r="W57" s="625"/>
      <c r="X57" s="625"/>
      <c r="Y57" s="625"/>
      <c r="Z57" s="625"/>
      <c r="AA57" s="626"/>
      <c r="AB57" s="190"/>
    </row>
    <row r="58" spans="1:29" s="224" customFormat="1" ht="37.5" x14ac:dyDescent="0.2">
      <c r="A58" s="154" t="s">
        <v>37</v>
      </c>
      <c r="B58" s="154" t="s">
        <v>38</v>
      </c>
      <c r="C58" s="155" t="s">
        <v>39</v>
      </c>
      <c r="D58" s="154" t="s">
        <v>38</v>
      </c>
      <c r="E58" s="155" t="s">
        <v>64</v>
      </c>
      <c r="F58" s="155" t="s">
        <v>38</v>
      </c>
      <c r="G58" s="155" t="s">
        <v>65</v>
      </c>
      <c r="H58" s="155" t="s">
        <v>38</v>
      </c>
      <c r="I58" s="155" t="s">
        <v>66</v>
      </c>
      <c r="J58" s="155" t="s">
        <v>38</v>
      </c>
      <c r="K58" s="155" t="s">
        <v>11</v>
      </c>
      <c r="L58" s="155" t="s">
        <v>38</v>
      </c>
      <c r="M58" s="151" t="s">
        <v>12</v>
      </c>
      <c r="N58" s="155" t="s">
        <v>38</v>
      </c>
      <c r="O58" s="155" t="s">
        <v>14</v>
      </c>
      <c r="P58" s="155" t="s">
        <v>38</v>
      </c>
      <c r="Q58" s="155" t="s">
        <v>15</v>
      </c>
      <c r="R58" s="155" t="s">
        <v>38</v>
      </c>
      <c r="S58" s="155" t="s">
        <v>16</v>
      </c>
      <c r="T58" s="155" t="s">
        <v>38</v>
      </c>
      <c r="U58" s="155" t="s">
        <v>17</v>
      </c>
      <c r="V58" s="155" t="s">
        <v>38</v>
      </c>
      <c r="W58" s="155" t="s">
        <v>40</v>
      </c>
      <c r="X58" s="155" t="s">
        <v>38</v>
      </c>
      <c r="Y58" s="155" t="s">
        <v>18</v>
      </c>
      <c r="Z58" s="155" t="s">
        <v>38</v>
      </c>
      <c r="AA58" s="155" t="s">
        <v>19</v>
      </c>
      <c r="AB58" s="228"/>
    </row>
    <row r="59" spans="1:29" x14ac:dyDescent="0.25">
      <c r="A59" s="75"/>
      <c r="B59" s="331"/>
      <c r="C59" s="330"/>
      <c r="D59" s="310"/>
      <c r="E59" s="330"/>
      <c r="F59" s="310"/>
      <c r="G59" s="330"/>
      <c r="H59" s="310"/>
      <c r="I59" s="337"/>
      <c r="J59" s="310"/>
      <c r="K59" s="330"/>
      <c r="L59" s="310"/>
      <c r="M59" s="330"/>
      <c r="N59" s="330"/>
      <c r="O59" s="330"/>
      <c r="P59" s="338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</row>
    <row r="60" spans="1:29" x14ac:dyDescent="0.25">
      <c r="A60" s="75"/>
      <c r="B60" s="331"/>
      <c r="C60" s="330"/>
      <c r="D60" s="310"/>
      <c r="E60" s="330"/>
      <c r="F60" s="310"/>
      <c r="G60" s="330"/>
      <c r="H60" s="310"/>
      <c r="I60" s="337"/>
      <c r="J60" s="310"/>
      <c r="K60" s="330"/>
      <c r="L60" s="310"/>
      <c r="M60" s="330"/>
      <c r="N60" s="330"/>
      <c r="O60" s="330"/>
      <c r="P60" s="338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</row>
    <row r="61" spans="1:29" x14ac:dyDescent="0.25">
      <c r="A61" s="73" t="s">
        <v>50</v>
      </c>
      <c r="B61" s="340"/>
      <c r="C61" s="312">
        <f>SUM(C59:C60)</f>
        <v>0</v>
      </c>
      <c r="D61" s="312"/>
      <c r="E61" s="312">
        <f>SUM(E59:E60)</f>
        <v>0</v>
      </c>
      <c r="F61" s="312"/>
      <c r="G61" s="312">
        <f>SUM(G59:G60)</f>
        <v>0</v>
      </c>
      <c r="H61" s="312"/>
      <c r="I61" s="312">
        <f>SUM(I59:I60)</f>
        <v>0</v>
      </c>
      <c r="J61" s="312"/>
      <c r="K61" s="312">
        <f>SUM(K59:K60)</f>
        <v>0</v>
      </c>
      <c r="L61" s="312"/>
      <c r="M61" s="312">
        <f>SUM(M59:M60)</f>
        <v>0</v>
      </c>
      <c r="N61" s="312"/>
      <c r="O61" s="312">
        <f>SUM(O59:O60)</f>
        <v>0</v>
      </c>
      <c r="P61" s="312"/>
      <c r="Q61" s="315">
        <f>SUM(Q59:Q60)</f>
        <v>0</v>
      </c>
      <c r="R61" s="315"/>
      <c r="S61" s="315">
        <f>SUM(S59:S60)</f>
        <v>0</v>
      </c>
      <c r="T61" s="315"/>
      <c r="U61" s="315">
        <f>SUM(U59:U60)</f>
        <v>0</v>
      </c>
      <c r="V61" s="315"/>
      <c r="W61" s="315">
        <f>SUM(W59:W60)</f>
        <v>0</v>
      </c>
      <c r="X61" s="315"/>
      <c r="Y61" s="315">
        <f>SUM(Y59:Y60)</f>
        <v>0</v>
      </c>
      <c r="Z61" s="315"/>
      <c r="AA61" s="315">
        <f>SUM(AA59:AA60)</f>
        <v>0</v>
      </c>
      <c r="AB61" s="199">
        <f>SUM(C61:AA61)</f>
        <v>0</v>
      </c>
    </row>
    <row r="62" spans="1:29" s="393" customFormat="1" x14ac:dyDescent="0.25">
      <c r="A62" s="421"/>
      <c r="B62" s="421"/>
      <c r="C62" s="422"/>
      <c r="D62" s="412"/>
      <c r="E62" s="42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2"/>
      <c r="T62" s="412"/>
      <c r="U62" s="412"/>
      <c r="V62" s="622" t="s">
        <v>289</v>
      </c>
      <c r="W62" s="622"/>
      <c r="X62" s="622"/>
      <c r="Y62" s="622"/>
      <c r="Z62" s="622"/>
      <c r="AA62" s="622"/>
      <c r="AB62" s="423">
        <v>0</v>
      </c>
    </row>
    <row r="63" spans="1:29" s="393" customFormat="1" x14ac:dyDescent="0.25">
      <c r="A63" s="421"/>
      <c r="B63" s="421"/>
      <c r="C63" s="422"/>
      <c r="D63" s="412"/>
      <c r="E63" s="42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2"/>
      <c r="U63" s="412"/>
      <c r="V63" s="608" t="s">
        <v>3</v>
      </c>
      <c r="W63" s="608"/>
      <c r="X63" s="608"/>
      <c r="Y63" s="608"/>
      <c r="Z63" s="608"/>
      <c r="AA63" s="608"/>
      <c r="AB63" s="399">
        <f>AB61-AB62</f>
        <v>0</v>
      </c>
    </row>
    <row r="64" spans="1:29" s="393" customFormat="1" x14ac:dyDescent="0.25">
      <c r="A64" s="421"/>
      <c r="B64" s="421"/>
      <c r="C64" s="422"/>
      <c r="D64" s="412"/>
      <c r="E64" s="42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426"/>
    </row>
    <row r="65" spans="1:28" x14ac:dyDescent="0.25">
      <c r="A65" s="73" t="s">
        <v>55</v>
      </c>
      <c r="B65" s="71"/>
      <c r="C65" s="312">
        <f>C61+C53+C39+C27+C19</f>
        <v>0</v>
      </c>
      <c r="D65" s="312"/>
      <c r="E65" s="312">
        <f>E61+E53+E39+E27+E19</f>
        <v>0</v>
      </c>
      <c r="F65" s="312"/>
      <c r="G65" s="312">
        <f>G61+G53+G39+G27+G19</f>
        <v>0</v>
      </c>
      <c r="H65" s="312"/>
      <c r="I65" s="312">
        <f>I61+I53+I39+I27+I19</f>
        <v>0</v>
      </c>
      <c r="J65" s="312"/>
      <c r="K65" s="312">
        <f>K61+K53+K39+K27+K19</f>
        <v>0</v>
      </c>
      <c r="L65" s="312"/>
      <c r="M65" s="312">
        <f>M61+M53+M39+M27+M19</f>
        <v>0</v>
      </c>
      <c r="N65" s="312"/>
      <c r="O65" s="312">
        <f>O61+O53+O39+O27+O19</f>
        <v>0</v>
      </c>
      <c r="P65" s="312"/>
      <c r="Q65" s="312">
        <f>Q61+Q53+Q39+Q27+Q19</f>
        <v>0</v>
      </c>
      <c r="R65" s="312"/>
      <c r="S65" s="312">
        <f>S61+S53+S39+S27+S19</f>
        <v>0</v>
      </c>
      <c r="T65" s="312"/>
      <c r="U65" s="312">
        <f>U61+U53+U39+U27+U19</f>
        <v>0</v>
      </c>
      <c r="V65" s="312"/>
      <c r="W65" s="312">
        <f>W61+W53+W39+W27+W19</f>
        <v>0</v>
      </c>
      <c r="X65" s="312"/>
      <c r="Y65" s="312">
        <f>Y61+Y53+Y39+Y27+Y19</f>
        <v>0</v>
      </c>
      <c r="Z65" s="312"/>
      <c r="AA65" s="312">
        <f>AA61+AA53+AA39+AA27+AA19</f>
        <v>0</v>
      </c>
      <c r="AB65" s="199">
        <f>SUM(C65:AA65)</f>
        <v>0</v>
      </c>
    </row>
    <row r="66" spans="1:28" x14ac:dyDescent="0.3">
      <c r="A66" s="95"/>
      <c r="B66" s="95"/>
      <c r="C66" s="96"/>
      <c r="D66" s="97"/>
      <c r="E66" s="96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623" t="s">
        <v>285</v>
      </c>
      <c r="W66" s="623"/>
      <c r="X66" s="623"/>
      <c r="Y66" s="623"/>
      <c r="Z66" s="623"/>
      <c r="AA66" s="623"/>
      <c r="AB66" s="230">
        <v>0</v>
      </c>
    </row>
    <row r="67" spans="1:28" x14ac:dyDescent="0.3">
      <c r="A67" s="95"/>
      <c r="B67" s="96"/>
      <c r="C67" s="97"/>
      <c r="D67" s="96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620" t="s">
        <v>54</v>
      </c>
      <c r="W67" s="620"/>
      <c r="X67" s="620"/>
      <c r="Y67" s="620"/>
      <c r="Z67" s="620"/>
      <c r="AA67" s="620"/>
      <c r="AB67" s="198">
        <f>AB65-AB66</f>
        <v>0</v>
      </c>
    </row>
  </sheetData>
  <sheetProtection insertRows="0" sort="0" autoFilter="0" pivotTables="0"/>
  <sortState xmlns:xlrd2="http://schemas.microsoft.com/office/spreadsheetml/2017/richdata2" ref="A32:AF38">
    <sortCondition ref="A32:A38"/>
  </sortState>
  <mergeCells count="30">
    <mergeCell ref="W21:AA21"/>
    <mergeCell ref="A5:AA5"/>
    <mergeCell ref="A21:F21"/>
    <mergeCell ref="W29:AA29"/>
    <mergeCell ref="A23:AA23"/>
    <mergeCell ref="V28:AA28"/>
    <mergeCell ref="A15:AA15"/>
    <mergeCell ref="V20:AA20"/>
    <mergeCell ref="V67:AA67"/>
    <mergeCell ref="A30:AA30"/>
    <mergeCell ref="V40:AA40"/>
    <mergeCell ref="W41:AA41"/>
    <mergeCell ref="A43:AA43"/>
    <mergeCell ref="V63:AA63"/>
    <mergeCell ref="V66:AA66"/>
    <mergeCell ref="W55:AA55"/>
    <mergeCell ref="V54:AA54"/>
    <mergeCell ref="V62:AA62"/>
    <mergeCell ref="A57:AA57"/>
    <mergeCell ref="A7:AA7"/>
    <mergeCell ref="V12:AA12"/>
    <mergeCell ref="A13:F13"/>
    <mergeCell ref="W13:AA13"/>
    <mergeCell ref="A1:A4"/>
    <mergeCell ref="A6:AA6"/>
    <mergeCell ref="AA1:AA2"/>
    <mergeCell ref="AA3:AA4"/>
    <mergeCell ref="B1:Z2"/>
    <mergeCell ref="B3:K4"/>
    <mergeCell ref="L3:Z4"/>
  </mergeCells>
  <conditionalFormatting sqref="AB41:AB42">
    <cfRule type="cellIs" dxfId="67" priority="12" operator="greaterThan">
      <formula>0</formula>
    </cfRule>
  </conditionalFormatting>
  <conditionalFormatting sqref="AB55:AB56">
    <cfRule type="cellIs" dxfId="66" priority="11" operator="greaterThan">
      <formula>0</formula>
    </cfRule>
  </conditionalFormatting>
  <conditionalFormatting sqref="AB63">
    <cfRule type="cellIs" dxfId="65" priority="10" operator="greaterThan">
      <formula>0</formula>
    </cfRule>
  </conditionalFormatting>
  <conditionalFormatting sqref="AB67">
    <cfRule type="cellIs" dxfId="64" priority="9" operator="greaterThan">
      <formula>0</formula>
    </cfRule>
  </conditionalFormatting>
  <conditionalFormatting sqref="AB21:AB22">
    <cfRule type="cellIs" dxfId="63" priority="8" operator="greaterThan">
      <formula>0</formula>
    </cfRule>
  </conditionalFormatting>
  <conditionalFormatting sqref="W21:AA22">
    <cfRule type="expression" dxfId="62" priority="7">
      <formula>$AB$21&gt;0</formula>
    </cfRule>
  </conditionalFormatting>
  <conditionalFormatting sqref="AB29">
    <cfRule type="cellIs" dxfId="61" priority="6" operator="greaterThan">
      <formula>0</formula>
    </cfRule>
  </conditionalFormatting>
  <conditionalFormatting sqref="W29:AA29">
    <cfRule type="expression" dxfId="60" priority="5">
      <formula>$AB$29&gt;0</formula>
    </cfRule>
  </conditionalFormatting>
  <conditionalFormatting sqref="V63:AA63">
    <cfRule type="expression" dxfId="59" priority="4">
      <formula>$AB$63&gt;0</formula>
    </cfRule>
  </conditionalFormatting>
  <conditionalFormatting sqref="V67:AA67">
    <cfRule type="expression" dxfId="58" priority="3">
      <formula>$AB$67&gt;0</formula>
    </cfRule>
  </conditionalFormatting>
  <conditionalFormatting sqref="AB13:AB14">
    <cfRule type="cellIs" dxfId="57" priority="2" operator="greaterThan">
      <formula>0</formula>
    </cfRule>
  </conditionalFormatting>
  <conditionalFormatting sqref="W13:AA14">
    <cfRule type="expression" dxfId="56" priority="1">
      <formula>$AB$21&gt;0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I46"/>
  <sheetViews>
    <sheetView showGridLines="0" zoomScale="70" zoomScaleNormal="70" workbookViewId="0">
      <selection activeCell="I7" sqref="I7"/>
    </sheetView>
  </sheetViews>
  <sheetFormatPr baseColWidth="10" defaultColWidth="11.42578125" defaultRowHeight="18.75" x14ac:dyDescent="0.25"/>
  <cols>
    <col min="1" max="1" width="142.28515625" style="194" customWidth="1"/>
    <col min="2" max="2" width="14.7109375" style="233" customWidth="1"/>
    <col min="3" max="3" width="14.7109375" style="227" customWidth="1"/>
    <col min="4" max="4" width="14.7109375" style="229" customWidth="1"/>
    <col min="5" max="6" width="14.7109375" style="194" customWidth="1"/>
    <col min="7" max="7" width="5.7109375" style="194" customWidth="1"/>
    <col min="8" max="8" width="20.28515625" style="194" customWidth="1"/>
    <col min="9" max="9" width="15.85546875" style="194" customWidth="1"/>
    <col min="10" max="16384" width="11.42578125" style="194"/>
  </cols>
  <sheetData>
    <row r="1" spans="1:9" ht="18.75" customHeight="1" x14ac:dyDescent="0.25">
      <c r="A1" s="586"/>
      <c r="B1" s="638" t="s">
        <v>269</v>
      </c>
      <c r="C1" s="639"/>
      <c r="D1" s="639"/>
      <c r="E1" s="639"/>
      <c r="F1" s="639"/>
      <c r="G1" s="640"/>
      <c r="H1" s="596" t="s">
        <v>270</v>
      </c>
    </row>
    <row r="2" spans="1:9" ht="18.75" customHeight="1" x14ac:dyDescent="0.25">
      <c r="A2" s="644"/>
      <c r="B2" s="641"/>
      <c r="C2" s="642"/>
      <c r="D2" s="642"/>
      <c r="E2" s="642"/>
      <c r="F2" s="642"/>
      <c r="G2" s="643"/>
      <c r="H2" s="595"/>
    </row>
    <row r="3" spans="1:9" ht="18.75" customHeight="1" x14ac:dyDescent="0.25">
      <c r="A3" s="644"/>
      <c r="B3" s="638" t="s">
        <v>271</v>
      </c>
      <c r="C3" s="639"/>
      <c r="D3" s="640"/>
      <c r="E3" s="638" t="s">
        <v>272</v>
      </c>
      <c r="F3" s="639"/>
      <c r="G3" s="640"/>
      <c r="H3" s="595" t="s">
        <v>334</v>
      </c>
    </row>
    <row r="4" spans="1:9" ht="18.75" customHeight="1" x14ac:dyDescent="0.25">
      <c r="A4" s="645"/>
      <c r="B4" s="641"/>
      <c r="C4" s="642"/>
      <c r="D4" s="643"/>
      <c r="E4" s="641"/>
      <c r="F4" s="642"/>
      <c r="G4" s="643"/>
      <c r="H4" s="595"/>
    </row>
    <row r="5" spans="1:9" x14ac:dyDescent="0.3">
      <c r="A5" s="648"/>
      <c r="B5" s="649"/>
      <c r="C5" s="649"/>
      <c r="D5" s="649"/>
      <c r="E5" s="649"/>
      <c r="F5" s="649"/>
      <c r="G5" s="649"/>
      <c r="H5" s="649"/>
    </row>
    <row r="6" spans="1:9" x14ac:dyDescent="0.3">
      <c r="A6" s="646" t="s">
        <v>282</v>
      </c>
      <c r="B6" s="646"/>
      <c r="C6" s="646"/>
      <c r="D6" s="646"/>
      <c r="E6" s="646"/>
      <c r="F6" s="646"/>
      <c r="G6" s="646"/>
      <c r="H6" s="646"/>
    </row>
    <row r="7" spans="1:9" s="532" customFormat="1" x14ac:dyDescent="0.3">
      <c r="A7" s="647" t="s">
        <v>325</v>
      </c>
      <c r="B7" s="647"/>
      <c r="C7" s="647"/>
      <c r="D7" s="647"/>
      <c r="E7" s="647"/>
      <c r="F7" s="647"/>
      <c r="G7" s="647"/>
      <c r="H7" s="647"/>
    </row>
    <row r="8" spans="1:9" s="224" customFormat="1" ht="37.5" customHeight="1" x14ac:dyDescent="0.2">
      <c r="A8" s="635" t="s">
        <v>37</v>
      </c>
      <c r="B8" s="636"/>
      <c r="C8" s="636"/>
      <c r="D8" s="636"/>
      <c r="E8" s="636"/>
      <c r="F8" s="637"/>
      <c r="G8" s="146" t="s">
        <v>38</v>
      </c>
      <c r="H8" s="147" t="s">
        <v>39</v>
      </c>
    </row>
    <row r="9" spans="1:9" s="224" customFormat="1" x14ac:dyDescent="0.2">
      <c r="A9" s="627"/>
      <c r="B9" s="627"/>
      <c r="C9" s="627"/>
      <c r="D9" s="627"/>
      <c r="E9" s="627"/>
      <c r="F9" s="627"/>
      <c r="G9" s="78"/>
      <c r="H9" s="280"/>
    </row>
    <row r="10" spans="1:9" s="225" customFormat="1" x14ac:dyDescent="0.25">
      <c r="A10" s="627"/>
      <c r="B10" s="627"/>
      <c r="C10" s="627"/>
      <c r="D10" s="627"/>
      <c r="E10" s="627"/>
      <c r="F10" s="627"/>
      <c r="G10" s="78"/>
      <c r="H10" s="280"/>
    </row>
    <row r="11" spans="1:9" s="532" customFormat="1" x14ac:dyDescent="0.25">
      <c r="A11" s="628" t="s">
        <v>327</v>
      </c>
      <c r="B11" s="628"/>
      <c r="C11" s="628"/>
      <c r="D11" s="628"/>
      <c r="E11" s="628"/>
      <c r="F11" s="628"/>
      <c r="G11" s="568"/>
      <c r="H11" s="283">
        <f>SUM(H9:H10)</f>
        <v>0</v>
      </c>
      <c r="I11" s="197">
        <f>H11</f>
        <v>0</v>
      </c>
    </row>
    <row r="12" spans="1:9" s="534" customFormat="1" ht="18.75" customHeight="1" x14ac:dyDescent="0.25">
      <c r="A12" s="629" t="s">
        <v>290</v>
      </c>
      <c r="B12" s="629"/>
      <c r="C12" s="629"/>
      <c r="D12" s="629"/>
      <c r="E12" s="629"/>
      <c r="F12" s="629"/>
      <c r="G12" s="629"/>
      <c r="H12" s="629"/>
      <c r="I12" s="398">
        <v>0</v>
      </c>
    </row>
    <row r="13" spans="1:9" s="427" customFormat="1" ht="18.75" customHeight="1" x14ac:dyDescent="0.2">
      <c r="A13" s="630" t="s">
        <v>3</v>
      </c>
      <c r="B13" s="630"/>
      <c r="C13" s="630"/>
      <c r="D13" s="630"/>
      <c r="E13" s="630"/>
      <c r="F13" s="630"/>
      <c r="G13" s="630"/>
      <c r="H13" s="630"/>
      <c r="I13" s="420">
        <f>I11-I12</f>
        <v>0</v>
      </c>
    </row>
    <row r="14" spans="1:9" s="429" customFormat="1" x14ac:dyDescent="0.25">
      <c r="A14" s="569"/>
      <c r="B14" s="569"/>
      <c r="C14" s="569"/>
      <c r="I14" s="428"/>
    </row>
    <row r="15" spans="1:9" x14ac:dyDescent="0.3">
      <c r="A15" s="647" t="s">
        <v>36</v>
      </c>
      <c r="B15" s="647"/>
      <c r="C15" s="647"/>
      <c r="D15" s="647"/>
      <c r="E15" s="647"/>
      <c r="F15" s="647"/>
      <c r="G15" s="647"/>
      <c r="H15" s="647"/>
    </row>
    <row r="16" spans="1:9" s="224" customFormat="1" ht="37.5" customHeight="1" x14ac:dyDescent="0.2">
      <c r="A16" s="635" t="s">
        <v>37</v>
      </c>
      <c r="B16" s="636"/>
      <c r="C16" s="636"/>
      <c r="D16" s="636"/>
      <c r="E16" s="636"/>
      <c r="F16" s="637"/>
      <c r="G16" s="146" t="s">
        <v>38</v>
      </c>
      <c r="H16" s="147" t="s">
        <v>39</v>
      </c>
    </row>
    <row r="17" spans="1:9" s="224" customFormat="1" x14ac:dyDescent="0.2">
      <c r="A17" s="627"/>
      <c r="B17" s="627"/>
      <c r="C17" s="627"/>
      <c r="D17" s="627"/>
      <c r="E17" s="627"/>
      <c r="F17" s="627"/>
      <c r="G17" s="78"/>
      <c r="H17" s="280"/>
    </row>
    <row r="18" spans="1:9" s="225" customFormat="1" x14ac:dyDescent="0.25">
      <c r="A18" s="627"/>
      <c r="B18" s="627"/>
      <c r="C18" s="627"/>
      <c r="D18" s="627"/>
      <c r="E18" s="627"/>
      <c r="F18" s="627"/>
      <c r="G18" s="78"/>
      <c r="H18" s="280"/>
    </row>
    <row r="19" spans="1:9" x14ac:dyDescent="0.25">
      <c r="A19" s="628" t="s">
        <v>169</v>
      </c>
      <c r="B19" s="628"/>
      <c r="C19" s="628"/>
      <c r="D19" s="628"/>
      <c r="E19" s="628"/>
      <c r="F19" s="628"/>
      <c r="G19" s="170"/>
      <c r="H19" s="283">
        <f>SUM(H17:H18)</f>
        <v>0</v>
      </c>
      <c r="I19" s="197">
        <f>H19</f>
        <v>0</v>
      </c>
    </row>
    <row r="20" spans="1:9" s="393" customFormat="1" ht="18.75" customHeight="1" x14ac:dyDescent="0.25">
      <c r="A20" s="629" t="s">
        <v>290</v>
      </c>
      <c r="B20" s="629"/>
      <c r="C20" s="629"/>
      <c r="D20" s="629"/>
      <c r="E20" s="629"/>
      <c r="F20" s="629"/>
      <c r="G20" s="629"/>
      <c r="H20" s="629"/>
      <c r="I20" s="398">
        <v>0</v>
      </c>
    </row>
    <row r="21" spans="1:9" s="427" customFormat="1" ht="18.75" customHeight="1" x14ac:dyDescent="0.2">
      <c r="A21" s="630" t="s">
        <v>3</v>
      </c>
      <c r="B21" s="630"/>
      <c r="C21" s="630"/>
      <c r="D21" s="630"/>
      <c r="E21" s="630"/>
      <c r="F21" s="630"/>
      <c r="G21" s="630"/>
      <c r="H21" s="630"/>
      <c r="I21" s="420">
        <f>I19-I20</f>
        <v>0</v>
      </c>
    </row>
    <row r="22" spans="1:9" s="429" customFormat="1" x14ac:dyDescent="0.25">
      <c r="A22" s="395"/>
      <c r="B22" s="395"/>
      <c r="C22" s="395"/>
      <c r="I22" s="428"/>
    </row>
    <row r="23" spans="1:9" s="232" customFormat="1" x14ac:dyDescent="0.3">
      <c r="A23" s="647" t="s">
        <v>41</v>
      </c>
      <c r="B23" s="647"/>
      <c r="C23" s="647"/>
      <c r="D23" s="647"/>
      <c r="E23" s="647"/>
      <c r="F23" s="647"/>
      <c r="G23" s="647"/>
      <c r="H23" s="647"/>
      <c r="I23" s="229"/>
    </row>
    <row r="24" spans="1:9" s="232" customFormat="1" ht="37.5" customHeight="1" x14ac:dyDescent="0.25">
      <c r="A24" s="650" t="s">
        <v>37</v>
      </c>
      <c r="B24" s="650"/>
      <c r="C24" s="650"/>
      <c r="D24" s="650"/>
      <c r="E24" s="650"/>
      <c r="F24" s="650"/>
      <c r="G24" s="530" t="s">
        <v>38</v>
      </c>
      <c r="H24" s="157" t="s">
        <v>39</v>
      </c>
      <c r="I24" s="229"/>
    </row>
    <row r="25" spans="1:9" s="232" customFormat="1" x14ac:dyDescent="0.3">
      <c r="A25" s="651"/>
      <c r="B25" s="651"/>
      <c r="C25" s="651"/>
      <c r="D25" s="651"/>
      <c r="E25" s="651"/>
      <c r="F25" s="651"/>
      <c r="G25" s="545"/>
      <c r="H25" s="485"/>
      <c r="I25" s="229"/>
    </row>
    <row r="26" spans="1:9" s="232" customFormat="1" x14ac:dyDescent="0.3">
      <c r="A26" s="651"/>
      <c r="B26" s="651"/>
      <c r="C26" s="651"/>
      <c r="D26" s="651"/>
      <c r="E26" s="651"/>
      <c r="F26" s="651"/>
      <c r="G26" s="546"/>
      <c r="H26" s="281"/>
      <c r="I26" s="229"/>
    </row>
    <row r="27" spans="1:9" x14ac:dyDescent="0.25">
      <c r="A27" s="628" t="s">
        <v>170</v>
      </c>
      <c r="B27" s="628"/>
      <c r="C27" s="628"/>
      <c r="D27" s="628"/>
      <c r="E27" s="628"/>
      <c r="F27" s="628"/>
      <c r="G27" s="524"/>
      <c r="H27" s="316">
        <f>SUM(H25:H26)</f>
        <v>0</v>
      </c>
      <c r="I27" s="197">
        <f>H27</f>
        <v>0</v>
      </c>
    </row>
    <row r="28" spans="1:9" s="393" customFormat="1" ht="18.75" customHeight="1" x14ac:dyDescent="0.25">
      <c r="A28" s="630" t="s">
        <v>290</v>
      </c>
      <c r="B28" s="630"/>
      <c r="C28" s="630"/>
      <c r="D28" s="630"/>
      <c r="E28" s="630"/>
      <c r="F28" s="630"/>
      <c r="G28" s="630"/>
      <c r="H28" s="630"/>
      <c r="I28" s="398">
        <v>0</v>
      </c>
    </row>
    <row r="29" spans="1:9" s="393" customFormat="1" ht="18.75" customHeight="1" x14ac:dyDescent="0.25">
      <c r="A29" s="630" t="s">
        <v>3</v>
      </c>
      <c r="B29" s="630"/>
      <c r="C29" s="630"/>
      <c r="D29" s="630"/>
      <c r="E29" s="630"/>
      <c r="F29" s="630"/>
      <c r="G29" s="630"/>
      <c r="H29" s="630"/>
      <c r="I29" s="420">
        <f>I27-I28</f>
        <v>0</v>
      </c>
    </row>
    <row r="30" spans="1:9" s="393" customFormat="1" x14ac:dyDescent="0.25">
      <c r="A30" s="385"/>
      <c r="B30" s="386"/>
      <c r="C30" s="387"/>
      <c r="E30" s="397"/>
      <c r="F30" s="397"/>
      <c r="I30" s="428"/>
    </row>
    <row r="31" spans="1:9" x14ac:dyDescent="0.3">
      <c r="A31" s="647" t="s">
        <v>42</v>
      </c>
      <c r="B31" s="647"/>
      <c r="C31" s="647"/>
      <c r="D31" s="647"/>
      <c r="E31" s="647"/>
      <c r="F31" s="647"/>
      <c r="G31" s="647"/>
      <c r="H31" s="647"/>
      <c r="I31" s="229"/>
    </row>
    <row r="32" spans="1:9" ht="30.75" customHeight="1" x14ac:dyDescent="0.25">
      <c r="A32" s="635" t="s">
        <v>37</v>
      </c>
      <c r="B32" s="636"/>
      <c r="C32" s="636"/>
      <c r="D32" s="636"/>
      <c r="E32" s="636"/>
      <c r="F32" s="637"/>
      <c r="G32" s="146" t="s">
        <v>38</v>
      </c>
      <c r="H32" s="147" t="s">
        <v>39</v>
      </c>
      <c r="I32" s="229"/>
    </row>
    <row r="33" spans="1:9" ht="45.75" customHeight="1" x14ac:dyDescent="0.25">
      <c r="A33" s="652" t="s">
        <v>197</v>
      </c>
      <c r="B33" s="652"/>
      <c r="C33" s="652"/>
      <c r="D33" s="652"/>
      <c r="E33" s="652"/>
      <c r="F33" s="652"/>
      <c r="G33" s="106" t="s">
        <v>151</v>
      </c>
      <c r="H33" s="280"/>
      <c r="I33" s="229"/>
    </row>
    <row r="34" spans="1:9" x14ac:dyDescent="0.3">
      <c r="A34" s="632" t="s">
        <v>136</v>
      </c>
      <c r="B34" s="632"/>
      <c r="C34" s="632"/>
      <c r="D34" s="632"/>
      <c r="E34" s="632"/>
      <c r="F34" s="632"/>
      <c r="G34" s="78"/>
      <c r="H34" s="281"/>
      <c r="I34" s="229"/>
    </row>
    <row r="35" spans="1:9" x14ac:dyDescent="0.3">
      <c r="A35" s="632" t="s">
        <v>233</v>
      </c>
      <c r="B35" s="632"/>
      <c r="C35" s="632"/>
      <c r="D35" s="632"/>
      <c r="E35" s="632"/>
      <c r="F35" s="632"/>
      <c r="G35" s="78"/>
      <c r="H35" s="281"/>
      <c r="I35" s="229"/>
    </row>
    <row r="36" spans="1:9" x14ac:dyDescent="0.3">
      <c r="A36" s="632" t="s">
        <v>138</v>
      </c>
      <c r="B36" s="632"/>
      <c r="C36" s="632"/>
      <c r="D36" s="632"/>
      <c r="E36" s="632"/>
      <c r="F36" s="632"/>
      <c r="G36" s="78"/>
      <c r="H36" s="281"/>
      <c r="I36" s="229"/>
    </row>
    <row r="37" spans="1:9" x14ac:dyDescent="0.3">
      <c r="A37" s="632" t="s">
        <v>141</v>
      </c>
      <c r="B37" s="632"/>
      <c r="C37" s="632"/>
      <c r="D37" s="632"/>
      <c r="E37" s="632"/>
      <c r="F37" s="632"/>
      <c r="G37" s="78"/>
      <c r="H37" s="281"/>
      <c r="I37" s="229"/>
    </row>
    <row r="38" spans="1:9" s="532" customFormat="1" x14ac:dyDescent="0.3">
      <c r="A38" s="632" t="s">
        <v>311</v>
      </c>
      <c r="B38" s="632"/>
      <c r="C38" s="632"/>
      <c r="D38" s="632"/>
      <c r="E38" s="632"/>
      <c r="F38" s="632"/>
      <c r="G38" s="78"/>
      <c r="H38" s="281"/>
      <c r="I38" s="229"/>
    </row>
    <row r="39" spans="1:9" s="225" customFormat="1" x14ac:dyDescent="0.3">
      <c r="A39" s="632" t="s">
        <v>145</v>
      </c>
      <c r="B39" s="632"/>
      <c r="C39" s="632"/>
      <c r="D39" s="632"/>
      <c r="E39" s="632"/>
      <c r="F39" s="632"/>
      <c r="G39" s="78"/>
      <c r="H39" s="281"/>
      <c r="I39" s="229"/>
    </row>
    <row r="40" spans="1:9" x14ac:dyDescent="0.3">
      <c r="A40" s="633" t="s">
        <v>131</v>
      </c>
      <c r="B40" s="633"/>
      <c r="C40" s="633"/>
      <c r="D40" s="633"/>
      <c r="E40" s="633"/>
      <c r="F40" s="633"/>
      <c r="G40" s="78"/>
      <c r="H40" s="283">
        <f>SUM(H33:H39)</f>
        <v>0</v>
      </c>
      <c r="I40" s="197">
        <f>H40</f>
        <v>0</v>
      </c>
    </row>
    <row r="41" spans="1:9" s="393" customFormat="1" ht="18.75" customHeight="1" x14ac:dyDescent="0.25">
      <c r="A41" s="630" t="s">
        <v>290</v>
      </c>
      <c r="B41" s="630"/>
      <c r="C41" s="630"/>
      <c r="D41" s="630"/>
      <c r="E41" s="630"/>
      <c r="F41" s="630"/>
      <c r="G41" s="630"/>
      <c r="H41" s="630"/>
      <c r="I41" s="398">
        <v>0</v>
      </c>
    </row>
    <row r="42" spans="1:9" s="393" customFormat="1" ht="18.75" customHeight="1" x14ac:dyDescent="0.25">
      <c r="A42" s="630" t="s">
        <v>3</v>
      </c>
      <c r="B42" s="630"/>
      <c r="C42" s="630"/>
      <c r="D42" s="630"/>
      <c r="E42" s="630"/>
      <c r="F42" s="630"/>
      <c r="G42" s="630"/>
      <c r="H42" s="630"/>
      <c r="I42" s="420">
        <f>I40-I41</f>
        <v>0</v>
      </c>
    </row>
    <row r="43" spans="1:9" s="393" customFormat="1" x14ac:dyDescent="0.25">
      <c r="A43" s="421"/>
      <c r="B43" s="421"/>
      <c r="C43" s="422"/>
      <c r="E43" s="534"/>
      <c r="F43" s="534"/>
      <c r="G43" s="534"/>
      <c r="I43" s="428"/>
    </row>
    <row r="44" spans="1:9" x14ac:dyDescent="0.3">
      <c r="A44" s="634" t="s">
        <v>132</v>
      </c>
      <c r="B44" s="634"/>
      <c r="C44" s="634"/>
      <c r="D44" s="634"/>
      <c r="E44" s="634"/>
      <c r="F44" s="634"/>
      <c r="G44" s="550"/>
      <c r="H44" s="312">
        <f>H40+H27+H19</f>
        <v>0</v>
      </c>
      <c r="I44" s="197">
        <f>H44</f>
        <v>0</v>
      </c>
    </row>
    <row r="45" spans="1:9" ht="18.75" customHeight="1" x14ac:dyDescent="0.25">
      <c r="A45" s="631" t="s">
        <v>290</v>
      </c>
      <c r="B45" s="631"/>
      <c r="C45" s="631"/>
      <c r="D45" s="631"/>
      <c r="E45" s="631"/>
      <c r="F45" s="631"/>
      <c r="G45" s="631"/>
      <c r="H45" s="631"/>
      <c r="I45" s="197">
        <v>0</v>
      </c>
    </row>
    <row r="46" spans="1:9" ht="18.75" customHeight="1" x14ac:dyDescent="0.25">
      <c r="A46" s="631" t="s">
        <v>3</v>
      </c>
      <c r="B46" s="631"/>
      <c r="C46" s="631"/>
      <c r="D46" s="631"/>
      <c r="E46" s="631"/>
      <c r="F46" s="631"/>
      <c r="G46" s="631"/>
      <c r="H46" s="631"/>
      <c r="I46" s="231">
        <f>I44-I45</f>
        <v>0</v>
      </c>
    </row>
  </sheetData>
  <sheetProtection insertRows="0" insertHyperlinks="0" sort="0" autoFilter="0" pivotTables="0"/>
  <sortState xmlns:xlrd2="http://schemas.microsoft.com/office/spreadsheetml/2017/richdata2" ref="A33:F37">
    <sortCondition ref="A33:A37"/>
  </sortState>
  <mergeCells count="44">
    <mergeCell ref="A34:F34"/>
    <mergeCell ref="A35:F35"/>
    <mergeCell ref="A36:F36"/>
    <mergeCell ref="A26:F26"/>
    <mergeCell ref="A27:F27"/>
    <mergeCell ref="A31:H31"/>
    <mergeCell ref="A32:F32"/>
    <mergeCell ref="A33:F33"/>
    <mergeCell ref="A1:A4"/>
    <mergeCell ref="A6:H6"/>
    <mergeCell ref="A15:H15"/>
    <mergeCell ref="A5:H5"/>
    <mergeCell ref="A7:H7"/>
    <mergeCell ref="A8:F8"/>
    <mergeCell ref="A9:F9"/>
    <mergeCell ref="H1:H2"/>
    <mergeCell ref="H3:H4"/>
    <mergeCell ref="B3:D4"/>
    <mergeCell ref="E3:G4"/>
    <mergeCell ref="B1:G2"/>
    <mergeCell ref="A45:H45"/>
    <mergeCell ref="A46:H46"/>
    <mergeCell ref="A37:F37"/>
    <mergeCell ref="A39:F39"/>
    <mergeCell ref="A40:F40"/>
    <mergeCell ref="A44:F44"/>
    <mergeCell ref="A38:F38"/>
    <mergeCell ref="A41:H41"/>
    <mergeCell ref="A10:F10"/>
    <mergeCell ref="A11:F11"/>
    <mergeCell ref="A12:H12"/>
    <mergeCell ref="A13:H13"/>
    <mergeCell ref="A42:H42"/>
    <mergeCell ref="A16:F16"/>
    <mergeCell ref="A17:F17"/>
    <mergeCell ref="A18:F18"/>
    <mergeCell ref="A19:F19"/>
    <mergeCell ref="A20:H20"/>
    <mergeCell ref="A21:H21"/>
    <mergeCell ref="A28:H28"/>
    <mergeCell ref="A29:H29"/>
    <mergeCell ref="A23:H23"/>
    <mergeCell ref="A24:F24"/>
    <mergeCell ref="A25:F25"/>
  </mergeCells>
  <conditionalFormatting sqref="I21">
    <cfRule type="cellIs" dxfId="55" priority="9" operator="greaterThan">
      <formula>0</formula>
    </cfRule>
  </conditionalFormatting>
  <conditionalFormatting sqref="I29">
    <cfRule type="cellIs" dxfId="54" priority="7" operator="greaterThan">
      <formula>0</formula>
    </cfRule>
  </conditionalFormatting>
  <conditionalFormatting sqref="I42">
    <cfRule type="cellIs" dxfId="53" priority="5" operator="greaterThan">
      <formula>0</formula>
    </cfRule>
  </conditionalFormatting>
  <conditionalFormatting sqref="I46">
    <cfRule type="cellIs" dxfId="52" priority="3" operator="greaterThan">
      <formula>0</formula>
    </cfRule>
  </conditionalFormatting>
  <conditionalFormatting sqref="A21 A29 A42 A46">
    <cfRule type="expression" dxfId="51" priority="88">
      <formula>#REF!&gt;0</formula>
    </cfRule>
  </conditionalFormatting>
  <conditionalFormatting sqref="I13">
    <cfRule type="cellIs" dxfId="50" priority="1" operator="greaterThan">
      <formula>0</formula>
    </cfRule>
  </conditionalFormatting>
  <conditionalFormatting sqref="A13">
    <cfRule type="expression" dxfId="49" priority="2">
      <formula>#REF!&gt;0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I43"/>
  <sheetViews>
    <sheetView showGridLines="0" zoomScale="70" zoomScaleNormal="70" workbookViewId="0">
      <selection activeCell="I7" sqref="I7"/>
    </sheetView>
  </sheetViews>
  <sheetFormatPr baseColWidth="10" defaultColWidth="11.42578125" defaultRowHeight="18.75" customHeight="1" x14ac:dyDescent="0.3"/>
  <cols>
    <col min="1" max="1" width="142.28515625" style="194" customWidth="1"/>
    <col min="2" max="3" width="14.5703125" style="227" customWidth="1"/>
    <col min="4" max="4" width="14.5703125" style="196" customWidth="1"/>
    <col min="5" max="6" width="14.5703125" style="194" customWidth="1"/>
    <col min="7" max="7" width="5.7109375" style="194" customWidth="1"/>
    <col min="8" max="8" width="20.7109375" style="194" customWidth="1"/>
    <col min="9" max="9" width="19.140625" style="194" customWidth="1"/>
    <col min="10" max="16384" width="11.42578125" style="194"/>
  </cols>
  <sheetData>
    <row r="1" spans="1:9" ht="18.75" customHeight="1" x14ac:dyDescent="0.25">
      <c r="A1" s="586"/>
      <c r="B1" s="638" t="s">
        <v>269</v>
      </c>
      <c r="C1" s="639"/>
      <c r="D1" s="639"/>
      <c r="E1" s="639"/>
      <c r="F1" s="639"/>
      <c r="G1" s="640"/>
      <c r="H1" s="596" t="s">
        <v>270</v>
      </c>
    </row>
    <row r="2" spans="1:9" ht="18.75" customHeight="1" x14ac:dyDescent="0.25">
      <c r="A2" s="644"/>
      <c r="B2" s="641"/>
      <c r="C2" s="642"/>
      <c r="D2" s="642"/>
      <c r="E2" s="642"/>
      <c r="F2" s="642"/>
      <c r="G2" s="643"/>
      <c r="H2" s="595"/>
    </row>
    <row r="3" spans="1:9" ht="18.75" customHeight="1" x14ac:dyDescent="0.25">
      <c r="A3" s="644"/>
      <c r="B3" s="638" t="s">
        <v>271</v>
      </c>
      <c r="C3" s="639"/>
      <c r="D3" s="640"/>
      <c r="E3" s="638" t="s">
        <v>272</v>
      </c>
      <c r="F3" s="639"/>
      <c r="G3" s="640"/>
      <c r="H3" s="595" t="s">
        <v>334</v>
      </c>
    </row>
    <row r="4" spans="1:9" ht="18.75" customHeight="1" x14ac:dyDescent="0.25">
      <c r="A4" s="645"/>
      <c r="B4" s="641"/>
      <c r="C4" s="642"/>
      <c r="D4" s="643"/>
      <c r="E4" s="641"/>
      <c r="F4" s="642"/>
      <c r="G4" s="643"/>
      <c r="H4" s="595"/>
    </row>
    <row r="5" spans="1:9" ht="18.75" customHeight="1" x14ac:dyDescent="0.25">
      <c r="A5" s="598"/>
      <c r="B5" s="599"/>
      <c r="C5" s="599"/>
      <c r="D5" s="599"/>
      <c r="E5" s="599"/>
      <c r="F5" s="599"/>
      <c r="G5" s="599"/>
      <c r="H5" s="599"/>
    </row>
    <row r="6" spans="1:9" ht="18.75" customHeight="1" x14ac:dyDescent="0.3">
      <c r="A6" s="646" t="s">
        <v>282</v>
      </c>
      <c r="B6" s="646"/>
      <c r="C6" s="646"/>
      <c r="D6" s="646"/>
      <c r="E6" s="646"/>
      <c r="F6" s="646"/>
      <c r="G6" s="646"/>
      <c r="H6" s="646"/>
    </row>
    <row r="7" spans="1:9" s="532" customFormat="1" ht="18.75" customHeight="1" x14ac:dyDescent="0.3">
      <c r="A7" s="647" t="s">
        <v>325</v>
      </c>
      <c r="B7" s="647"/>
      <c r="C7" s="647"/>
      <c r="D7" s="647"/>
      <c r="E7" s="647"/>
      <c r="F7" s="647"/>
      <c r="G7" s="647"/>
      <c r="H7" s="647"/>
    </row>
    <row r="8" spans="1:9" s="224" customFormat="1" ht="37.5" customHeight="1" x14ac:dyDescent="0.2">
      <c r="A8" s="635" t="s">
        <v>37</v>
      </c>
      <c r="B8" s="636"/>
      <c r="C8" s="636"/>
      <c r="D8" s="636"/>
      <c r="E8" s="636"/>
      <c r="F8" s="637"/>
      <c r="G8" s="146" t="s">
        <v>38</v>
      </c>
      <c r="H8" s="147" t="s">
        <v>39</v>
      </c>
    </row>
    <row r="9" spans="1:9" s="532" customFormat="1" ht="18.75" customHeight="1" x14ac:dyDescent="0.3">
      <c r="A9" s="627"/>
      <c r="B9" s="627"/>
      <c r="C9" s="627"/>
      <c r="D9" s="627"/>
      <c r="E9" s="627"/>
      <c r="F9" s="627"/>
      <c r="G9" s="78"/>
      <c r="H9" s="280"/>
      <c r="I9" s="196"/>
    </row>
    <row r="10" spans="1:9" s="225" customFormat="1" ht="18.75" customHeight="1" x14ac:dyDescent="0.3">
      <c r="A10" s="627"/>
      <c r="B10" s="627"/>
      <c r="C10" s="627"/>
      <c r="D10" s="627"/>
      <c r="E10" s="627"/>
      <c r="F10" s="627"/>
      <c r="G10" s="78"/>
      <c r="H10" s="280"/>
      <c r="I10" s="196"/>
    </row>
    <row r="11" spans="1:9" s="532" customFormat="1" ht="18.75" customHeight="1" x14ac:dyDescent="0.25">
      <c r="A11" s="628" t="s">
        <v>330</v>
      </c>
      <c r="B11" s="628"/>
      <c r="C11" s="628"/>
      <c r="D11" s="628"/>
      <c r="E11" s="628"/>
      <c r="F11" s="628"/>
      <c r="G11" s="568"/>
      <c r="H11" s="283">
        <f>SUM(H9:H10)</f>
        <v>0</v>
      </c>
      <c r="I11" s="197">
        <f>H11</f>
        <v>0</v>
      </c>
    </row>
    <row r="12" spans="1:9" s="532" customFormat="1" ht="18.75" customHeight="1" x14ac:dyDescent="0.25">
      <c r="A12" s="653" t="s">
        <v>291</v>
      </c>
      <c r="B12" s="653"/>
      <c r="C12" s="653"/>
      <c r="D12" s="653"/>
      <c r="E12" s="653"/>
      <c r="F12" s="653"/>
      <c r="G12" s="653"/>
      <c r="H12" s="653"/>
      <c r="I12" s="197">
        <v>0</v>
      </c>
    </row>
    <row r="13" spans="1:9" s="226" customFormat="1" ht="18.75" customHeight="1" x14ac:dyDescent="0.2">
      <c r="A13" s="631" t="s">
        <v>3</v>
      </c>
      <c r="B13" s="631"/>
      <c r="C13" s="631"/>
      <c r="D13" s="631"/>
      <c r="E13" s="631"/>
      <c r="F13" s="631"/>
      <c r="G13" s="631"/>
      <c r="H13" s="631"/>
      <c r="I13" s="198">
        <f>I11-I12</f>
        <v>0</v>
      </c>
    </row>
    <row r="14" spans="1:9" s="532" customFormat="1" ht="18.75" customHeight="1" x14ac:dyDescent="0.3">
      <c r="A14" s="169"/>
      <c r="B14" s="169"/>
      <c r="C14" s="169"/>
      <c r="D14" s="196"/>
    </row>
    <row r="15" spans="1:9" ht="18.75" customHeight="1" x14ac:dyDescent="0.3">
      <c r="A15" s="647" t="s">
        <v>36</v>
      </c>
      <c r="B15" s="647"/>
      <c r="C15" s="647"/>
      <c r="D15" s="647"/>
      <c r="E15" s="647"/>
      <c r="F15" s="647"/>
      <c r="G15" s="647"/>
      <c r="H15" s="647"/>
    </row>
    <row r="16" spans="1:9" s="224" customFormat="1" ht="37.5" customHeight="1" x14ac:dyDescent="0.2">
      <c r="A16" s="635" t="s">
        <v>37</v>
      </c>
      <c r="B16" s="636"/>
      <c r="C16" s="636"/>
      <c r="D16" s="636"/>
      <c r="E16" s="636"/>
      <c r="F16" s="637"/>
      <c r="G16" s="146" t="s">
        <v>38</v>
      </c>
      <c r="H16" s="147" t="s">
        <v>39</v>
      </c>
    </row>
    <row r="17" spans="1:9" ht="18.75" customHeight="1" x14ac:dyDescent="0.3">
      <c r="A17" s="627"/>
      <c r="B17" s="627"/>
      <c r="C17" s="627"/>
      <c r="D17" s="627"/>
      <c r="E17" s="627"/>
      <c r="F17" s="627"/>
      <c r="G17" s="78"/>
      <c r="H17" s="280"/>
      <c r="I17" s="196"/>
    </row>
    <row r="18" spans="1:9" s="225" customFormat="1" ht="18.75" customHeight="1" x14ac:dyDescent="0.3">
      <c r="A18" s="627"/>
      <c r="B18" s="627"/>
      <c r="C18" s="627"/>
      <c r="D18" s="627"/>
      <c r="E18" s="627"/>
      <c r="F18" s="627"/>
      <c r="G18" s="78"/>
      <c r="H18" s="280"/>
      <c r="I18" s="196"/>
    </row>
    <row r="19" spans="1:9" ht="18.75" customHeight="1" x14ac:dyDescent="0.25">
      <c r="A19" s="628" t="s">
        <v>175</v>
      </c>
      <c r="B19" s="628"/>
      <c r="C19" s="628"/>
      <c r="D19" s="628"/>
      <c r="E19" s="628"/>
      <c r="F19" s="628"/>
      <c r="G19" s="531"/>
      <c r="H19" s="283">
        <f>SUM(H17:H18)</f>
        <v>0</v>
      </c>
      <c r="I19" s="197">
        <f>H19</f>
        <v>0</v>
      </c>
    </row>
    <row r="20" spans="1:9" ht="18.75" customHeight="1" x14ac:dyDescent="0.25">
      <c r="A20" s="653" t="s">
        <v>291</v>
      </c>
      <c r="B20" s="653"/>
      <c r="C20" s="653"/>
      <c r="D20" s="653"/>
      <c r="E20" s="653"/>
      <c r="F20" s="653"/>
      <c r="G20" s="653"/>
      <c r="H20" s="653"/>
      <c r="I20" s="197">
        <v>0</v>
      </c>
    </row>
    <row r="21" spans="1:9" s="226" customFormat="1" ht="18.75" customHeight="1" x14ac:dyDescent="0.2">
      <c r="A21" s="631" t="s">
        <v>3</v>
      </c>
      <c r="B21" s="631"/>
      <c r="C21" s="631"/>
      <c r="D21" s="631"/>
      <c r="E21" s="631"/>
      <c r="F21" s="631"/>
      <c r="G21" s="631"/>
      <c r="H21" s="631"/>
      <c r="I21" s="198">
        <f>I19-I20</f>
        <v>0</v>
      </c>
    </row>
    <row r="22" spans="1:9" ht="18.75" customHeight="1" x14ac:dyDescent="0.3">
      <c r="A22" s="169"/>
      <c r="B22" s="169"/>
      <c r="C22" s="169"/>
    </row>
    <row r="23" spans="1:9" ht="18.75" customHeight="1" x14ac:dyDescent="0.3">
      <c r="A23" s="647" t="s">
        <v>41</v>
      </c>
      <c r="B23" s="647"/>
      <c r="C23" s="647"/>
      <c r="D23" s="647"/>
      <c r="E23" s="647"/>
      <c r="F23" s="647"/>
      <c r="G23" s="647"/>
      <c r="H23" s="647"/>
    </row>
    <row r="24" spans="1:9" ht="37.5" customHeight="1" x14ac:dyDescent="0.25">
      <c r="A24" s="650" t="s">
        <v>37</v>
      </c>
      <c r="B24" s="650"/>
      <c r="C24" s="650"/>
      <c r="D24" s="650"/>
      <c r="E24" s="650"/>
      <c r="F24" s="650"/>
      <c r="G24" s="530" t="s">
        <v>38</v>
      </c>
      <c r="H24" s="157" t="s">
        <v>39</v>
      </c>
    </row>
    <row r="25" spans="1:9" ht="18.75" customHeight="1" x14ac:dyDescent="0.3">
      <c r="A25" s="651"/>
      <c r="B25" s="651"/>
      <c r="C25" s="651"/>
      <c r="D25" s="651"/>
      <c r="E25" s="651"/>
      <c r="F25" s="651"/>
      <c r="G25" s="551"/>
      <c r="H25" s="326"/>
      <c r="I25" s="196"/>
    </row>
    <row r="26" spans="1:9" ht="18.75" customHeight="1" x14ac:dyDescent="0.3">
      <c r="A26" s="651"/>
      <c r="B26" s="651"/>
      <c r="C26" s="651"/>
      <c r="D26" s="651"/>
      <c r="E26" s="651"/>
      <c r="F26" s="651"/>
      <c r="G26" s="551"/>
      <c r="H26" s="326"/>
      <c r="I26" s="196"/>
    </row>
    <row r="27" spans="1:9" ht="18.75" customHeight="1" x14ac:dyDescent="0.25">
      <c r="A27" s="628" t="s">
        <v>176</v>
      </c>
      <c r="B27" s="628"/>
      <c r="C27" s="628"/>
      <c r="D27" s="628"/>
      <c r="E27" s="628"/>
      <c r="F27" s="628"/>
      <c r="G27" s="526"/>
      <c r="H27" s="312">
        <f>SUM(H25:H26)</f>
        <v>0</v>
      </c>
      <c r="I27" s="197">
        <f>H27</f>
        <v>0</v>
      </c>
    </row>
    <row r="28" spans="1:9" ht="18.75" customHeight="1" x14ac:dyDescent="0.25">
      <c r="A28" s="631" t="s">
        <v>291</v>
      </c>
      <c r="B28" s="631"/>
      <c r="C28" s="631"/>
      <c r="D28" s="631"/>
      <c r="E28" s="631"/>
      <c r="F28" s="631"/>
      <c r="G28" s="631"/>
      <c r="H28" s="631"/>
      <c r="I28" s="197">
        <v>0</v>
      </c>
    </row>
    <row r="29" spans="1:9" ht="18.75" customHeight="1" x14ac:dyDescent="0.25">
      <c r="A29" s="631" t="s">
        <v>3</v>
      </c>
      <c r="B29" s="631"/>
      <c r="C29" s="631"/>
      <c r="D29" s="631"/>
      <c r="E29" s="631"/>
      <c r="F29" s="631"/>
      <c r="G29" s="631"/>
      <c r="H29" s="631"/>
      <c r="I29" s="198">
        <f>I27-I28</f>
        <v>0</v>
      </c>
    </row>
    <row r="30" spans="1:9" ht="18.75" customHeight="1" x14ac:dyDescent="0.3">
      <c r="A30" s="72"/>
      <c r="B30" s="70"/>
      <c r="C30" s="74"/>
    </row>
    <row r="31" spans="1:9" ht="18.75" customHeight="1" x14ac:dyDescent="0.3">
      <c r="A31" s="647" t="s">
        <v>42</v>
      </c>
      <c r="B31" s="647"/>
      <c r="C31" s="647"/>
      <c r="D31" s="647"/>
      <c r="E31" s="647"/>
      <c r="F31" s="647"/>
      <c r="G31" s="647"/>
      <c r="H31" s="647"/>
    </row>
    <row r="32" spans="1:9" ht="37.5" customHeight="1" x14ac:dyDescent="0.25">
      <c r="A32" s="635" t="s">
        <v>37</v>
      </c>
      <c r="B32" s="636"/>
      <c r="C32" s="636"/>
      <c r="D32" s="636"/>
      <c r="E32" s="636"/>
      <c r="F32" s="637"/>
      <c r="G32" s="146" t="s">
        <v>38</v>
      </c>
      <c r="H32" s="147" t="s">
        <v>39</v>
      </c>
    </row>
    <row r="33" spans="1:9" s="225" customFormat="1" ht="18.75" customHeight="1" x14ac:dyDescent="0.3">
      <c r="A33" s="655" t="s">
        <v>212</v>
      </c>
      <c r="B33" s="655"/>
      <c r="C33" s="655"/>
      <c r="D33" s="655"/>
      <c r="E33" s="655"/>
      <c r="F33" s="655"/>
      <c r="G33" s="551"/>
      <c r="H33" s="324"/>
      <c r="I33" s="196"/>
    </row>
    <row r="34" spans="1:9" ht="18.75" customHeight="1" x14ac:dyDescent="0.3">
      <c r="A34" s="655" t="s">
        <v>108</v>
      </c>
      <c r="B34" s="655"/>
      <c r="C34" s="655"/>
      <c r="D34" s="655"/>
      <c r="E34" s="655"/>
      <c r="F34" s="655"/>
      <c r="G34" s="551"/>
      <c r="H34" s="324"/>
      <c r="I34" s="196"/>
    </row>
    <row r="35" spans="1:9" ht="18.75" customHeight="1" x14ac:dyDescent="0.3">
      <c r="A35" s="627" t="s">
        <v>192</v>
      </c>
      <c r="B35" s="627"/>
      <c r="C35" s="627"/>
      <c r="D35" s="627"/>
      <c r="E35" s="627"/>
      <c r="F35" s="627"/>
      <c r="G35" s="552"/>
      <c r="H35" s="323"/>
      <c r="I35" s="196"/>
    </row>
    <row r="36" spans="1:9" ht="18.75" customHeight="1" x14ac:dyDescent="0.3">
      <c r="A36" s="627" t="s">
        <v>145</v>
      </c>
      <c r="B36" s="627"/>
      <c r="C36" s="627"/>
      <c r="D36" s="627"/>
      <c r="E36" s="627"/>
      <c r="F36" s="627"/>
      <c r="G36" s="552"/>
      <c r="H36" s="325"/>
      <c r="I36" s="196"/>
    </row>
    <row r="37" spans="1:9" ht="18.75" customHeight="1" x14ac:dyDescent="0.25">
      <c r="A37" s="654" t="s">
        <v>177</v>
      </c>
      <c r="B37" s="654"/>
      <c r="C37" s="654"/>
      <c r="D37" s="654"/>
      <c r="E37" s="654"/>
      <c r="F37" s="654"/>
      <c r="G37" s="551"/>
      <c r="H37" s="315">
        <f>SUM(H33:H36)</f>
        <v>0</v>
      </c>
      <c r="I37" s="197">
        <f>H37</f>
        <v>0</v>
      </c>
    </row>
    <row r="38" spans="1:9" ht="18.75" customHeight="1" x14ac:dyDescent="0.25">
      <c r="A38" s="631" t="s">
        <v>291</v>
      </c>
      <c r="B38" s="631"/>
      <c r="C38" s="631"/>
      <c r="D38" s="631"/>
      <c r="E38" s="631"/>
      <c r="F38" s="631"/>
      <c r="G38" s="631"/>
      <c r="H38" s="631"/>
      <c r="I38" s="197">
        <v>0</v>
      </c>
    </row>
    <row r="39" spans="1:9" ht="18.75" customHeight="1" x14ac:dyDescent="0.25">
      <c r="A39" s="631" t="s">
        <v>3</v>
      </c>
      <c r="B39" s="631"/>
      <c r="C39" s="631"/>
      <c r="D39" s="631"/>
      <c r="E39" s="631"/>
      <c r="F39" s="631"/>
      <c r="G39" s="631"/>
      <c r="H39" s="631"/>
      <c r="I39" s="198">
        <f>I37-I38</f>
        <v>0</v>
      </c>
    </row>
    <row r="40" spans="1:9" ht="18.75" customHeight="1" x14ac:dyDescent="0.3">
      <c r="A40" s="523"/>
      <c r="G40" s="523"/>
      <c r="H40" s="523"/>
      <c r="I40" s="199"/>
    </row>
    <row r="41" spans="1:9" ht="18.75" customHeight="1" x14ac:dyDescent="0.3">
      <c r="A41" s="634" t="s">
        <v>178</v>
      </c>
      <c r="B41" s="634"/>
      <c r="C41" s="634"/>
      <c r="D41" s="634"/>
      <c r="E41" s="634"/>
      <c r="F41" s="634"/>
      <c r="G41" s="550"/>
      <c r="H41" s="312">
        <f>H37+H27+H19</f>
        <v>0</v>
      </c>
      <c r="I41" s="197">
        <f>H41</f>
        <v>0</v>
      </c>
    </row>
    <row r="42" spans="1:9" ht="18.75" customHeight="1" x14ac:dyDescent="0.25">
      <c r="A42" s="631" t="s">
        <v>291</v>
      </c>
      <c r="B42" s="631"/>
      <c r="C42" s="631"/>
      <c r="D42" s="631"/>
      <c r="E42" s="631"/>
      <c r="F42" s="631"/>
      <c r="G42" s="631"/>
      <c r="H42" s="631"/>
      <c r="I42" s="197">
        <v>0</v>
      </c>
    </row>
    <row r="43" spans="1:9" ht="18.75" customHeight="1" x14ac:dyDescent="0.25">
      <c r="A43" s="631" t="s">
        <v>3</v>
      </c>
      <c r="B43" s="631"/>
      <c r="C43" s="631"/>
      <c r="D43" s="631"/>
      <c r="E43" s="631"/>
      <c r="F43" s="631"/>
      <c r="G43" s="631"/>
      <c r="H43" s="631"/>
      <c r="I43" s="198">
        <f>I41-I42</f>
        <v>0</v>
      </c>
    </row>
  </sheetData>
  <sheetProtection insertHyperlinks="0" sort="0" autoFilter="0" pivotTables="0"/>
  <sortState xmlns:xlrd2="http://schemas.microsoft.com/office/spreadsheetml/2017/richdata2" ref="A33:F35">
    <sortCondition ref="A33:A35"/>
  </sortState>
  <mergeCells count="41">
    <mergeCell ref="A25:F25"/>
    <mergeCell ref="A26:F26"/>
    <mergeCell ref="A27:F27"/>
    <mergeCell ref="A43:H43"/>
    <mergeCell ref="A5:H5"/>
    <mergeCell ref="A37:F37"/>
    <mergeCell ref="A38:H38"/>
    <mergeCell ref="A39:H39"/>
    <mergeCell ref="A41:F41"/>
    <mergeCell ref="A42:H42"/>
    <mergeCell ref="A33:F33"/>
    <mergeCell ref="A34:F34"/>
    <mergeCell ref="A35:F35"/>
    <mergeCell ref="A36:F36"/>
    <mergeCell ref="A32:F32"/>
    <mergeCell ref="A17:F17"/>
    <mergeCell ref="A31:H31"/>
    <mergeCell ref="A28:H28"/>
    <mergeCell ref="A29:H29"/>
    <mergeCell ref="H1:H2"/>
    <mergeCell ref="B3:D4"/>
    <mergeCell ref="E3:G4"/>
    <mergeCell ref="H3:H4"/>
    <mergeCell ref="A6:H6"/>
    <mergeCell ref="A1:A4"/>
    <mergeCell ref="B1:G2"/>
    <mergeCell ref="A15:H15"/>
    <mergeCell ref="A16:F16"/>
    <mergeCell ref="A23:H23"/>
    <mergeCell ref="A24:F24"/>
    <mergeCell ref="A20:H20"/>
    <mergeCell ref="A21:H21"/>
    <mergeCell ref="A18:F18"/>
    <mergeCell ref="A19:F19"/>
    <mergeCell ref="A12:H12"/>
    <mergeCell ref="A13:H13"/>
    <mergeCell ref="A7:H7"/>
    <mergeCell ref="A8:F8"/>
    <mergeCell ref="A9:F9"/>
    <mergeCell ref="A10:F10"/>
    <mergeCell ref="A11:F11"/>
  </mergeCells>
  <conditionalFormatting sqref="A21 G40 A39">
    <cfRule type="expression" dxfId="48" priority="10">
      <formula>$Z$37&gt;0</formula>
    </cfRule>
  </conditionalFormatting>
  <conditionalFormatting sqref="I21">
    <cfRule type="cellIs" dxfId="47" priority="9" operator="greaterThan">
      <formula>0</formula>
    </cfRule>
  </conditionalFormatting>
  <conditionalFormatting sqref="A29">
    <cfRule type="expression" dxfId="46" priority="8">
      <formula>$Z$37&gt;0</formula>
    </cfRule>
  </conditionalFormatting>
  <conditionalFormatting sqref="I29">
    <cfRule type="cellIs" dxfId="45" priority="7" operator="greaterThan">
      <formula>0</formula>
    </cfRule>
  </conditionalFormatting>
  <conditionalFormatting sqref="I39:I40">
    <cfRule type="cellIs" dxfId="44" priority="5" operator="greaterThan">
      <formula>0</formula>
    </cfRule>
  </conditionalFormatting>
  <conditionalFormatting sqref="A43">
    <cfRule type="expression" dxfId="43" priority="4">
      <formula>$Z$37&gt;0</formula>
    </cfRule>
  </conditionalFormatting>
  <conditionalFormatting sqref="I43">
    <cfRule type="cellIs" dxfId="42" priority="3" operator="greaterThan">
      <formula>0</formula>
    </cfRule>
  </conditionalFormatting>
  <conditionalFormatting sqref="A13">
    <cfRule type="expression" dxfId="41" priority="2">
      <formula>$Z$37&gt;0</formula>
    </cfRule>
  </conditionalFormatting>
  <conditionalFormatting sqref="I13">
    <cfRule type="cellIs" dxfId="40" priority="1" operator="greaterThan">
      <formula>0</formula>
    </cfRule>
  </conditionalFormatting>
  <printOptions horizontalCentered="1" verticalCentered="1"/>
  <pageMargins left="0.19652777777777777" right="0.19652777777777777" top="0.39374999999999999" bottom="0.39374999999999999" header="0.51180555555555551" footer="0.51180555555555551"/>
  <pageSetup scale="5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COMPARATIVO</vt:lpstr>
      <vt:lpstr>CONSOLIDADO POR AREA</vt:lpstr>
      <vt:lpstr>INSUMOS</vt:lpstr>
      <vt:lpstr>Lavanderia</vt:lpstr>
      <vt:lpstr>CUBA</vt:lpstr>
      <vt:lpstr>MEGACENTRO</vt:lpstr>
      <vt:lpstr>TORRE 3</vt:lpstr>
      <vt:lpstr>OVAL</vt:lpstr>
      <vt:lpstr>TORRE 2</vt:lpstr>
      <vt:lpstr>ICONO</vt:lpstr>
      <vt:lpstr>ÁLAMOS</vt:lpstr>
      <vt:lpstr>NOGALES</vt:lpstr>
      <vt:lpstr>SERVICIOS PUBLICOS MEGACENTRO</vt:lpstr>
      <vt:lpstr>SERVICIOS PUBLICOS CUBA</vt:lpstr>
      <vt:lpstr>INSUMOS CUBA</vt:lpstr>
      <vt:lpstr>HEMODINAMIA</vt:lpstr>
      <vt:lpstr>INSUMOS MEGACENTRO</vt:lpstr>
      <vt:lpstr>OSTEOSINTESIS</vt:lpstr>
      <vt:lpstr>SERVICIOS PUBLICOS (2)</vt:lpstr>
      <vt:lpstr>HEMODINAMIA!Excel_BuiltIn__FilterDatabase</vt:lpstr>
      <vt:lpstr>'INSUMOS CUBA'!Excel_BuiltIn__FilterDatabase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 FISCAL</dc:creator>
  <cp:lastModifiedBy>MACINDICADORES</cp:lastModifiedBy>
  <dcterms:created xsi:type="dcterms:W3CDTF">2018-09-13T12:03:07Z</dcterms:created>
  <dcterms:modified xsi:type="dcterms:W3CDTF">2021-03-10T12:43:01Z</dcterms:modified>
</cp:coreProperties>
</file>