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ohana\Desktop\"/>
    </mc:Choice>
  </mc:AlternateContent>
  <bookViews>
    <workbookView xWindow="0" yWindow="0" windowWidth="20490" windowHeight="7650" tabRatio="656" firstSheet="3" activeTab="3"/>
  </bookViews>
  <sheets>
    <sheet name="BASE" sheetId="1" state="hidden" r:id="rId1"/>
    <sheet name="Hoja3" sheetId="3" state="hidden" r:id="rId2"/>
    <sheet name="BASE (2)" sheetId="2" state="hidden" r:id="rId3"/>
    <sheet name="PROVEEDORES" sheetId="4" r:id="rId4"/>
    <sheet name="PROVEEDORES OBSOLETOS" sheetId="6" state="hidden" r:id="rId5"/>
    <sheet name="Hoja1" sheetId="5" state="hidden" r:id="rId6"/>
    <sheet name="Hoja2" sheetId="7" state="hidden" r:id="rId7"/>
  </sheets>
  <externalReferences>
    <externalReference r:id="rId8"/>
  </externalReferences>
  <definedNames>
    <definedName name="_xlnm._FilterDatabase" localSheetId="0" hidden="1">BASE!$A$1:$Z$1116</definedName>
    <definedName name="_xlnm._FilterDatabase" localSheetId="2" hidden="1">'BASE (2)'!$A$1:$Z$149</definedName>
    <definedName name="_xlnm._FilterDatabase" localSheetId="3" hidden="1">PROVEEDORES!$A$10:$Z$30</definedName>
    <definedName name="APRUEBA">[1]DATOS!$I$3:$I$10</definedName>
    <definedName name="GASTO">[1]DATOS!$G$3:$G$7</definedName>
    <definedName name="NOMBRE">[1]DATOS!$A$13:$A$17</definedName>
    <definedName name="SOLICITANTE">[1]DATOS!$D$3:$D$40</definedName>
  </definedNames>
  <calcPr calcId="162913"/>
  <pivotCaches>
    <pivotCache cacheId="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4" l="1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P50" i="6"/>
  <c r="Q50" i="6" s="1"/>
  <c r="P49" i="6" l="1"/>
  <c r="Q49" i="6" s="1"/>
  <c r="P48" i="6"/>
  <c r="Q48" i="6" s="1"/>
  <c r="P47" i="6"/>
  <c r="Q47" i="6" s="1"/>
  <c r="P46" i="6"/>
  <c r="Q46" i="6" s="1"/>
  <c r="P45" i="6"/>
  <c r="Q45" i="6" s="1"/>
  <c r="P44" i="6" l="1"/>
  <c r="Q44" i="6" s="1"/>
  <c r="P43" i="6" l="1"/>
  <c r="Q43" i="6" s="1"/>
  <c r="P42" i="6" l="1"/>
  <c r="Q42" i="6" s="1"/>
  <c r="P41" i="6" l="1"/>
  <c r="Q41" i="6" s="1"/>
  <c r="P40" i="6" l="1"/>
  <c r="Q40" i="6" s="1"/>
  <c r="P39" i="6"/>
  <c r="Q39" i="6" s="1"/>
  <c r="P38" i="6"/>
  <c r="Q38" i="6" s="1"/>
  <c r="P37" i="6"/>
  <c r="Q37" i="6" s="1"/>
  <c r="P36" i="6"/>
  <c r="Q36" i="6" s="1"/>
  <c r="P35" i="6" l="1"/>
  <c r="Q35" i="6" s="1"/>
  <c r="P34" i="6"/>
  <c r="Q34" i="6" s="1"/>
  <c r="P33" i="6"/>
  <c r="Q33" i="6" s="1"/>
  <c r="P32" i="6"/>
  <c r="Q32" i="6" s="1"/>
  <c r="P31" i="6"/>
  <c r="Q31" i="6" s="1"/>
  <c r="P30" i="6"/>
  <c r="Q30" i="6" s="1"/>
  <c r="P29" i="6"/>
  <c r="Q29" i="6" s="1"/>
  <c r="P28" i="6" l="1"/>
  <c r="Q28" i="6" s="1"/>
  <c r="P27" i="6"/>
  <c r="Q27" i="6" s="1"/>
  <c r="P26" i="6"/>
  <c r="Q26" i="6" s="1"/>
  <c r="P25" i="6" l="1"/>
  <c r="Q25" i="6" s="1"/>
  <c r="P24" i="6" l="1"/>
  <c r="Q24" i="6" s="1"/>
  <c r="P23" i="6"/>
  <c r="Q23" i="6" s="1"/>
  <c r="P22" i="6"/>
  <c r="Q22" i="6" s="1"/>
  <c r="P21" i="6"/>
  <c r="Q21" i="6" s="1"/>
  <c r="P20" i="6"/>
  <c r="Q20" i="6" s="1"/>
  <c r="P19" i="6"/>
  <c r="Q19" i="6" s="1"/>
  <c r="Q11" i="4" l="1"/>
  <c r="R12" i="4" l="1"/>
  <c r="R13" i="4" l="1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11" i="4"/>
  <c r="M9" i="3" l="1"/>
  <c r="N9" i="3" s="1"/>
  <c r="W149" i="2" l="1"/>
  <c r="R149" i="2"/>
  <c r="Y149" i="2" s="1"/>
  <c r="W148" i="2"/>
  <c r="R148" i="2"/>
  <c r="Y148" i="2" s="1"/>
  <c r="W147" i="2"/>
  <c r="R147" i="2"/>
  <c r="Y147" i="2" s="1"/>
  <c r="W146" i="2"/>
  <c r="R146" i="2"/>
  <c r="Y146" i="2" s="1"/>
  <c r="W145" i="2"/>
  <c r="R145" i="2"/>
  <c r="Y145" i="2" s="1"/>
  <c r="W144" i="2"/>
  <c r="R144" i="2"/>
  <c r="Y144" i="2" s="1"/>
  <c r="W143" i="2"/>
  <c r="R143" i="2"/>
  <c r="Y143" i="2" s="1"/>
  <c r="W142" i="2"/>
  <c r="R142" i="2"/>
  <c r="Y142" i="2" s="1"/>
  <c r="W141" i="2"/>
  <c r="R141" i="2"/>
  <c r="Y141" i="2" s="1"/>
  <c r="W140" i="2"/>
  <c r="R140" i="2"/>
  <c r="Y140" i="2" s="1"/>
  <c r="W139" i="2"/>
  <c r="R139" i="2"/>
  <c r="Y139" i="2" s="1"/>
  <c r="W138" i="2"/>
  <c r="R138" i="2"/>
  <c r="Y138" i="2" s="1"/>
  <c r="W137" i="2"/>
  <c r="R137" i="2"/>
  <c r="Y137" i="2" s="1"/>
  <c r="W136" i="2"/>
  <c r="R136" i="2"/>
  <c r="Y136" i="2" s="1"/>
  <c r="W135" i="2"/>
  <c r="R135" i="2"/>
  <c r="Y135" i="2" s="1"/>
  <c r="W134" i="2"/>
  <c r="R134" i="2"/>
  <c r="Y134" i="2" s="1"/>
  <c r="W133" i="2"/>
  <c r="R133" i="2"/>
  <c r="Y133" i="2" s="1"/>
  <c r="W132" i="2"/>
  <c r="R132" i="2"/>
  <c r="Y132" i="2" s="1"/>
  <c r="W131" i="2"/>
  <c r="R131" i="2"/>
  <c r="Y131" i="2" s="1"/>
  <c r="W130" i="2"/>
  <c r="R130" i="2"/>
  <c r="Y130" i="2" s="1"/>
  <c r="W129" i="2"/>
  <c r="R129" i="2"/>
  <c r="Y129" i="2" s="1"/>
  <c r="W128" i="2"/>
  <c r="R128" i="2"/>
  <c r="Y128" i="2" s="1"/>
  <c r="W127" i="2"/>
  <c r="R127" i="2"/>
  <c r="Y127" i="2" s="1"/>
  <c r="W126" i="2"/>
  <c r="R126" i="2"/>
  <c r="Y126" i="2" s="1"/>
  <c r="W125" i="2"/>
  <c r="R125" i="2"/>
  <c r="Y125" i="2" s="1"/>
  <c r="W124" i="2"/>
  <c r="R124" i="2"/>
  <c r="Y124" i="2" s="1"/>
  <c r="W123" i="2"/>
  <c r="R123" i="2"/>
  <c r="Y123" i="2" s="1"/>
  <c r="W122" i="2"/>
  <c r="R122" i="2"/>
  <c r="Y122" i="2" s="1"/>
  <c r="W121" i="2"/>
  <c r="R121" i="2"/>
  <c r="Y121" i="2" s="1"/>
  <c r="W120" i="2"/>
  <c r="R120" i="2"/>
  <c r="Y120" i="2" s="1"/>
  <c r="W119" i="2"/>
  <c r="R119" i="2"/>
  <c r="Y119" i="2" s="1"/>
  <c r="W118" i="2"/>
  <c r="R118" i="2"/>
  <c r="Y118" i="2" s="1"/>
  <c r="W117" i="2"/>
  <c r="R117" i="2"/>
  <c r="Y117" i="2" s="1"/>
  <c r="W116" i="2"/>
  <c r="R116" i="2"/>
  <c r="Y116" i="2" s="1"/>
  <c r="W115" i="2"/>
  <c r="R115" i="2"/>
  <c r="Y115" i="2" s="1"/>
  <c r="W114" i="2"/>
  <c r="R114" i="2"/>
  <c r="Y114" i="2" s="1"/>
  <c r="W113" i="2"/>
  <c r="R113" i="2"/>
  <c r="Y113" i="2" s="1"/>
  <c r="W112" i="2"/>
  <c r="R112" i="2"/>
  <c r="Y112" i="2" s="1"/>
  <c r="W111" i="2"/>
  <c r="R111" i="2"/>
  <c r="Y111" i="2" s="1"/>
  <c r="W110" i="2"/>
  <c r="R110" i="2"/>
  <c r="Y110" i="2" s="1"/>
  <c r="W109" i="2"/>
  <c r="R109" i="2"/>
  <c r="Y109" i="2" s="1"/>
  <c r="W108" i="2"/>
  <c r="R108" i="2"/>
  <c r="Y108" i="2" s="1"/>
  <c r="W107" i="2"/>
  <c r="R107" i="2"/>
  <c r="Y107" i="2" s="1"/>
  <c r="W106" i="2"/>
  <c r="R106" i="2"/>
  <c r="Y106" i="2" s="1"/>
  <c r="W105" i="2"/>
  <c r="R105" i="2"/>
  <c r="Y105" i="2" s="1"/>
  <c r="W104" i="2"/>
  <c r="R104" i="2"/>
  <c r="Y104" i="2" s="1"/>
  <c r="W103" i="2"/>
  <c r="R103" i="2"/>
  <c r="Y103" i="2" s="1"/>
  <c r="W102" i="2"/>
  <c r="R102" i="2"/>
  <c r="Y102" i="2" s="1"/>
  <c r="W101" i="2"/>
  <c r="R101" i="2"/>
  <c r="Y101" i="2" s="1"/>
  <c r="W100" i="2"/>
  <c r="R100" i="2"/>
  <c r="Y100" i="2" s="1"/>
  <c r="W99" i="2"/>
  <c r="R99" i="2"/>
  <c r="Y99" i="2" s="1"/>
  <c r="W98" i="2"/>
  <c r="R98" i="2"/>
  <c r="Y98" i="2" s="1"/>
  <c r="W97" i="2"/>
  <c r="R97" i="2"/>
  <c r="Y97" i="2" s="1"/>
  <c r="W96" i="2"/>
  <c r="R96" i="2"/>
  <c r="Y96" i="2" s="1"/>
  <c r="W95" i="2"/>
  <c r="R95" i="2"/>
  <c r="Y95" i="2" s="1"/>
  <c r="W94" i="2"/>
  <c r="R94" i="2"/>
  <c r="Y94" i="2" s="1"/>
  <c r="W93" i="2"/>
  <c r="R93" i="2"/>
  <c r="Y93" i="2" s="1"/>
  <c r="W92" i="2"/>
  <c r="R92" i="2"/>
  <c r="Y92" i="2" s="1"/>
  <c r="W91" i="2"/>
  <c r="R91" i="2"/>
  <c r="Y91" i="2" s="1"/>
  <c r="W90" i="2"/>
  <c r="R90" i="2"/>
  <c r="Y90" i="2" s="1"/>
  <c r="W89" i="2"/>
  <c r="R89" i="2"/>
  <c r="Y89" i="2" s="1"/>
  <c r="W88" i="2"/>
  <c r="R88" i="2"/>
  <c r="Y88" i="2" s="1"/>
  <c r="W87" i="2"/>
  <c r="R87" i="2"/>
  <c r="Y87" i="2" s="1"/>
  <c r="W86" i="2"/>
  <c r="R86" i="2"/>
  <c r="Y86" i="2" s="1"/>
  <c r="W85" i="2"/>
  <c r="R85" i="2"/>
  <c r="Y85" i="2" s="1"/>
  <c r="W84" i="2"/>
  <c r="R84" i="2"/>
  <c r="Y84" i="2" s="1"/>
  <c r="W83" i="2"/>
  <c r="R83" i="2"/>
  <c r="Y83" i="2" s="1"/>
  <c r="W82" i="2"/>
  <c r="R82" i="2"/>
  <c r="Y82" i="2" s="1"/>
  <c r="W81" i="2"/>
  <c r="R81" i="2"/>
  <c r="Y81" i="2" s="1"/>
  <c r="W80" i="2"/>
  <c r="R80" i="2"/>
  <c r="Y80" i="2" s="1"/>
  <c r="W79" i="2"/>
  <c r="R79" i="2"/>
  <c r="Y79" i="2" s="1"/>
  <c r="W78" i="2"/>
  <c r="R78" i="2"/>
  <c r="Y78" i="2" s="1"/>
  <c r="W77" i="2"/>
  <c r="R77" i="2"/>
  <c r="Y77" i="2" s="1"/>
  <c r="W76" i="2"/>
  <c r="R76" i="2"/>
  <c r="Y76" i="2" s="1"/>
  <c r="W75" i="2"/>
  <c r="R75" i="2"/>
  <c r="Y75" i="2" s="1"/>
  <c r="W74" i="2"/>
  <c r="R74" i="2"/>
  <c r="Y74" i="2" s="1"/>
  <c r="W73" i="2"/>
  <c r="R73" i="2"/>
  <c r="Y73" i="2" s="1"/>
  <c r="W72" i="2"/>
  <c r="R72" i="2"/>
  <c r="Y72" i="2" s="1"/>
  <c r="W71" i="2"/>
  <c r="R71" i="2"/>
  <c r="Y71" i="2" s="1"/>
  <c r="W70" i="2"/>
  <c r="R70" i="2"/>
  <c r="Y70" i="2" s="1"/>
  <c r="W69" i="2"/>
  <c r="R69" i="2"/>
  <c r="Y69" i="2" s="1"/>
  <c r="W68" i="2"/>
  <c r="R68" i="2"/>
  <c r="Y68" i="2" s="1"/>
  <c r="W67" i="2"/>
  <c r="R67" i="2"/>
  <c r="Y67" i="2" s="1"/>
  <c r="W66" i="2"/>
  <c r="R66" i="2"/>
  <c r="Y66" i="2" s="1"/>
  <c r="W65" i="2"/>
  <c r="R65" i="2"/>
  <c r="Y65" i="2" s="1"/>
  <c r="W64" i="2"/>
  <c r="R64" i="2"/>
  <c r="Y64" i="2" s="1"/>
  <c r="W63" i="2"/>
  <c r="R63" i="2"/>
  <c r="Y63" i="2" s="1"/>
  <c r="W62" i="2"/>
  <c r="R62" i="2"/>
  <c r="Y62" i="2" s="1"/>
  <c r="W61" i="2"/>
  <c r="R61" i="2"/>
  <c r="Y61" i="2" s="1"/>
  <c r="W60" i="2"/>
  <c r="R60" i="2"/>
  <c r="Y60" i="2" s="1"/>
  <c r="W59" i="2"/>
  <c r="R59" i="2"/>
  <c r="Y59" i="2" s="1"/>
  <c r="W58" i="2"/>
  <c r="R58" i="2"/>
  <c r="Y58" i="2" s="1"/>
  <c r="W57" i="2"/>
  <c r="R57" i="2"/>
  <c r="Y57" i="2" s="1"/>
  <c r="W56" i="2"/>
  <c r="R56" i="2"/>
  <c r="Y56" i="2" s="1"/>
  <c r="W55" i="2"/>
  <c r="R55" i="2"/>
  <c r="Y55" i="2" s="1"/>
  <c r="W54" i="2"/>
  <c r="R54" i="2"/>
  <c r="Y54" i="2" s="1"/>
  <c r="W53" i="2"/>
  <c r="R53" i="2"/>
  <c r="Y53" i="2" s="1"/>
  <c r="W52" i="2"/>
  <c r="R52" i="2"/>
  <c r="Y52" i="2" s="1"/>
  <c r="W51" i="2"/>
  <c r="R51" i="2"/>
  <c r="Y51" i="2" s="1"/>
  <c r="W50" i="2"/>
  <c r="R50" i="2"/>
  <c r="Y50" i="2" s="1"/>
  <c r="W49" i="2"/>
  <c r="R49" i="2"/>
  <c r="Y49" i="2" s="1"/>
  <c r="W48" i="2"/>
  <c r="R48" i="2"/>
  <c r="Y48" i="2" s="1"/>
  <c r="W47" i="2"/>
  <c r="R47" i="2"/>
  <c r="Y47" i="2" s="1"/>
  <c r="W46" i="2"/>
  <c r="R46" i="2"/>
  <c r="Y46" i="2" s="1"/>
  <c r="W45" i="2"/>
  <c r="R45" i="2"/>
  <c r="Y45" i="2" s="1"/>
  <c r="W44" i="2"/>
  <c r="R44" i="2"/>
  <c r="Y44" i="2" s="1"/>
  <c r="W43" i="2"/>
  <c r="R43" i="2"/>
  <c r="Y43" i="2" s="1"/>
  <c r="W42" i="2"/>
  <c r="R42" i="2"/>
  <c r="Y42" i="2" s="1"/>
  <c r="W41" i="2"/>
  <c r="R41" i="2"/>
  <c r="Y41" i="2" s="1"/>
  <c r="W40" i="2"/>
  <c r="R40" i="2"/>
  <c r="Y40" i="2" s="1"/>
  <c r="W39" i="2"/>
  <c r="R39" i="2"/>
  <c r="Y39" i="2" s="1"/>
  <c r="X38" i="2"/>
  <c r="W38" i="2"/>
  <c r="R38" i="2"/>
  <c r="Y38" i="2" s="1"/>
  <c r="W37" i="2"/>
  <c r="R37" i="2"/>
  <c r="Y37" i="2" s="1"/>
  <c r="W36" i="2"/>
  <c r="R36" i="2"/>
  <c r="Y36" i="2" s="1"/>
  <c r="W35" i="2"/>
  <c r="R35" i="2"/>
  <c r="Y35" i="2" s="1"/>
  <c r="W34" i="2"/>
  <c r="R34" i="2"/>
  <c r="Y34" i="2" s="1"/>
  <c r="W33" i="2"/>
  <c r="R33" i="2"/>
  <c r="Y33" i="2" s="1"/>
  <c r="W32" i="2"/>
  <c r="R32" i="2"/>
  <c r="Y32" i="2" s="1"/>
  <c r="W31" i="2"/>
  <c r="R31" i="2"/>
  <c r="Y31" i="2" s="1"/>
  <c r="W30" i="2"/>
  <c r="R30" i="2"/>
  <c r="Y30" i="2" s="1"/>
  <c r="W29" i="2"/>
  <c r="R29" i="2"/>
  <c r="Y29" i="2" s="1"/>
  <c r="W28" i="2"/>
  <c r="R28" i="2"/>
  <c r="Y28" i="2" s="1"/>
  <c r="W27" i="2"/>
  <c r="R27" i="2"/>
  <c r="Y27" i="2" s="1"/>
  <c r="W26" i="2"/>
  <c r="R26" i="2"/>
  <c r="Y26" i="2" s="1"/>
  <c r="W25" i="2"/>
  <c r="R25" i="2"/>
  <c r="Y25" i="2" s="1"/>
  <c r="X24" i="2"/>
  <c r="W24" i="2"/>
  <c r="R24" i="2"/>
  <c r="Y24" i="2" s="1"/>
  <c r="W23" i="2"/>
  <c r="R23" i="2"/>
  <c r="Y23" i="2" s="1"/>
  <c r="X22" i="2"/>
  <c r="W22" i="2"/>
  <c r="R22" i="2"/>
  <c r="Y22" i="2" s="1"/>
  <c r="W21" i="2"/>
  <c r="R21" i="2"/>
  <c r="Y21" i="2" s="1"/>
  <c r="W20" i="2"/>
  <c r="R20" i="2"/>
  <c r="Y20" i="2" s="1"/>
  <c r="W19" i="2"/>
  <c r="R19" i="2"/>
  <c r="Y19" i="2" s="1"/>
  <c r="W18" i="2"/>
  <c r="R18" i="2"/>
  <c r="Y18" i="2" s="1"/>
  <c r="W17" i="2"/>
  <c r="R17" i="2"/>
  <c r="Y17" i="2" s="1"/>
  <c r="W16" i="2"/>
  <c r="R16" i="2"/>
  <c r="Y16" i="2" s="1"/>
  <c r="X15" i="2"/>
  <c r="W15" i="2"/>
  <c r="R15" i="2"/>
  <c r="Y15" i="2" s="1"/>
  <c r="X14" i="2"/>
  <c r="W14" i="2"/>
  <c r="R14" i="2"/>
  <c r="Y14" i="2" s="1"/>
  <c r="X13" i="2"/>
  <c r="W13" i="2"/>
  <c r="R13" i="2"/>
  <c r="Y13" i="2" s="1"/>
  <c r="X12" i="2"/>
  <c r="W12" i="2"/>
  <c r="R12" i="2"/>
  <c r="Y12" i="2" s="1"/>
  <c r="X11" i="2"/>
  <c r="W11" i="2"/>
  <c r="R11" i="2"/>
  <c r="Y11" i="2" s="1"/>
  <c r="X10" i="2"/>
  <c r="W10" i="2"/>
  <c r="R10" i="2"/>
  <c r="Y10" i="2" s="1"/>
  <c r="X9" i="2"/>
  <c r="W9" i="2"/>
  <c r="R9" i="2"/>
  <c r="Y9" i="2" s="1"/>
  <c r="X8" i="2"/>
  <c r="W8" i="2"/>
  <c r="R8" i="2"/>
  <c r="Y8" i="2" s="1"/>
  <c r="X7" i="2"/>
  <c r="W7" i="2"/>
  <c r="R7" i="2"/>
  <c r="Y7" i="2" s="1"/>
  <c r="X6" i="2"/>
  <c r="W6" i="2"/>
  <c r="R6" i="2"/>
  <c r="Y6" i="2" s="1"/>
  <c r="X5" i="2"/>
  <c r="W5" i="2"/>
  <c r="R5" i="2"/>
  <c r="Y5" i="2" s="1"/>
  <c r="X4" i="2"/>
  <c r="W4" i="2"/>
  <c r="R4" i="2"/>
  <c r="Y4" i="2" s="1"/>
  <c r="X3" i="2"/>
  <c r="W3" i="2"/>
  <c r="Q3" i="2"/>
  <c r="R3" i="2" s="1"/>
  <c r="Y3" i="2" s="1"/>
  <c r="X2" i="2"/>
  <c r="W2" i="2"/>
  <c r="R2" i="2"/>
  <c r="Y2" i="2" s="1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W670" i="1"/>
  <c r="R670" i="1"/>
  <c r="W669" i="1"/>
  <c r="R669" i="1"/>
  <c r="W668" i="1"/>
  <c r="R668" i="1"/>
  <c r="W667" i="1"/>
  <c r="R667" i="1"/>
  <c r="W666" i="1"/>
  <c r="R666" i="1"/>
  <c r="W665" i="1"/>
  <c r="R665" i="1"/>
  <c r="W664" i="1"/>
  <c r="R664" i="1"/>
  <c r="W663" i="1"/>
  <c r="R663" i="1"/>
  <c r="W662" i="1"/>
  <c r="R662" i="1"/>
  <c r="W661" i="1"/>
  <c r="R661" i="1"/>
  <c r="W660" i="1"/>
  <c r="R660" i="1"/>
  <c r="W659" i="1"/>
  <c r="R659" i="1"/>
  <c r="W658" i="1"/>
  <c r="R658" i="1"/>
  <c r="W657" i="1"/>
  <c r="R657" i="1"/>
  <c r="W656" i="1"/>
  <c r="R656" i="1"/>
  <c r="W655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X563" i="1"/>
  <c r="W563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W543" i="1"/>
  <c r="R543" i="1"/>
  <c r="W542" i="1"/>
  <c r="R542" i="1"/>
  <c r="W541" i="1"/>
  <c r="R541" i="1"/>
  <c r="W540" i="1"/>
  <c r="R540" i="1"/>
  <c r="W539" i="1"/>
  <c r="R539" i="1"/>
  <c r="W538" i="1"/>
  <c r="R538" i="1"/>
  <c r="W537" i="1"/>
  <c r="R537" i="1"/>
  <c r="W536" i="1"/>
  <c r="R536" i="1"/>
  <c r="W535" i="1"/>
  <c r="R535" i="1"/>
  <c r="W534" i="1"/>
  <c r="R534" i="1"/>
  <c r="W533" i="1"/>
  <c r="R533" i="1"/>
  <c r="W532" i="1"/>
  <c r="R532" i="1"/>
  <c r="W531" i="1"/>
  <c r="R531" i="1"/>
  <c r="W530" i="1"/>
  <c r="R530" i="1"/>
  <c r="W529" i="1"/>
  <c r="R529" i="1"/>
  <c r="W528" i="1"/>
  <c r="R528" i="1"/>
  <c r="W527" i="1"/>
  <c r="R527" i="1"/>
  <c r="W526" i="1"/>
  <c r="R526" i="1"/>
  <c r="X525" i="1"/>
  <c r="W525" i="1"/>
  <c r="R525" i="1"/>
  <c r="W524" i="1"/>
  <c r="R524" i="1"/>
  <c r="X523" i="1"/>
  <c r="W523" i="1"/>
  <c r="R523" i="1"/>
  <c r="W522" i="1"/>
  <c r="R522" i="1"/>
  <c r="W521" i="1"/>
  <c r="R521" i="1"/>
  <c r="W520" i="1"/>
  <c r="R520" i="1"/>
  <c r="W519" i="1"/>
  <c r="R519" i="1"/>
  <c r="W518" i="1"/>
  <c r="R518" i="1"/>
  <c r="W517" i="1"/>
  <c r="R517" i="1"/>
  <c r="W516" i="1"/>
  <c r="R516" i="1"/>
  <c r="W515" i="1"/>
  <c r="R515" i="1"/>
  <c r="W514" i="1"/>
  <c r="R514" i="1"/>
  <c r="W513" i="1"/>
  <c r="R513" i="1"/>
  <c r="W512" i="1"/>
  <c r="R512" i="1"/>
  <c r="W511" i="1"/>
  <c r="R511" i="1"/>
  <c r="W510" i="1"/>
  <c r="R510" i="1"/>
  <c r="W509" i="1"/>
  <c r="R509" i="1"/>
  <c r="W508" i="1"/>
  <c r="R508" i="1"/>
  <c r="W507" i="1"/>
  <c r="R507" i="1"/>
  <c r="W506" i="1"/>
  <c r="R506" i="1"/>
  <c r="W505" i="1"/>
  <c r="R505" i="1"/>
  <c r="W504" i="1"/>
  <c r="R504" i="1"/>
  <c r="X503" i="1"/>
  <c r="W503" i="1"/>
  <c r="R503" i="1"/>
  <c r="X502" i="1"/>
  <c r="W502" i="1"/>
  <c r="R502" i="1"/>
  <c r="X501" i="1"/>
  <c r="W501" i="1"/>
  <c r="R501" i="1"/>
  <c r="X500" i="1"/>
  <c r="W500" i="1"/>
  <c r="R500" i="1"/>
  <c r="X499" i="1"/>
  <c r="W499" i="1"/>
  <c r="R499" i="1"/>
  <c r="X498" i="1"/>
  <c r="W498" i="1"/>
  <c r="R498" i="1"/>
  <c r="X497" i="1"/>
  <c r="W497" i="1"/>
  <c r="R497" i="1"/>
  <c r="X496" i="1"/>
  <c r="W496" i="1"/>
  <c r="R496" i="1"/>
  <c r="X495" i="1"/>
  <c r="W495" i="1"/>
  <c r="R495" i="1"/>
  <c r="X494" i="1"/>
  <c r="W494" i="1"/>
  <c r="R494" i="1"/>
  <c r="X493" i="1"/>
  <c r="W493" i="1"/>
  <c r="R493" i="1"/>
  <c r="X492" i="1"/>
  <c r="W492" i="1"/>
  <c r="R492" i="1"/>
  <c r="X491" i="1"/>
  <c r="W491" i="1"/>
  <c r="R491" i="1"/>
  <c r="X490" i="1"/>
  <c r="W490" i="1"/>
  <c r="R490" i="1"/>
  <c r="X489" i="1"/>
  <c r="W489" i="1"/>
  <c r="R489" i="1"/>
  <c r="X488" i="1"/>
  <c r="W488" i="1"/>
  <c r="R488" i="1"/>
  <c r="X487" i="1"/>
  <c r="W487" i="1"/>
  <c r="R487" i="1"/>
  <c r="X486" i="1"/>
  <c r="W486" i="1"/>
  <c r="R486" i="1"/>
  <c r="X485" i="1"/>
  <c r="W485" i="1"/>
  <c r="R485" i="1"/>
  <c r="X484" i="1"/>
  <c r="W484" i="1"/>
  <c r="R484" i="1"/>
  <c r="X483" i="1"/>
  <c r="W483" i="1"/>
  <c r="R483" i="1"/>
  <c r="X482" i="1"/>
  <c r="W482" i="1"/>
  <c r="R482" i="1"/>
  <c r="X481" i="1"/>
  <c r="W481" i="1"/>
  <c r="R481" i="1"/>
  <c r="X480" i="1"/>
  <c r="W480" i="1"/>
  <c r="R480" i="1"/>
  <c r="X479" i="1"/>
  <c r="W479" i="1"/>
  <c r="R479" i="1"/>
  <c r="X478" i="1"/>
  <c r="W478" i="1"/>
  <c r="R478" i="1"/>
  <c r="X477" i="1"/>
  <c r="W477" i="1"/>
  <c r="R477" i="1"/>
  <c r="X476" i="1"/>
  <c r="W476" i="1"/>
  <c r="R476" i="1"/>
  <c r="X475" i="1"/>
  <c r="W475" i="1"/>
  <c r="R475" i="1"/>
  <c r="X474" i="1"/>
  <c r="W474" i="1"/>
  <c r="R474" i="1"/>
  <c r="X473" i="1"/>
  <c r="W473" i="1"/>
  <c r="R473" i="1"/>
  <c r="X472" i="1"/>
  <c r="W472" i="1"/>
  <c r="R472" i="1"/>
  <c r="X471" i="1"/>
  <c r="W471" i="1"/>
  <c r="R471" i="1"/>
  <c r="X470" i="1"/>
  <c r="W470" i="1"/>
  <c r="R470" i="1"/>
  <c r="X469" i="1"/>
  <c r="W469" i="1"/>
  <c r="R469" i="1"/>
  <c r="X468" i="1"/>
  <c r="W468" i="1"/>
  <c r="R468" i="1"/>
  <c r="X467" i="1"/>
  <c r="W467" i="1"/>
  <c r="R467" i="1"/>
  <c r="X466" i="1"/>
  <c r="W466" i="1"/>
  <c r="R466" i="1"/>
  <c r="X465" i="1"/>
  <c r="W465" i="1"/>
  <c r="R465" i="1"/>
  <c r="X464" i="1"/>
  <c r="W464" i="1"/>
  <c r="R464" i="1"/>
  <c r="X463" i="1"/>
  <c r="W463" i="1"/>
  <c r="R463" i="1"/>
  <c r="Y462" i="1"/>
  <c r="X462" i="1"/>
  <c r="W462" i="1"/>
  <c r="R462" i="1"/>
  <c r="Y461" i="1"/>
  <c r="X461" i="1"/>
  <c r="W461" i="1"/>
  <c r="R461" i="1"/>
  <c r="Y460" i="1"/>
  <c r="X460" i="1"/>
  <c r="W460" i="1"/>
  <c r="R460" i="1"/>
  <c r="X459" i="1"/>
  <c r="W459" i="1"/>
  <c r="R459" i="1"/>
  <c r="X458" i="1"/>
  <c r="W458" i="1"/>
  <c r="R458" i="1"/>
  <c r="X457" i="1"/>
  <c r="W457" i="1"/>
  <c r="R457" i="1"/>
  <c r="X456" i="1"/>
  <c r="W456" i="1"/>
  <c r="R456" i="1"/>
  <c r="X455" i="1"/>
  <c r="W455" i="1"/>
  <c r="R455" i="1"/>
  <c r="Y454" i="1"/>
  <c r="X454" i="1"/>
  <c r="W454" i="1"/>
  <c r="R454" i="1"/>
  <c r="Y453" i="1"/>
  <c r="X453" i="1"/>
  <c r="W453" i="1"/>
  <c r="R453" i="1"/>
  <c r="Y452" i="1"/>
  <c r="X452" i="1"/>
  <c r="W452" i="1"/>
  <c r="R452" i="1"/>
  <c r="Y451" i="1"/>
  <c r="X451" i="1"/>
  <c r="W451" i="1"/>
  <c r="R451" i="1"/>
  <c r="Y450" i="1"/>
  <c r="X450" i="1"/>
  <c r="W450" i="1"/>
  <c r="R450" i="1"/>
  <c r="Y449" i="1"/>
  <c r="X449" i="1"/>
  <c r="W449" i="1"/>
  <c r="R449" i="1"/>
  <c r="Y448" i="1"/>
  <c r="X448" i="1"/>
  <c r="W448" i="1"/>
  <c r="R448" i="1"/>
  <c r="Y447" i="1"/>
  <c r="X447" i="1"/>
  <c r="W447" i="1"/>
  <c r="R447" i="1"/>
  <c r="Y446" i="1"/>
  <c r="X446" i="1"/>
  <c r="W446" i="1"/>
  <c r="R446" i="1"/>
  <c r="Y445" i="1"/>
  <c r="X445" i="1"/>
  <c r="W445" i="1"/>
  <c r="R445" i="1"/>
  <c r="Y444" i="1"/>
  <c r="X444" i="1"/>
  <c r="W444" i="1"/>
  <c r="R444" i="1"/>
  <c r="Y443" i="1"/>
  <c r="X443" i="1"/>
  <c r="W443" i="1"/>
  <c r="R443" i="1"/>
  <c r="Y442" i="1"/>
  <c r="X442" i="1"/>
  <c r="W442" i="1"/>
  <c r="R442" i="1"/>
  <c r="Y441" i="1"/>
  <c r="X441" i="1"/>
  <c r="W441" i="1"/>
  <c r="R441" i="1"/>
  <c r="Y440" i="1"/>
  <c r="X440" i="1"/>
  <c r="W440" i="1"/>
  <c r="R440" i="1"/>
  <c r="Y439" i="1"/>
  <c r="X439" i="1"/>
  <c r="W439" i="1"/>
  <c r="R439" i="1"/>
  <c r="Y438" i="1"/>
  <c r="X438" i="1"/>
  <c r="W438" i="1"/>
  <c r="R438" i="1"/>
  <c r="Y437" i="1"/>
  <c r="X437" i="1"/>
  <c r="W437" i="1"/>
  <c r="R437" i="1"/>
  <c r="Y436" i="1"/>
  <c r="X436" i="1"/>
  <c r="W436" i="1"/>
  <c r="R436" i="1"/>
  <c r="Y435" i="1"/>
  <c r="X435" i="1"/>
  <c r="W435" i="1"/>
  <c r="R435" i="1"/>
  <c r="Y434" i="1"/>
  <c r="X434" i="1"/>
  <c r="W434" i="1"/>
  <c r="R434" i="1"/>
  <c r="Y433" i="1"/>
  <c r="X433" i="1"/>
  <c r="W433" i="1"/>
  <c r="R433" i="1"/>
  <c r="Y432" i="1"/>
  <c r="X432" i="1"/>
  <c r="W432" i="1"/>
  <c r="R432" i="1"/>
  <c r="Y431" i="1"/>
  <c r="X431" i="1"/>
  <c r="W431" i="1"/>
  <c r="R431" i="1"/>
  <c r="Y430" i="1"/>
  <c r="X430" i="1"/>
  <c r="W430" i="1"/>
  <c r="R430" i="1"/>
  <c r="Y429" i="1"/>
  <c r="X429" i="1"/>
  <c r="W429" i="1"/>
  <c r="R429" i="1"/>
  <c r="Y428" i="1"/>
  <c r="X428" i="1"/>
  <c r="W428" i="1"/>
  <c r="R428" i="1"/>
  <c r="Y427" i="1"/>
  <c r="X427" i="1"/>
  <c r="W427" i="1"/>
  <c r="R427" i="1"/>
  <c r="Y426" i="1"/>
  <c r="X426" i="1"/>
  <c r="W426" i="1"/>
  <c r="R426" i="1"/>
  <c r="Y425" i="1"/>
  <c r="X425" i="1"/>
  <c r="W425" i="1"/>
  <c r="R425" i="1"/>
  <c r="Y424" i="1"/>
  <c r="X424" i="1"/>
  <c r="W424" i="1"/>
  <c r="R424" i="1"/>
  <c r="Y423" i="1"/>
  <c r="X423" i="1"/>
  <c r="W423" i="1"/>
  <c r="R423" i="1"/>
  <c r="Y422" i="1"/>
  <c r="X422" i="1"/>
  <c r="W422" i="1"/>
  <c r="R422" i="1"/>
  <c r="Y421" i="1"/>
  <c r="X421" i="1"/>
  <c r="W421" i="1"/>
  <c r="R421" i="1"/>
  <c r="Y420" i="1"/>
  <c r="X420" i="1"/>
  <c r="W420" i="1"/>
  <c r="R420" i="1"/>
  <c r="Y419" i="1"/>
  <c r="X419" i="1"/>
  <c r="W419" i="1"/>
  <c r="R419" i="1"/>
  <c r="Y418" i="1"/>
  <c r="X418" i="1"/>
  <c r="W418" i="1"/>
  <c r="R418" i="1"/>
  <c r="Y417" i="1"/>
  <c r="X417" i="1"/>
  <c r="W417" i="1"/>
  <c r="R417" i="1"/>
  <c r="Y416" i="1"/>
  <c r="X416" i="1"/>
  <c r="W416" i="1"/>
  <c r="R416" i="1"/>
  <c r="Y415" i="1"/>
  <c r="X415" i="1"/>
  <c r="W415" i="1"/>
  <c r="R415" i="1"/>
  <c r="Y414" i="1"/>
  <c r="X414" i="1"/>
  <c r="W414" i="1"/>
  <c r="R414" i="1"/>
  <c r="Y413" i="1"/>
  <c r="X413" i="1"/>
  <c r="W413" i="1"/>
  <c r="R413" i="1"/>
  <c r="Y412" i="1"/>
  <c r="X412" i="1"/>
  <c r="W412" i="1"/>
  <c r="R412" i="1"/>
  <c r="Y411" i="1"/>
  <c r="X411" i="1"/>
  <c r="W411" i="1"/>
  <c r="R411" i="1"/>
  <c r="Y410" i="1"/>
  <c r="X410" i="1"/>
  <c r="W410" i="1"/>
  <c r="R410" i="1"/>
  <c r="Y409" i="1"/>
  <c r="X409" i="1"/>
  <c r="W409" i="1"/>
  <c r="R409" i="1"/>
  <c r="Y408" i="1"/>
  <c r="X408" i="1"/>
  <c r="W408" i="1"/>
  <c r="R408" i="1"/>
  <c r="Y407" i="1"/>
  <c r="X407" i="1"/>
  <c r="W407" i="1"/>
  <c r="R407" i="1"/>
  <c r="Y406" i="1"/>
  <c r="X406" i="1"/>
  <c r="W406" i="1"/>
  <c r="R406" i="1"/>
  <c r="Y405" i="1"/>
  <c r="X405" i="1"/>
  <c r="W405" i="1"/>
  <c r="R405" i="1"/>
  <c r="Y404" i="1"/>
  <c r="X404" i="1"/>
  <c r="W404" i="1"/>
  <c r="R404" i="1"/>
  <c r="Y403" i="1"/>
  <c r="X403" i="1"/>
  <c r="W403" i="1"/>
  <c r="R403" i="1"/>
  <c r="Y402" i="1"/>
  <c r="X402" i="1"/>
  <c r="W402" i="1"/>
  <c r="R402" i="1"/>
  <c r="Y401" i="1"/>
  <c r="X401" i="1"/>
  <c r="W401" i="1"/>
  <c r="R401" i="1"/>
  <c r="Y400" i="1"/>
  <c r="X400" i="1"/>
  <c r="W400" i="1"/>
  <c r="R400" i="1"/>
  <c r="Y399" i="1"/>
  <c r="X399" i="1"/>
  <c r="W399" i="1"/>
  <c r="R399" i="1"/>
  <c r="Y398" i="1"/>
  <c r="X398" i="1"/>
  <c r="W398" i="1"/>
  <c r="R398" i="1"/>
  <c r="Y397" i="1"/>
  <c r="X397" i="1"/>
  <c r="W397" i="1"/>
  <c r="R397" i="1"/>
  <c r="Y396" i="1"/>
  <c r="X396" i="1"/>
  <c r="W396" i="1"/>
  <c r="R396" i="1"/>
  <c r="Y395" i="1"/>
  <c r="X395" i="1"/>
  <c r="W395" i="1"/>
  <c r="R395" i="1"/>
  <c r="Y394" i="1"/>
  <c r="X394" i="1"/>
  <c r="W394" i="1"/>
  <c r="R394" i="1"/>
  <c r="Y393" i="1"/>
  <c r="X393" i="1"/>
  <c r="W393" i="1"/>
  <c r="R393" i="1"/>
  <c r="Y392" i="1"/>
  <c r="X392" i="1"/>
  <c r="W392" i="1"/>
  <c r="R392" i="1"/>
  <c r="Y391" i="1"/>
  <c r="X391" i="1"/>
  <c r="W391" i="1"/>
  <c r="R391" i="1"/>
  <c r="Y390" i="1"/>
  <c r="X390" i="1"/>
  <c r="W390" i="1"/>
  <c r="R390" i="1"/>
  <c r="Y389" i="1"/>
  <c r="X389" i="1"/>
  <c r="W389" i="1"/>
  <c r="R389" i="1"/>
  <c r="Y388" i="1"/>
  <c r="X388" i="1"/>
  <c r="W388" i="1"/>
  <c r="R388" i="1"/>
  <c r="Y387" i="1"/>
  <c r="X387" i="1"/>
  <c r="W387" i="1"/>
  <c r="R387" i="1"/>
  <c r="Y386" i="1"/>
  <c r="X386" i="1"/>
  <c r="W386" i="1"/>
  <c r="R386" i="1"/>
  <c r="Y385" i="1"/>
  <c r="X385" i="1"/>
  <c r="W385" i="1"/>
  <c r="R385" i="1"/>
  <c r="Y384" i="1"/>
  <c r="X384" i="1"/>
  <c r="W384" i="1"/>
  <c r="R384" i="1"/>
  <c r="Y383" i="1"/>
  <c r="X383" i="1"/>
  <c r="W383" i="1"/>
  <c r="R383" i="1"/>
  <c r="Y382" i="1"/>
  <c r="X382" i="1"/>
  <c r="W382" i="1"/>
  <c r="R382" i="1"/>
  <c r="Y381" i="1"/>
  <c r="X381" i="1"/>
  <c r="W381" i="1"/>
  <c r="R381" i="1"/>
  <c r="Y380" i="1"/>
  <c r="X380" i="1"/>
  <c r="W380" i="1"/>
  <c r="R380" i="1"/>
  <c r="Y379" i="1"/>
  <c r="X379" i="1"/>
  <c r="W379" i="1"/>
  <c r="R379" i="1"/>
  <c r="Y378" i="1"/>
  <c r="X378" i="1"/>
  <c r="W378" i="1"/>
  <c r="R378" i="1"/>
  <c r="Y377" i="1"/>
  <c r="X377" i="1"/>
  <c r="W377" i="1"/>
  <c r="R377" i="1"/>
  <c r="Y376" i="1"/>
  <c r="X376" i="1"/>
  <c r="W376" i="1"/>
  <c r="R376" i="1"/>
  <c r="Y375" i="1"/>
  <c r="X375" i="1"/>
  <c r="W375" i="1"/>
  <c r="R375" i="1"/>
  <c r="Y374" i="1"/>
  <c r="X374" i="1"/>
  <c r="W374" i="1"/>
  <c r="R374" i="1"/>
  <c r="Y373" i="1"/>
  <c r="X373" i="1"/>
  <c r="W373" i="1"/>
  <c r="R373" i="1"/>
  <c r="Y372" i="1"/>
  <c r="X372" i="1"/>
  <c r="W372" i="1"/>
  <c r="R372" i="1"/>
  <c r="Y371" i="1"/>
  <c r="X371" i="1"/>
  <c r="W371" i="1"/>
  <c r="R371" i="1"/>
  <c r="Y370" i="1"/>
  <c r="X370" i="1"/>
  <c r="W370" i="1"/>
  <c r="R370" i="1"/>
  <c r="Y369" i="1"/>
  <c r="X369" i="1"/>
  <c r="W369" i="1"/>
  <c r="R369" i="1"/>
  <c r="Y368" i="1"/>
  <c r="X368" i="1"/>
  <c r="W368" i="1"/>
  <c r="R368" i="1"/>
  <c r="Y367" i="1"/>
  <c r="X367" i="1"/>
  <c r="W367" i="1"/>
  <c r="R367" i="1"/>
  <c r="Y366" i="1"/>
  <c r="X366" i="1"/>
  <c r="W366" i="1"/>
  <c r="R366" i="1"/>
  <c r="Y365" i="1"/>
  <c r="X365" i="1"/>
  <c r="W365" i="1"/>
  <c r="R365" i="1"/>
  <c r="Y364" i="1"/>
  <c r="X364" i="1"/>
  <c r="W364" i="1"/>
  <c r="R364" i="1"/>
  <c r="Y363" i="1"/>
  <c r="X363" i="1"/>
  <c r="W363" i="1"/>
  <c r="R363" i="1"/>
  <c r="Y362" i="1"/>
  <c r="X362" i="1"/>
  <c r="W362" i="1"/>
  <c r="R362" i="1"/>
  <c r="Y361" i="1"/>
  <c r="X361" i="1"/>
  <c r="W361" i="1"/>
  <c r="R361" i="1"/>
  <c r="Y360" i="1"/>
  <c r="X360" i="1"/>
  <c r="W360" i="1"/>
  <c r="R360" i="1"/>
  <c r="Y359" i="1"/>
  <c r="X359" i="1"/>
  <c r="W359" i="1"/>
  <c r="R359" i="1"/>
  <c r="Y358" i="1"/>
  <c r="X358" i="1"/>
  <c r="W358" i="1"/>
  <c r="R358" i="1"/>
  <c r="Y357" i="1"/>
  <c r="X357" i="1"/>
  <c r="W357" i="1"/>
  <c r="R357" i="1"/>
  <c r="Y356" i="1"/>
  <c r="X356" i="1"/>
  <c r="W356" i="1"/>
  <c r="R356" i="1"/>
  <c r="Y355" i="1"/>
  <c r="X355" i="1"/>
  <c r="W355" i="1"/>
  <c r="R355" i="1"/>
  <c r="Y354" i="1"/>
  <c r="X354" i="1"/>
  <c r="W354" i="1"/>
  <c r="R354" i="1"/>
  <c r="Y353" i="1"/>
  <c r="X353" i="1"/>
  <c r="W353" i="1"/>
  <c r="R353" i="1"/>
  <c r="Y352" i="1"/>
  <c r="X352" i="1"/>
  <c r="W352" i="1"/>
  <c r="R352" i="1"/>
  <c r="Y351" i="1"/>
  <c r="X351" i="1"/>
  <c r="W351" i="1"/>
  <c r="R351" i="1"/>
  <c r="Y350" i="1"/>
  <c r="X350" i="1"/>
  <c r="W350" i="1"/>
  <c r="R350" i="1"/>
  <c r="Y349" i="1"/>
  <c r="X349" i="1"/>
  <c r="W349" i="1"/>
  <c r="R349" i="1"/>
  <c r="Y348" i="1"/>
  <c r="X348" i="1"/>
  <c r="W348" i="1"/>
  <c r="R348" i="1"/>
  <c r="Y347" i="1"/>
  <c r="X347" i="1"/>
  <c r="W347" i="1"/>
  <c r="R347" i="1"/>
  <c r="Y346" i="1"/>
  <c r="X346" i="1"/>
  <c r="W346" i="1"/>
  <c r="R346" i="1"/>
  <c r="Y345" i="1"/>
  <c r="X345" i="1"/>
  <c r="W345" i="1"/>
  <c r="R345" i="1"/>
  <c r="Y344" i="1"/>
  <c r="X344" i="1"/>
  <c r="W344" i="1"/>
  <c r="R344" i="1"/>
  <c r="Y343" i="1"/>
  <c r="X343" i="1"/>
  <c r="W343" i="1"/>
  <c r="R343" i="1"/>
  <c r="Y342" i="1"/>
  <c r="X342" i="1"/>
  <c r="W342" i="1"/>
  <c r="R342" i="1"/>
  <c r="Y341" i="1"/>
  <c r="X341" i="1"/>
  <c r="W341" i="1"/>
  <c r="R341" i="1"/>
  <c r="Y340" i="1"/>
  <c r="X340" i="1"/>
  <c r="W340" i="1"/>
  <c r="R340" i="1"/>
  <c r="Y339" i="1"/>
  <c r="X339" i="1"/>
  <c r="W339" i="1"/>
  <c r="R339" i="1"/>
  <c r="Y338" i="1"/>
  <c r="X338" i="1"/>
  <c r="W338" i="1"/>
  <c r="R338" i="1"/>
  <c r="Y337" i="1"/>
  <c r="X337" i="1"/>
  <c r="W337" i="1"/>
  <c r="R337" i="1"/>
  <c r="Y336" i="1"/>
  <c r="X336" i="1"/>
  <c r="W336" i="1"/>
  <c r="R336" i="1"/>
  <c r="Y335" i="1"/>
  <c r="X335" i="1"/>
  <c r="W335" i="1"/>
  <c r="R335" i="1"/>
  <c r="Y334" i="1"/>
  <c r="X334" i="1"/>
  <c r="W334" i="1"/>
  <c r="R334" i="1"/>
  <c r="Y333" i="1"/>
  <c r="X333" i="1"/>
  <c r="W333" i="1"/>
  <c r="R333" i="1"/>
  <c r="Y332" i="1"/>
  <c r="X332" i="1"/>
  <c r="W332" i="1"/>
  <c r="R332" i="1"/>
  <c r="Y331" i="1"/>
  <c r="X331" i="1"/>
  <c r="W331" i="1"/>
  <c r="R331" i="1"/>
  <c r="Y330" i="1"/>
  <c r="X330" i="1"/>
  <c r="W330" i="1"/>
  <c r="R330" i="1"/>
  <c r="Y329" i="1"/>
  <c r="X329" i="1"/>
  <c r="W329" i="1"/>
  <c r="R329" i="1"/>
  <c r="Y328" i="1"/>
  <c r="X328" i="1"/>
  <c r="W328" i="1"/>
  <c r="R328" i="1"/>
  <c r="Y327" i="1"/>
  <c r="X327" i="1"/>
  <c r="W327" i="1"/>
  <c r="R327" i="1"/>
  <c r="Y326" i="1"/>
  <c r="X326" i="1"/>
  <c r="W326" i="1"/>
  <c r="R326" i="1"/>
  <c r="X325" i="1"/>
  <c r="W325" i="1"/>
  <c r="R325" i="1"/>
  <c r="X324" i="1"/>
  <c r="W324" i="1"/>
  <c r="R324" i="1"/>
  <c r="X323" i="1"/>
  <c r="W323" i="1"/>
  <c r="R323" i="1"/>
  <c r="X322" i="1"/>
  <c r="W322" i="1"/>
  <c r="R322" i="1"/>
  <c r="X321" i="1"/>
  <c r="W321" i="1"/>
  <c r="R321" i="1"/>
  <c r="X320" i="1"/>
  <c r="W320" i="1"/>
  <c r="R320" i="1"/>
  <c r="X319" i="1"/>
  <c r="W319" i="1"/>
  <c r="R319" i="1"/>
  <c r="X318" i="1"/>
  <c r="W318" i="1"/>
  <c r="R318" i="1"/>
  <c r="X317" i="1"/>
  <c r="W317" i="1"/>
  <c r="R317" i="1"/>
  <c r="X316" i="1"/>
  <c r="W316" i="1"/>
  <c r="R316" i="1"/>
  <c r="X315" i="1"/>
  <c r="W315" i="1"/>
  <c r="R315" i="1"/>
  <c r="X314" i="1"/>
  <c r="W314" i="1"/>
  <c r="R314" i="1"/>
  <c r="X313" i="1"/>
  <c r="W313" i="1"/>
  <c r="R313" i="1"/>
  <c r="X312" i="1"/>
  <c r="W312" i="1"/>
  <c r="R312" i="1"/>
  <c r="X311" i="1"/>
  <c r="W311" i="1"/>
  <c r="R311" i="1"/>
  <c r="X310" i="1"/>
  <c r="W310" i="1"/>
  <c r="R310" i="1"/>
  <c r="X309" i="1"/>
  <c r="W309" i="1"/>
  <c r="R309" i="1"/>
  <c r="X308" i="1"/>
  <c r="W308" i="1"/>
  <c r="R308" i="1"/>
  <c r="X307" i="1"/>
  <c r="W307" i="1"/>
  <c r="R307" i="1"/>
  <c r="X306" i="1"/>
  <c r="W306" i="1"/>
  <c r="R306" i="1"/>
  <c r="X305" i="1"/>
  <c r="W305" i="1"/>
  <c r="R305" i="1"/>
  <c r="X304" i="1"/>
  <c r="W304" i="1"/>
  <c r="R304" i="1"/>
  <c r="X303" i="1"/>
  <c r="W303" i="1"/>
  <c r="R303" i="1"/>
  <c r="X302" i="1"/>
  <c r="W302" i="1"/>
  <c r="R302" i="1"/>
  <c r="X301" i="1"/>
  <c r="W301" i="1"/>
  <c r="R301" i="1"/>
  <c r="X300" i="1"/>
  <c r="W300" i="1"/>
  <c r="R300" i="1"/>
  <c r="X299" i="1"/>
  <c r="W299" i="1"/>
  <c r="R299" i="1"/>
  <c r="X298" i="1"/>
  <c r="W298" i="1"/>
  <c r="R298" i="1"/>
  <c r="X297" i="1"/>
  <c r="W297" i="1"/>
  <c r="R297" i="1"/>
  <c r="X296" i="1"/>
  <c r="W296" i="1"/>
  <c r="R296" i="1"/>
  <c r="X295" i="1"/>
  <c r="W295" i="1"/>
  <c r="R295" i="1"/>
  <c r="X294" i="1"/>
  <c r="W294" i="1"/>
  <c r="R294" i="1"/>
  <c r="X293" i="1"/>
  <c r="W293" i="1"/>
  <c r="R293" i="1"/>
  <c r="X292" i="1"/>
  <c r="W292" i="1"/>
  <c r="R292" i="1"/>
  <c r="X291" i="1"/>
  <c r="W291" i="1"/>
  <c r="R291" i="1"/>
  <c r="X290" i="1"/>
  <c r="W290" i="1"/>
  <c r="R290" i="1"/>
  <c r="X289" i="1"/>
  <c r="W289" i="1"/>
  <c r="R289" i="1"/>
  <c r="X288" i="1"/>
  <c r="W288" i="1"/>
  <c r="R288" i="1"/>
  <c r="X287" i="1"/>
  <c r="W287" i="1"/>
  <c r="R287" i="1"/>
  <c r="X286" i="1"/>
  <c r="W286" i="1"/>
  <c r="R286" i="1"/>
  <c r="X285" i="1"/>
  <c r="W285" i="1"/>
  <c r="R285" i="1"/>
  <c r="X284" i="1"/>
  <c r="W284" i="1"/>
  <c r="R284" i="1"/>
  <c r="X283" i="1"/>
  <c r="W283" i="1"/>
  <c r="R283" i="1"/>
  <c r="X282" i="1"/>
  <c r="W282" i="1"/>
  <c r="R282" i="1"/>
  <c r="X281" i="1"/>
  <c r="W281" i="1"/>
  <c r="R281" i="1"/>
  <c r="X280" i="1"/>
  <c r="W280" i="1"/>
  <c r="R280" i="1"/>
  <c r="X279" i="1"/>
  <c r="W279" i="1"/>
  <c r="R279" i="1"/>
  <c r="X278" i="1"/>
  <c r="W278" i="1"/>
  <c r="R278" i="1"/>
  <c r="X277" i="1"/>
  <c r="W277" i="1"/>
  <c r="R277" i="1"/>
  <c r="X276" i="1"/>
  <c r="W276" i="1"/>
  <c r="R276" i="1"/>
  <c r="X275" i="1"/>
  <c r="W275" i="1"/>
  <c r="R275" i="1"/>
  <c r="X274" i="1"/>
  <c r="W274" i="1"/>
  <c r="R274" i="1"/>
  <c r="X273" i="1"/>
  <c r="W273" i="1"/>
  <c r="R273" i="1"/>
  <c r="X272" i="1"/>
  <c r="W272" i="1"/>
  <c r="R272" i="1"/>
  <c r="X271" i="1"/>
  <c r="W271" i="1"/>
  <c r="R271" i="1"/>
  <c r="X270" i="1"/>
  <c r="W270" i="1"/>
  <c r="R270" i="1"/>
  <c r="X269" i="1"/>
  <c r="W269" i="1"/>
  <c r="R269" i="1"/>
  <c r="X268" i="1"/>
  <c r="W268" i="1"/>
  <c r="R268" i="1"/>
  <c r="X267" i="1"/>
  <c r="W267" i="1"/>
  <c r="R267" i="1"/>
  <c r="X266" i="1"/>
  <c r="W266" i="1"/>
  <c r="R266" i="1"/>
  <c r="X265" i="1"/>
  <c r="W265" i="1"/>
  <c r="R265" i="1"/>
  <c r="X264" i="1"/>
  <c r="W264" i="1"/>
  <c r="R264" i="1"/>
  <c r="X263" i="1"/>
  <c r="W263" i="1"/>
  <c r="R263" i="1"/>
  <c r="X262" i="1"/>
  <c r="W262" i="1"/>
  <c r="R262" i="1"/>
  <c r="X261" i="1"/>
  <c r="W261" i="1"/>
  <c r="R261" i="1"/>
  <c r="X260" i="1"/>
  <c r="W260" i="1"/>
  <c r="R260" i="1"/>
  <c r="X259" i="1"/>
  <c r="W259" i="1"/>
  <c r="R259" i="1"/>
  <c r="X258" i="1"/>
  <c r="W258" i="1"/>
  <c r="R258" i="1"/>
  <c r="X257" i="1"/>
  <c r="W257" i="1"/>
  <c r="R257" i="1"/>
  <c r="X256" i="1"/>
  <c r="W256" i="1"/>
  <c r="R256" i="1"/>
  <c r="X255" i="1"/>
  <c r="W255" i="1"/>
  <c r="R255" i="1"/>
  <c r="X254" i="1"/>
  <c r="W254" i="1"/>
  <c r="R254" i="1"/>
  <c r="X253" i="1"/>
  <c r="W253" i="1"/>
  <c r="R253" i="1"/>
  <c r="X252" i="1"/>
  <c r="W252" i="1"/>
  <c r="R252" i="1"/>
  <c r="X251" i="1"/>
  <c r="W251" i="1"/>
  <c r="R251" i="1"/>
  <c r="X250" i="1"/>
  <c r="W250" i="1"/>
  <c r="R250" i="1"/>
  <c r="X249" i="1"/>
  <c r="W249" i="1"/>
  <c r="R249" i="1"/>
  <c r="X248" i="1"/>
  <c r="W248" i="1"/>
  <c r="R248" i="1"/>
  <c r="X247" i="1"/>
  <c r="W247" i="1"/>
  <c r="R247" i="1"/>
  <c r="X246" i="1"/>
  <c r="W246" i="1"/>
  <c r="R246" i="1"/>
  <c r="X245" i="1"/>
  <c r="W245" i="1"/>
  <c r="R245" i="1"/>
  <c r="X244" i="1"/>
  <c r="W244" i="1"/>
  <c r="R244" i="1"/>
  <c r="X243" i="1"/>
  <c r="W243" i="1"/>
  <c r="R243" i="1"/>
  <c r="X242" i="1"/>
  <c r="W242" i="1"/>
  <c r="R242" i="1"/>
  <c r="X241" i="1"/>
  <c r="W241" i="1"/>
  <c r="R241" i="1"/>
  <c r="X240" i="1"/>
  <c r="W240" i="1"/>
  <c r="R240" i="1"/>
  <c r="X239" i="1"/>
  <c r="W239" i="1"/>
  <c r="R239" i="1"/>
  <c r="X238" i="1"/>
  <c r="W238" i="1"/>
  <c r="R238" i="1"/>
  <c r="X237" i="1"/>
  <c r="W237" i="1"/>
  <c r="R237" i="1"/>
  <c r="X236" i="1"/>
  <c r="W236" i="1"/>
  <c r="R236" i="1"/>
  <c r="X235" i="1"/>
  <c r="W235" i="1"/>
  <c r="R235" i="1"/>
  <c r="X234" i="1"/>
  <c r="W234" i="1"/>
  <c r="R234" i="1"/>
  <c r="X233" i="1"/>
  <c r="W233" i="1"/>
  <c r="R233" i="1"/>
  <c r="X232" i="1"/>
  <c r="W232" i="1"/>
  <c r="R232" i="1"/>
  <c r="X231" i="1"/>
  <c r="W231" i="1"/>
  <c r="R231" i="1"/>
  <c r="X230" i="1"/>
  <c r="W230" i="1"/>
  <c r="R230" i="1"/>
  <c r="X229" i="1"/>
  <c r="W229" i="1"/>
  <c r="R229" i="1"/>
  <c r="X228" i="1"/>
  <c r="W228" i="1"/>
  <c r="R228" i="1"/>
  <c r="X227" i="1"/>
  <c r="W227" i="1"/>
  <c r="R227" i="1"/>
  <c r="X226" i="1"/>
  <c r="W226" i="1"/>
  <c r="R226" i="1"/>
  <c r="X225" i="1"/>
  <c r="W225" i="1"/>
  <c r="R225" i="1"/>
  <c r="X224" i="1"/>
  <c r="W224" i="1"/>
  <c r="R224" i="1"/>
  <c r="X223" i="1"/>
  <c r="W223" i="1"/>
  <c r="R223" i="1"/>
  <c r="X222" i="1"/>
  <c r="W222" i="1"/>
  <c r="R222" i="1"/>
  <c r="X221" i="1"/>
  <c r="W221" i="1"/>
  <c r="R221" i="1"/>
  <c r="X220" i="1"/>
  <c r="W220" i="1"/>
  <c r="R220" i="1"/>
  <c r="X219" i="1"/>
  <c r="W219" i="1"/>
  <c r="R219" i="1"/>
  <c r="X218" i="1"/>
  <c r="W218" i="1"/>
  <c r="R218" i="1"/>
  <c r="X217" i="1"/>
  <c r="W217" i="1"/>
  <c r="R217" i="1"/>
  <c r="X216" i="1"/>
  <c r="W216" i="1"/>
  <c r="R216" i="1"/>
  <c r="X215" i="1"/>
  <c r="W215" i="1"/>
  <c r="R215" i="1"/>
  <c r="X214" i="1"/>
  <c r="W214" i="1"/>
  <c r="R214" i="1"/>
  <c r="X213" i="1"/>
  <c r="W213" i="1"/>
  <c r="R213" i="1"/>
  <c r="X212" i="1"/>
  <c r="W212" i="1"/>
  <c r="R212" i="1"/>
  <c r="X211" i="1"/>
  <c r="W211" i="1"/>
  <c r="R211" i="1"/>
  <c r="X210" i="1"/>
  <c r="W210" i="1"/>
  <c r="R210" i="1"/>
  <c r="X209" i="1"/>
  <c r="W209" i="1"/>
  <c r="R209" i="1"/>
  <c r="X208" i="1"/>
  <c r="W208" i="1"/>
  <c r="R208" i="1"/>
  <c r="X207" i="1"/>
  <c r="W207" i="1"/>
  <c r="R207" i="1"/>
  <c r="X206" i="1"/>
  <c r="W206" i="1"/>
  <c r="R206" i="1"/>
  <c r="X205" i="1"/>
  <c r="W205" i="1"/>
  <c r="R205" i="1"/>
  <c r="X204" i="1"/>
  <c r="W204" i="1"/>
  <c r="R204" i="1"/>
  <c r="X203" i="1"/>
  <c r="W203" i="1"/>
  <c r="R203" i="1"/>
  <c r="X202" i="1"/>
  <c r="W202" i="1"/>
  <c r="R202" i="1"/>
  <c r="X201" i="1"/>
  <c r="W201" i="1"/>
  <c r="R201" i="1"/>
  <c r="X200" i="1"/>
  <c r="W200" i="1"/>
  <c r="R200" i="1"/>
  <c r="X199" i="1"/>
  <c r="W199" i="1"/>
  <c r="R199" i="1"/>
  <c r="X198" i="1"/>
  <c r="W198" i="1"/>
  <c r="R198" i="1"/>
  <c r="X197" i="1"/>
  <c r="W197" i="1"/>
  <c r="R197" i="1"/>
  <c r="X196" i="1"/>
  <c r="W196" i="1"/>
  <c r="R196" i="1"/>
  <c r="X195" i="1"/>
  <c r="W195" i="1"/>
  <c r="R195" i="1"/>
  <c r="X194" i="1"/>
  <c r="W194" i="1"/>
  <c r="R194" i="1"/>
  <c r="X193" i="1"/>
  <c r="W193" i="1"/>
  <c r="R193" i="1"/>
  <c r="X192" i="1"/>
  <c r="W192" i="1"/>
  <c r="R192" i="1"/>
  <c r="X191" i="1"/>
  <c r="W191" i="1"/>
  <c r="R191" i="1"/>
  <c r="X190" i="1"/>
  <c r="W190" i="1"/>
  <c r="R190" i="1"/>
  <c r="X189" i="1"/>
  <c r="W189" i="1"/>
  <c r="R189" i="1"/>
  <c r="X188" i="1"/>
  <c r="W188" i="1"/>
  <c r="R188" i="1"/>
  <c r="X187" i="1"/>
  <c r="W187" i="1"/>
  <c r="R187" i="1"/>
  <c r="X186" i="1"/>
  <c r="W186" i="1"/>
  <c r="R186" i="1"/>
  <c r="X185" i="1"/>
  <c r="W185" i="1"/>
  <c r="R185" i="1"/>
  <c r="X184" i="1"/>
  <c r="W184" i="1"/>
  <c r="R184" i="1"/>
  <c r="X183" i="1"/>
  <c r="W183" i="1"/>
  <c r="R183" i="1"/>
  <c r="X182" i="1"/>
  <c r="W182" i="1"/>
  <c r="R182" i="1"/>
  <c r="X181" i="1"/>
  <c r="W181" i="1"/>
  <c r="R181" i="1"/>
  <c r="X180" i="1"/>
  <c r="W180" i="1"/>
  <c r="R180" i="1"/>
  <c r="X179" i="1"/>
  <c r="W179" i="1"/>
  <c r="R179" i="1"/>
  <c r="X178" i="1"/>
  <c r="W178" i="1"/>
  <c r="R178" i="1"/>
  <c r="X177" i="1"/>
  <c r="W177" i="1"/>
  <c r="R177" i="1"/>
  <c r="X176" i="1"/>
  <c r="W176" i="1"/>
  <c r="R176" i="1"/>
  <c r="X175" i="1"/>
  <c r="W175" i="1"/>
  <c r="R175" i="1"/>
  <c r="X174" i="1"/>
  <c r="W174" i="1"/>
  <c r="R174" i="1"/>
  <c r="X173" i="1"/>
  <c r="W173" i="1"/>
  <c r="R173" i="1"/>
  <c r="X172" i="1"/>
  <c r="W172" i="1"/>
  <c r="R172" i="1"/>
  <c r="X171" i="1"/>
  <c r="W171" i="1"/>
  <c r="R171" i="1"/>
  <c r="X170" i="1"/>
  <c r="W170" i="1"/>
  <c r="R170" i="1"/>
  <c r="X169" i="1"/>
  <c r="W169" i="1"/>
  <c r="R169" i="1"/>
  <c r="X168" i="1"/>
  <c r="W168" i="1"/>
  <c r="R168" i="1"/>
  <c r="X167" i="1"/>
  <c r="W167" i="1"/>
  <c r="R167" i="1"/>
  <c r="X166" i="1"/>
  <c r="W166" i="1"/>
  <c r="R166" i="1"/>
  <c r="X165" i="1"/>
  <c r="W165" i="1"/>
  <c r="R165" i="1"/>
  <c r="X164" i="1"/>
  <c r="W164" i="1"/>
  <c r="R164" i="1"/>
  <c r="X163" i="1"/>
  <c r="W163" i="1"/>
  <c r="R163" i="1"/>
  <c r="X162" i="1"/>
  <c r="W162" i="1"/>
  <c r="R162" i="1"/>
  <c r="X161" i="1"/>
  <c r="W161" i="1"/>
  <c r="R161" i="1"/>
  <c r="X160" i="1"/>
  <c r="W160" i="1"/>
  <c r="R160" i="1"/>
  <c r="X159" i="1"/>
  <c r="W159" i="1"/>
  <c r="R159" i="1"/>
  <c r="X158" i="1"/>
  <c r="W158" i="1"/>
  <c r="R158" i="1"/>
  <c r="X157" i="1"/>
  <c r="W157" i="1"/>
  <c r="R157" i="1"/>
  <c r="X156" i="1"/>
  <c r="W156" i="1"/>
  <c r="R156" i="1"/>
  <c r="X155" i="1"/>
  <c r="W155" i="1"/>
  <c r="R155" i="1"/>
  <c r="X154" i="1"/>
  <c r="W154" i="1"/>
  <c r="R154" i="1"/>
  <c r="X153" i="1"/>
  <c r="W153" i="1"/>
  <c r="R153" i="1"/>
  <c r="X152" i="1"/>
  <c r="W152" i="1"/>
  <c r="R152" i="1"/>
  <c r="X151" i="1"/>
  <c r="W151" i="1"/>
  <c r="R151" i="1"/>
  <c r="X150" i="1"/>
  <c r="W150" i="1"/>
  <c r="R150" i="1"/>
  <c r="X149" i="1"/>
  <c r="W149" i="1"/>
  <c r="R149" i="1"/>
  <c r="X148" i="1"/>
  <c r="W148" i="1"/>
  <c r="R148" i="1"/>
  <c r="X147" i="1"/>
  <c r="W147" i="1"/>
  <c r="R147" i="1"/>
  <c r="X146" i="1"/>
  <c r="W146" i="1"/>
  <c r="R146" i="1"/>
  <c r="X145" i="1"/>
  <c r="W145" i="1"/>
  <c r="R145" i="1"/>
  <c r="X144" i="1"/>
  <c r="W144" i="1"/>
  <c r="R144" i="1"/>
  <c r="X143" i="1"/>
  <c r="W143" i="1"/>
  <c r="R143" i="1"/>
  <c r="X142" i="1"/>
  <c r="W142" i="1"/>
  <c r="R142" i="1"/>
  <c r="X141" i="1"/>
  <c r="W141" i="1"/>
  <c r="R141" i="1"/>
  <c r="X140" i="1"/>
  <c r="W140" i="1"/>
  <c r="R140" i="1"/>
  <c r="X139" i="1"/>
  <c r="W139" i="1"/>
  <c r="R139" i="1"/>
  <c r="X138" i="1"/>
  <c r="W138" i="1"/>
  <c r="R138" i="1"/>
  <c r="X137" i="1"/>
  <c r="W137" i="1"/>
  <c r="R137" i="1"/>
  <c r="X136" i="1"/>
  <c r="W136" i="1"/>
  <c r="R136" i="1"/>
  <c r="X135" i="1"/>
  <c r="W135" i="1"/>
  <c r="R135" i="1"/>
  <c r="X134" i="1"/>
  <c r="W134" i="1"/>
  <c r="R134" i="1"/>
  <c r="X133" i="1"/>
  <c r="W133" i="1"/>
  <c r="R133" i="1"/>
  <c r="X132" i="1"/>
  <c r="W132" i="1"/>
  <c r="R132" i="1"/>
  <c r="X131" i="1"/>
  <c r="W131" i="1"/>
  <c r="R131" i="1"/>
  <c r="X130" i="1"/>
  <c r="W130" i="1"/>
  <c r="R130" i="1"/>
  <c r="X129" i="1"/>
  <c r="W129" i="1"/>
  <c r="R129" i="1"/>
  <c r="X128" i="1"/>
  <c r="W128" i="1"/>
  <c r="R128" i="1"/>
  <c r="X127" i="1"/>
  <c r="W127" i="1"/>
  <c r="R127" i="1"/>
  <c r="X126" i="1"/>
  <c r="W126" i="1"/>
  <c r="R126" i="1"/>
  <c r="X125" i="1"/>
  <c r="W125" i="1"/>
  <c r="R125" i="1"/>
  <c r="X124" i="1"/>
  <c r="W124" i="1"/>
  <c r="R124" i="1"/>
  <c r="X123" i="1"/>
  <c r="W123" i="1"/>
  <c r="R123" i="1"/>
  <c r="X122" i="1"/>
  <c r="W122" i="1"/>
  <c r="R122" i="1"/>
  <c r="X121" i="1"/>
  <c r="W121" i="1"/>
  <c r="R121" i="1"/>
  <c r="X120" i="1"/>
  <c r="W120" i="1"/>
  <c r="R120" i="1"/>
  <c r="X119" i="1"/>
  <c r="W119" i="1"/>
  <c r="R119" i="1"/>
  <c r="X118" i="1"/>
  <c r="W118" i="1"/>
  <c r="R118" i="1"/>
  <c r="X117" i="1"/>
  <c r="W117" i="1"/>
  <c r="R117" i="1"/>
  <c r="X116" i="1"/>
  <c r="W116" i="1"/>
  <c r="R116" i="1"/>
  <c r="X115" i="1"/>
  <c r="W115" i="1"/>
  <c r="R115" i="1"/>
  <c r="X114" i="1"/>
  <c r="W114" i="1"/>
  <c r="R114" i="1"/>
  <c r="X113" i="1"/>
  <c r="W113" i="1"/>
  <c r="R113" i="1"/>
  <c r="X112" i="1"/>
  <c r="W112" i="1"/>
  <c r="R112" i="1"/>
  <c r="X111" i="1"/>
  <c r="W111" i="1"/>
  <c r="R111" i="1"/>
  <c r="X110" i="1"/>
  <c r="W110" i="1"/>
  <c r="R110" i="1"/>
  <c r="X109" i="1"/>
  <c r="W109" i="1"/>
  <c r="R109" i="1"/>
  <c r="X108" i="1"/>
  <c r="W108" i="1"/>
  <c r="R108" i="1"/>
  <c r="X107" i="1"/>
  <c r="W107" i="1"/>
  <c r="R107" i="1"/>
  <c r="X106" i="1"/>
  <c r="W106" i="1"/>
  <c r="R106" i="1"/>
  <c r="X105" i="1"/>
  <c r="W105" i="1"/>
  <c r="R105" i="1"/>
  <c r="X104" i="1"/>
  <c r="W104" i="1"/>
  <c r="R104" i="1"/>
  <c r="X103" i="1"/>
  <c r="W103" i="1"/>
  <c r="R103" i="1"/>
  <c r="X102" i="1"/>
  <c r="W102" i="1"/>
  <c r="R102" i="1"/>
  <c r="X101" i="1"/>
  <c r="W101" i="1"/>
  <c r="R101" i="1"/>
  <c r="X100" i="1"/>
  <c r="W100" i="1"/>
  <c r="R100" i="1"/>
  <c r="X99" i="1"/>
  <c r="W99" i="1"/>
  <c r="R99" i="1"/>
  <c r="X98" i="1"/>
  <c r="W98" i="1"/>
  <c r="R98" i="1"/>
  <c r="X97" i="1"/>
  <c r="W97" i="1"/>
  <c r="R97" i="1"/>
  <c r="X96" i="1"/>
  <c r="W96" i="1"/>
  <c r="R96" i="1"/>
  <c r="X95" i="1"/>
  <c r="W95" i="1"/>
  <c r="R95" i="1"/>
  <c r="X94" i="1"/>
  <c r="W94" i="1"/>
  <c r="R94" i="1"/>
  <c r="X93" i="1"/>
  <c r="W93" i="1"/>
  <c r="R93" i="1"/>
  <c r="X92" i="1"/>
  <c r="W92" i="1"/>
  <c r="R92" i="1"/>
  <c r="X91" i="1"/>
  <c r="W91" i="1"/>
  <c r="R91" i="1"/>
  <c r="X90" i="1"/>
  <c r="W90" i="1"/>
  <c r="R90" i="1"/>
  <c r="X89" i="1"/>
  <c r="W89" i="1"/>
  <c r="R89" i="1"/>
  <c r="X88" i="1"/>
  <c r="W88" i="1"/>
  <c r="R88" i="1"/>
  <c r="X87" i="1"/>
  <c r="W87" i="1"/>
  <c r="R87" i="1"/>
  <c r="X86" i="1"/>
  <c r="W86" i="1"/>
  <c r="R86" i="1"/>
  <c r="X85" i="1"/>
  <c r="W85" i="1"/>
  <c r="Q85" i="1"/>
  <c r="R85" i="1" s="1"/>
  <c r="X84" i="1"/>
  <c r="W84" i="1"/>
  <c r="Q84" i="1"/>
  <c r="R84" i="1" s="1"/>
  <c r="X83" i="1"/>
  <c r="W83" i="1"/>
  <c r="Q83" i="1"/>
  <c r="R83" i="1" s="1"/>
  <c r="X82" i="1"/>
  <c r="W82" i="1"/>
  <c r="R82" i="1"/>
  <c r="X81" i="1"/>
  <c r="W81" i="1"/>
  <c r="R81" i="1"/>
  <c r="X80" i="1"/>
  <c r="W80" i="1"/>
  <c r="R80" i="1"/>
  <c r="X79" i="1"/>
  <c r="W79" i="1"/>
  <c r="R79" i="1"/>
  <c r="X78" i="1"/>
  <c r="W78" i="1"/>
  <c r="R78" i="1"/>
  <c r="X77" i="1"/>
  <c r="W77" i="1"/>
  <c r="R77" i="1"/>
  <c r="X76" i="1"/>
  <c r="W76" i="1"/>
  <c r="R76" i="1"/>
  <c r="X75" i="1"/>
  <c r="W75" i="1"/>
  <c r="R75" i="1"/>
  <c r="X74" i="1"/>
  <c r="W74" i="1"/>
  <c r="R74" i="1"/>
  <c r="X73" i="1"/>
  <c r="W73" i="1"/>
  <c r="R73" i="1"/>
  <c r="X72" i="1"/>
  <c r="W72" i="1"/>
  <c r="R72" i="1"/>
  <c r="X71" i="1"/>
  <c r="W71" i="1"/>
  <c r="R71" i="1"/>
  <c r="X70" i="1"/>
  <c r="W70" i="1"/>
  <c r="R70" i="1"/>
  <c r="X69" i="1"/>
  <c r="W69" i="1"/>
  <c r="R69" i="1"/>
  <c r="X68" i="1"/>
  <c r="W68" i="1"/>
  <c r="R68" i="1"/>
  <c r="X67" i="1"/>
  <c r="W67" i="1"/>
  <c r="R67" i="1"/>
  <c r="X66" i="1"/>
  <c r="W66" i="1"/>
  <c r="R66" i="1"/>
  <c r="X65" i="1"/>
  <c r="W65" i="1"/>
  <c r="R65" i="1"/>
  <c r="X64" i="1"/>
  <c r="W64" i="1"/>
  <c r="R64" i="1"/>
  <c r="X63" i="1"/>
  <c r="W63" i="1"/>
  <c r="R63" i="1"/>
  <c r="X62" i="1"/>
  <c r="W62" i="1"/>
  <c r="R62" i="1"/>
  <c r="X61" i="1"/>
  <c r="W61" i="1"/>
  <c r="R61" i="1"/>
  <c r="X60" i="1"/>
  <c r="W60" i="1"/>
  <c r="R60" i="1"/>
  <c r="X59" i="1"/>
  <c r="W59" i="1"/>
  <c r="R59" i="1"/>
  <c r="X58" i="1"/>
  <c r="W58" i="1"/>
  <c r="R58" i="1"/>
  <c r="X57" i="1"/>
  <c r="W57" i="1"/>
  <c r="R57" i="1"/>
  <c r="X56" i="1"/>
  <c r="W56" i="1"/>
  <c r="R56" i="1"/>
  <c r="X55" i="1"/>
  <c r="W55" i="1"/>
  <c r="R55" i="1"/>
  <c r="X54" i="1"/>
  <c r="W54" i="1"/>
  <c r="R54" i="1"/>
  <c r="X53" i="1"/>
  <c r="W53" i="1"/>
  <c r="R53" i="1"/>
  <c r="X52" i="1"/>
  <c r="W52" i="1"/>
  <c r="R52" i="1"/>
  <c r="X51" i="1"/>
  <c r="W51" i="1"/>
  <c r="R51" i="1"/>
  <c r="X50" i="1"/>
  <c r="W50" i="1"/>
  <c r="R50" i="1"/>
  <c r="X49" i="1"/>
  <c r="W49" i="1"/>
  <c r="R49" i="1"/>
  <c r="X48" i="1"/>
  <c r="W48" i="1"/>
  <c r="R48" i="1"/>
  <c r="X47" i="1"/>
  <c r="W47" i="1"/>
  <c r="R47" i="1"/>
  <c r="X46" i="1"/>
  <c r="W46" i="1"/>
  <c r="R46" i="1"/>
  <c r="X45" i="1"/>
  <c r="W45" i="1"/>
  <c r="R45" i="1"/>
  <c r="X44" i="1"/>
  <c r="W44" i="1"/>
  <c r="R44" i="1"/>
  <c r="X43" i="1"/>
  <c r="W43" i="1"/>
  <c r="R43" i="1"/>
  <c r="X42" i="1"/>
  <c r="W42" i="1"/>
  <c r="R42" i="1"/>
  <c r="X41" i="1"/>
  <c r="W41" i="1"/>
  <c r="R41" i="1"/>
  <c r="X40" i="1"/>
  <c r="W40" i="1"/>
  <c r="R40" i="1"/>
  <c r="X39" i="1"/>
  <c r="W39" i="1"/>
  <c r="R39" i="1"/>
  <c r="X38" i="1"/>
  <c r="W38" i="1"/>
  <c r="R38" i="1"/>
  <c r="X37" i="1"/>
  <c r="W37" i="1"/>
  <c r="R37" i="1"/>
  <c r="X36" i="1"/>
  <c r="W36" i="1"/>
  <c r="R36" i="1"/>
  <c r="X35" i="1"/>
  <c r="W35" i="1"/>
  <c r="R35" i="1"/>
  <c r="X34" i="1"/>
  <c r="W34" i="1"/>
  <c r="R34" i="1"/>
  <c r="X33" i="1"/>
  <c r="W33" i="1"/>
  <c r="R33" i="1"/>
  <c r="X32" i="1"/>
  <c r="W32" i="1"/>
  <c r="R32" i="1"/>
  <c r="X31" i="1"/>
  <c r="W31" i="1"/>
  <c r="R31" i="1"/>
  <c r="X30" i="1"/>
  <c r="W30" i="1"/>
  <c r="R30" i="1"/>
  <c r="X29" i="1"/>
  <c r="W29" i="1"/>
  <c r="R29" i="1"/>
  <c r="X28" i="1"/>
  <c r="W28" i="1"/>
  <c r="R28" i="1"/>
  <c r="X27" i="1"/>
  <c r="W27" i="1"/>
  <c r="R27" i="1"/>
  <c r="X26" i="1"/>
  <c r="W26" i="1"/>
  <c r="R26" i="1"/>
  <c r="X25" i="1"/>
  <c r="W25" i="1"/>
  <c r="R25" i="1"/>
  <c r="X24" i="1"/>
  <c r="W24" i="1"/>
  <c r="R24" i="1"/>
  <c r="X23" i="1"/>
  <c r="W23" i="1"/>
  <c r="R23" i="1"/>
  <c r="X22" i="1"/>
  <c r="W22" i="1"/>
  <c r="R22" i="1"/>
  <c r="X21" i="1"/>
  <c r="W21" i="1"/>
  <c r="R21" i="1"/>
  <c r="X20" i="1"/>
  <c r="W20" i="1"/>
  <c r="R20" i="1"/>
  <c r="X19" i="1"/>
  <c r="W19" i="1"/>
  <c r="R19" i="1"/>
  <c r="X18" i="1"/>
  <c r="W18" i="1"/>
  <c r="R18" i="1"/>
  <c r="X17" i="1"/>
  <c r="W17" i="1"/>
  <c r="R17" i="1"/>
  <c r="X16" i="1"/>
  <c r="W16" i="1"/>
  <c r="R16" i="1"/>
  <c r="X15" i="1"/>
  <c r="W15" i="1"/>
  <c r="R15" i="1"/>
  <c r="X14" i="1"/>
  <c r="W14" i="1"/>
  <c r="R14" i="1"/>
  <c r="X13" i="1"/>
  <c r="W13" i="1"/>
  <c r="R13" i="1"/>
  <c r="X12" i="1"/>
  <c r="W12" i="1"/>
  <c r="R12" i="1"/>
  <c r="X11" i="1"/>
  <c r="W11" i="1"/>
  <c r="R11" i="1"/>
  <c r="X10" i="1"/>
  <c r="W10" i="1"/>
  <c r="R10" i="1"/>
  <c r="X9" i="1"/>
  <c r="W9" i="1"/>
  <c r="R9" i="1"/>
  <c r="X8" i="1"/>
  <c r="W8" i="1"/>
  <c r="R8" i="1"/>
  <c r="X7" i="1"/>
  <c r="W7" i="1"/>
  <c r="R7" i="1"/>
  <c r="X6" i="1"/>
  <c r="W6" i="1"/>
  <c r="R6" i="1"/>
  <c r="X5" i="1"/>
  <c r="W5" i="1"/>
  <c r="R5" i="1"/>
  <c r="X4" i="1"/>
  <c r="W4" i="1"/>
  <c r="R4" i="1"/>
  <c r="Y3" i="1"/>
  <c r="X3" i="1"/>
  <c r="W3" i="1"/>
  <c r="R3" i="1"/>
  <c r="Y2" i="1"/>
  <c r="X2" i="1"/>
  <c r="W2" i="1"/>
  <c r="R2" i="1"/>
</calcChain>
</file>

<file path=xl/comments1.xml><?xml version="1.0" encoding="utf-8"?>
<comments xmlns="http://schemas.openxmlformats.org/spreadsheetml/2006/main">
  <authors>
    <author>MACCOMPRAS1</author>
  </authors>
  <commentList>
    <comment ref="O10" authorId="0" shapeId="0">
      <text>
        <r>
          <rPr>
            <b/>
            <sz val="9"/>
            <color indexed="81"/>
            <rFont val="Tahoma"/>
            <charset val="1"/>
          </rPr>
          <t>MACCOMPRAS1:</t>
        </r>
        <r>
          <rPr>
            <sz val="9"/>
            <color indexed="81"/>
            <rFont val="Tahoma"/>
            <charset val="1"/>
          </rPr>
          <t xml:space="preserve">
Número de documentos que tenga el proveeedor</t>
        </r>
      </text>
    </comment>
  </commentList>
</comments>
</file>

<file path=xl/sharedStrings.xml><?xml version="1.0" encoding="utf-8"?>
<sst xmlns="http://schemas.openxmlformats.org/spreadsheetml/2006/main" count="9351" uniqueCount="1466">
  <si>
    <t>Sede</t>
  </si>
  <si>
    <t>Fecha Solicitud</t>
  </si>
  <si>
    <t>Área que solicita</t>
  </si>
  <si>
    <t>TIPO</t>
  </si>
  <si>
    <t>N° OC</t>
  </si>
  <si>
    <t>Fecha OC</t>
  </si>
  <si>
    <t>Nit Proveedor</t>
  </si>
  <si>
    <t>Razon Social</t>
  </si>
  <si>
    <t>Codigo</t>
  </si>
  <si>
    <t>Descripción producto/servicio</t>
  </si>
  <si>
    <t>Cantidad</t>
  </si>
  <si>
    <t>Valor unitario</t>
  </si>
  <si>
    <t>Iva 19%</t>
  </si>
  <si>
    <t>Valor total</t>
  </si>
  <si>
    <t>OBSERVACION</t>
  </si>
  <si>
    <t>Moneda</t>
  </si>
  <si>
    <t>Aprobado gerencia</t>
  </si>
  <si>
    <t>Tiempo de respuesta</t>
  </si>
  <si>
    <t>Confirmacion Recibido</t>
  </si>
  <si>
    <t>Cantidad recibida</t>
  </si>
  <si>
    <t>Fecha recibido</t>
  </si>
  <si>
    <t>Documento</t>
  </si>
  <si>
    <t>Pendiente de entrega %</t>
  </si>
  <si>
    <t>Clasificacion Órden</t>
  </si>
  <si>
    <t xml:space="preserve">Clínica San Rafael - MegaCentro T. Clínica </t>
  </si>
  <si>
    <t>Biotecnología</t>
  </si>
  <si>
    <t>BIO</t>
  </si>
  <si>
    <t>MEDTRONIC COLOMBIA S.A</t>
  </si>
  <si>
    <t>RELAY 6 POLE 5A 12V X1</t>
  </si>
  <si>
    <t>COP</t>
  </si>
  <si>
    <t>GE HEALTHCARE COLOMBIA S.A.S</t>
  </si>
  <si>
    <t>ECOGRAFO CONSOLA LOGIQ V2 ,CON 3 TRADUCTORES ,CARRO DE TRANSPORTE</t>
  </si>
  <si>
    <t>Farmacia</t>
  </si>
  <si>
    <t>FAR</t>
  </si>
  <si>
    <t>ECHEVERRI GOMEZ DIEGO GERMAN</t>
  </si>
  <si>
    <t>MANILLA DE SEGURIDAD CON LOGO BLANCA</t>
  </si>
  <si>
    <t/>
  </si>
  <si>
    <t>MANILLA DE SEGURIDAD CON LOGO AMARILLA</t>
  </si>
  <si>
    <t>MANILLA DE SEGURIDAD CON LOGO LILA</t>
  </si>
  <si>
    <t>MANILLA DE SEGURIDAD CON LOGO ROJA</t>
  </si>
  <si>
    <t>Clínica San Rafael - Cuba</t>
  </si>
  <si>
    <t>Gestión humana</t>
  </si>
  <si>
    <t>GEH</t>
  </si>
  <si>
    <t>ASEQUIN SAS</t>
  </si>
  <si>
    <t>CARETA PROTECCION ESMERIL</t>
  </si>
  <si>
    <t>GAFA CLARA CON MARCO</t>
  </si>
  <si>
    <t>DINAMICA OCUPACIONAL SAS</t>
  </si>
  <si>
    <t xml:space="preserve">CURSO TRABAJO EN ALTURAS </t>
  </si>
  <si>
    <t>Mantenimiento</t>
  </si>
  <si>
    <t>MTO</t>
  </si>
  <si>
    <t>RAMIREZ RUIZ JORGE ANDRES</t>
  </si>
  <si>
    <t>TRANSPORTE  A SEDE OVAL</t>
  </si>
  <si>
    <t>CTA COBRO</t>
  </si>
  <si>
    <t>AFRICANO EDWIN ALEXANDER</t>
  </si>
  <si>
    <t>MUEBLE SUP FACT-PARTOS</t>
  </si>
  <si>
    <t>MUEBLE INF ELEMENT CUARZO FACT-NEONATOS</t>
  </si>
  <si>
    <t>MUEBLE INF CON APERTURA LAT PARA CARPETAS A-Z</t>
  </si>
  <si>
    <t xml:space="preserve">ENTREPAÑOS DE ALMACENAMIENTO </t>
  </si>
  <si>
    <t>PATAS CROMADAS</t>
  </si>
  <si>
    <t>FORRO ASCENSOR EN LAMINA 15MM</t>
  </si>
  <si>
    <t>MUEBLE INF LAVAMANOS CIRUGIA</t>
  </si>
  <si>
    <t>MUEBLE COMPUTADOR CIRUGIA</t>
  </si>
  <si>
    <t>LOPEZ PEREZ MARLEN JOHANA</t>
  </si>
  <si>
    <t>MANGUERA DE 1/2</t>
  </si>
  <si>
    <t>TEE 1/2 PR</t>
  </si>
  <si>
    <t>TAPONES DE 1/2 PR LISOS</t>
  </si>
  <si>
    <t>INVERSIONES LAS 16</t>
  </si>
  <si>
    <t xml:space="preserve">PIVOTE PARA PUERTA DE ALUMINIO </t>
  </si>
  <si>
    <t>DISPAPELES</t>
  </si>
  <si>
    <t>CAJA TOALLA ROLLO NAUTRAL 2H 100 M X 6 UND</t>
  </si>
  <si>
    <t>PAPEL HIGIENICO ROLLO SCOTT JUMBO X 4 UND</t>
  </si>
  <si>
    <t>FERREINOX</t>
  </si>
  <si>
    <t>acriltex blanco x galon</t>
  </si>
  <si>
    <t>Cirugía</t>
  </si>
  <si>
    <t>CIR</t>
  </si>
  <si>
    <t>MEDIREX</t>
  </si>
  <si>
    <t>MATERIAL OSTEOSINTESIS EXCENTO</t>
  </si>
  <si>
    <t xml:space="preserve">MATERIAL OSTEOSINTESIS </t>
  </si>
  <si>
    <t>MATERIAL OSTEOSINTESIS</t>
  </si>
  <si>
    <t>MATERIAL DE OSTEOSINTESIS</t>
  </si>
  <si>
    <t>OMNIPAQUE 300 MG/500 ML CAJA 10 UND</t>
  </si>
  <si>
    <t>General</t>
  </si>
  <si>
    <t>GEN</t>
  </si>
  <si>
    <t>DISTRIOCCIDENTE S.A.S</t>
  </si>
  <si>
    <t>AZ TAMAÑO CARTA PLASTIFICADA</t>
  </si>
  <si>
    <t>CORREA HIDALGO JOSE DIDIER</t>
  </si>
  <si>
    <t>ADECUACIONES SEDE CUBA</t>
  </si>
  <si>
    <t>CIFUENTES DUQUE JORGE ALONSO</t>
  </si>
  <si>
    <t>TABORDA ANDICA SANTIAGO</t>
  </si>
  <si>
    <t xml:space="preserve">ADECUACIONES SEDE CUBA </t>
  </si>
  <si>
    <t>HERRERA RIVERA CRISTIAN CAMILO</t>
  </si>
  <si>
    <t>GARCIA SOTO DUVAN ANDRES</t>
  </si>
  <si>
    <t>Apoyo Diagnóstico</t>
  </si>
  <si>
    <t>CON</t>
  </si>
  <si>
    <t>INSTITUTO DE EPILEPSIA Y PARKINSON DEL EJE CAFETERO SA</t>
  </si>
  <si>
    <t xml:space="preserve">VX EPILEPTOLOGIA </t>
  </si>
  <si>
    <t>ST JUDE MEDICAL COLOMBIA LTDA</t>
  </si>
  <si>
    <t>DISPOSITIVO ESP100-23</t>
  </si>
  <si>
    <t>Oncología</t>
  </si>
  <si>
    <t>ONC</t>
  </si>
  <si>
    <t>TECNOVIDA DIAGNOSTICO POR IMÁGENES</t>
  </si>
  <si>
    <t>GAMAGRAFICA OSEA TOTAL O SEGMENTARIA</t>
  </si>
  <si>
    <t>DRUG STORE S.A.S</t>
  </si>
  <si>
    <t>U-DRAPE QUIRURGICO IMPERMEABLE</t>
  </si>
  <si>
    <t>CEMENTO EUROFIX CON GENTAMICINA X 40 G /MANUAL</t>
  </si>
  <si>
    <t>CEMENTO EUROFIX CON GENTAMICINA X 40 G / MANUAL</t>
  </si>
  <si>
    <t xml:space="preserve">U-DRAPE QUIRURGICO IMPERMEABLE </t>
  </si>
  <si>
    <t>FEMUR OS BALANSYS B DERECHO CEM</t>
  </si>
  <si>
    <t>PLATILLO TIBIAL FIJO BALANSYS 64 CEM</t>
  </si>
  <si>
    <t>INSERTO FIJO BALANSYS PE 64/13</t>
  </si>
  <si>
    <t>FEMUR PS BALANSYS D DERECHO CEM</t>
  </si>
  <si>
    <t xml:space="preserve">PLATILLO TIBIAL FIJO PS BALANSYS 75 CEM </t>
  </si>
  <si>
    <t>INSERTO FIJO PS BALANSYS  PE 75/10,5</t>
  </si>
  <si>
    <t>CEMENTO EUROFIX CON GENTAMICINA X 40 G/MANUAL</t>
  </si>
  <si>
    <t>FEMUR PS BALANSYS A DERECHO CEM</t>
  </si>
  <si>
    <t>PLATILLO TIBIAL FIJO PS BALANSYS 64 CM</t>
  </si>
  <si>
    <t>INSERTO FIJO PS BALANSYS PE 64/10,5</t>
  </si>
  <si>
    <t>FEMUR PS BALANSYS B IZQUIERDO CEM</t>
  </si>
  <si>
    <t>PLATILLO TIBIAL FIJO PS BALANSYS 64 CEM</t>
  </si>
  <si>
    <t>INSERTO FIJO BALANSYS PE 64/8</t>
  </si>
  <si>
    <t>CEMENTOEUROFIX CON GENTAMICINA X 40 G/MANUAL</t>
  </si>
  <si>
    <t>Consulta Externa</t>
  </si>
  <si>
    <t>DIME  CLINICA CARDIOVASCULAR S.A</t>
  </si>
  <si>
    <t>RNM CEBRAL 3D MULTICORTE EQUIPO 3 TESLA</t>
  </si>
  <si>
    <t>WALTER ANDRES RESTREPO</t>
  </si>
  <si>
    <t>VIATICOS PEREIRA -CALI</t>
  </si>
  <si>
    <t>WENG RUILIN</t>
  </si>
  <si>
    <t>1/2 CAJA DE ARROZ</t>
  </si>
  <si>
    <t>PAPALERIA MODELO LIMITADA</t>
  </si>
  <si>
    <t>PAPEL PERIODICO</t>
  </si>
  <si>
    <t>TEMPERA COLORES</t>
  </si>
  <si>
    <t>PINCEL N°2</t>
  </si>
  <si>
    <t>RECIBO</t>
  </si>
  <si>
    <t>JUAN CARLOS GARCIA GIRALDO</t>
  </si>
  <si>
    <t>IMPREAON DIBUJOA DIGITALES</t>
  </si>
  <si>
    <t>PELAEZ CORREA FRANCISCO JAVIER</t>
  </si>
  <si>
    <t>SERVICIO DE TRANSPORTE</t>
  </si>
  <si>
    <t>BETANCOUT GOMEZ ROGELIO DE JESUS</t>
  </si>
  <si>
    <t>CUÑETES PARA FARMACOS 20 LT</t>
  </si>
  <si>
    <t>ACARREO</t>
  </si>
  <si>
    <t>Sistemas</t>
  </si>
  <si>
    <t>SIS</t>
  </si>
  <si>
    <t>ADOBE CREATIVE CLOUD</t>
  </si>
  <si>
    <t>ADOBE CREATIVE CLOUD  1 AÑO</t>
  </si>
  <si>
    <t>GLOBALDOC</t>
  </si>
  <si>
    <t>CANON FIJO MENSUAL IMPRESORA MULTIFUNCIONAL M2035</t>
  </si>
  <si>
    <t>INSUMOS Y SUMINISTROS LEM SAS</t>
  </si>
  <si>
    <t>PILAS AA PAR</t>
  </si>
  <si>
    <t>BRAVO  NESTOR</t>
  </si>
  <si>
    <t>JGO LLAVES TORX T9-T40 X 8 PZ</t>
  </si>
  <si>
    <t>MASO DE HULE 24 OZ WOLFOZ</t>
  </si>
  <si>
    <t>TERCERA MANO CON BASE PARA CAUTIN</t>
  </si>
  <si>
    <t>COMFAMILIAR RDA</t>
  </si>
  <si>
    <t xml:space="preserve">BIOPSIA POR CONGELACION </t>
  </si>
  <si>
    <t>CELULA TRIOPTICA 1/2*1/2 (1,27CMX1,27CM) CAJA</t>
  </si>
  <si>
    <t>JOHNSON &amp; JOHNSON DE COLOMBIA S.A</t>
  </si>
  <si>
    <t>HARMONIC HAR36 ACE&lt;&lt;LAPAROSCOPIC 5MM</t>
  </si>
  <si>
    <t>HARMONIC FOCUS + LONG SHEARS,17 CM LENGHT, + ADAPTIVE TISSU</t>
  </si>
  <si>
    <t>TIJERA HARMONIC FOCUS + - 9 CM HAR9F</t>
  </si>
  <si>
    <t>SECURESTRAP 25 DISPAROS</t>
  </si>
  <si>
    <t>ENVOY 6F, MPC 100CM</t>
  </si>
  <si>
    <t>ENVOY 6F, SIM2 100CM</t>
  </si>
  <si>
    <t>933529-933527</t>
  </si>
  <si>
    <t>ENVOY 6F, XB MPC 90CM</t>
  </si>
  <si>
    <t>CARGA PARA ENDOCORTADORA LINEA</t>
  </si>
  <si>
    <t>SG-SST</t>
  </si>
  <si>
    <t>PAD MOUSE</t>
  </si>
  <si>
    <t>IMPRESIÓN DIGITAL QUALITE LTDA</t>
  </si>
  <si>
    <t>HISTORIA CLINICA NOTAS DE EVOLUCION</t>
  </si>
  <si>
    <t>TARJETA DE MEDICAMENTOS</t>
  </si>
  <si>
    <t>ENCUESTA SATISFACCION CONSULTA EXTERNA</t>
  </si>
  <si>
    <t>CHEQUEO CONTROL HC POR SERVICIO</t>
  </si>
  <si>
    <t xml:space="preserve">NOTAS ENFERMERIA </t>
  </si>
  <si>
    <t>CONSENTIMIENTO Y DISENTIMIENTO INFORMADO GENERAL</t>
  </si>
  <si>
    <t>ROTULOS LIQUIDOS ENDOVENOSOS</t>
  </si>
  <si>
    <t>COMPORTAMIENTO ACOMPAÑANTES UCI</t>
  </si>
  <si>
    <t>CONSENTIMIENTO INFORMADO ECOCARDIOGRAMA TRANSESOFAGICO</t>
  </si>
  <si>
    <t>INDICACIONES AL PACIENTE QUE VA SER INTERVENIDO CX</t>
  </si>
  <si>
    <t>SOLIICTUD JUSTIFICACION MEDICA PARA MEDICAMENTOS NO POS</t>
  </si>
  <si>
    <t>material osteosintesis</t>
  </si>
  <si>
    <t>SOCIEDAD DE NEUROCIENCIAS E IMÁGENES DIAGNOSTICAS NEUROIMAGENES S.A</t>
  </si>
  <si>
    <t>estudio de potenciales evocados somatosensoriales (MI)</t>
  </si>
  <si>
    <t>EVE DISTRIBUCIONES S.A.</t>
  </si>
  <si>
    <t>MOVIPROST 24MCG CAP BL CJ X 21 CUM</t>
  </si>
  <si>
    <t>ADIELA DE LOMBANA S.A</t>
  </si>
  <si>
    <t>estria plastica en u 8 mm dexson</t>
  </si>
  <si>
    <t>ESTHER JULIA JARAMILLO MONSALVE</t>
  </si>
  <si>
    <t>CINTA AISLANTE  3M</t>
  </si>
  <si>
    <t>ELECTRICOS DEL VALLE</t>
  </si>
  <si>
    <t>Cable cu EXZH #2/0</t>
  </si>
  <si>
    <t>Cable cu EXZH #6</t>
  </si>
  <si>
    <t>Cable cu EXZH #4</t>
  </si>
  <si>
    <t>Borna Terminal #2/0</t>
  </si>
  <si>
    <t>Borna Terminal #4</t>
  </si>
  <si>
    <t>Borna Terminal #6</t>
  </si>
  <si>
    <t>Borna Terminal #1/0</t>
  </si>
  <si>
    <t>Cable cu EXZH BW #12BL</t>
  </si>
  <si>
    <t>Cable cu EXZH BW #12Am</t>
  </si>
  <si>
    <t>Cable cu EXZH BW #12Ver</t>
  </si>
  <si>
    <t>Toma doble T.A 15A Naranja</t>
  </si>
  <si>
    <t>RG DISTRIBUCIONES SA</t>
  </si>
  <si>
    <t>Cable cu EXZH #1/0</t>
  </si>
  <si>
    <t>Cinta 18mm*18M 1500 V</t>
  </si>
  <si>
    <t>Cinta 18mm*18M 1500 Am</t>
  </si>
  <si>
    <t>Cinta 18mm*18M 1500 R</t>
  </si>
  <si>
    <t>Cinta 18mm*18M 1500 BL</t>
  </si>
  <si>
    <t>Cinta 18mm*18M 1500 Az</t>
  </si>
  <si>
    <t>Toma doble P.T AQ-303BG</t>
  </si>
  <si>
    <t>Tapa toma doble Naranja</t>
  </si>
  <si>
    <t>OROZCO MONCADA MARISOL</t>
  </si>
  <si>
    <t>TORNILLOA 8 21/2 AVELLANADO</t>
  </si>
  <si>
    <t>DEVIA SOSA OSCAR ALEJANDRO</t>
  </si>
  <si>
    <t>TUBOS EMT 1/2</t>
  </si>
  <si>
    <t>TERMINAL EMT 3/4</t>
  </si>
  <si>
    <t>UNION EMT 3/4</t>
  </si>
  <si>
    <t>CURVAS EMT 3/4</t>
  </si>
  <si>
    <t xml:space="preserve">CINTA 3M </t>
  </si>
  <si>
    <t>ARMETALES</t>
  </si>
  <si>
    <t>CANAL 90 CAL 26 *2,44</t>
  </si>
  <si>
    <t>TORNILLO DRYWALL 6*1</t>
  </si>
  <si>
    <t>MORENO HERNANDEZ CARMEN EUGENIA-KARAMBOLO GARDEN</t>
  </si>
  <si>
    <t>ALOJAMIENTO RAUL LOPEZ</t>
  </si>
  <si>
    <t>ALOJAMIENTO LIBIA GUTIERREZ</t>
  </si>
  <si>
    <t>ALOJAMIENTO CONSUELO BUILES</t>
  </si>
  <si>
    <t>ALOJAMIENTO OSCAR BUSTAMANTE</t>
  </si>
  <si>
    <t xml:space="preserve"> ALOJAMIENTO NUBIA INES MONROY</t>
  </si>
  <si>
    <t>ALOJAMIENTO M. ALEXANDRA CASTRO</t>
  </si>
  <si>
    <t>ALOJAMIENTO ALVARO RENGIFO</t>
  </si>
  <si>
    <t>ALOJAMIENTO JAIRO ANTONIO VARGAS</t>
  </si>
  <si>
    <t>ALOJAMIENTO ALBA LUCIA AGUIRRE</t>
  </si>
  <si>
    <t>ALOJAMIENTO MATILDE RAMIREZ</t>
  </si>
  <si>
    <t>ALOJAMIENTO JOSE MEJIA</t>
  </si>
  <si>
    <t>ALOJAMIENTO TATIANA FRESNEDA</t>
  </si>
  <si>
    <t>ALOJAMIENTO LUIS ALFONSO ALVAREZ</t>
  </si>
  <si>
    <t>ALOJAMIENTO STELLA CASTELLANOS</t>
  </si>
  <si>
    <t>ALOJAMIENTO ANA LUCIA ORTIZ</t>
  </si>
  <si>
    <t>ALOJAMIENTO RENZO NICOLAS GUZMAN</t>
  </si>
  <si>
    <t>UCI</t>
  </si>
  <si>
    <t>FILM ARRAY EN LCR</t>
  </si>
  <si>
    <t>ACOPLE PARA MOTOR REF AS09</t>
  </si>
  <si>
    <t>ACOPLE PARA MOTOR REF AS08</t>
  </si>
  <si>
    <t>ACOPLE CRANEOTOMO REF AF02</t>
  </si>
  <si>
    <t>SALAZAR ARIAS JORGE MARIO - ELECTRONITECH</t>
  </si>
  <si>
    <t>TERMOHIGRÓMETRO + CALIBRACION</t>
  </si>
  <si>
    <t>MATERIAL OSTEOSINTESIS EXCLUIDO</t>
  </si>
  <si>
    <t>NUTRIBEN HIDROLIZADA 400G</t>
  </si>
  <si>
    <t>AMAREY NOVA MEDICAL S.A</t>
  </si>
  <si>
    <t>GAFAS PROTECTORAS NEONATALES TALLA S (PAQ. 5u)</t>
  </si>
  <si>
    <t>Mercadeo</t>
  </si>
  <si>
    <t>MER</t>
  </si>
  <si>
    <t>PLEGABLES DOBLE CARA PAPEL BOND (CARTA PLEGADOS)</t>
  </si>
  <si>
    <t>NETUX S.A.S</t>
  </si>
  <si>
    <t>MI URGENCIA MODULO INTERACTIVO TACTIL (MIT)</t>
  </si>
  <si>
    <t>MI URGENCIA CONCENTRADOR</t>
  </si>
  <si>
    <t>PANTALLA VISUALIZACION DE 48"</t>
  </si>
  <si>
    <t>INSTALACION , CAPACITACION ,PARAMETRIZACION</t>
  </si>
  <si>
    <t>Ser. Transfucional</t>
  </si>
  <si>
    <t>STR</t>
  </si>
  <si>
    <t>ANNAR DIAGNOSTICA IMPORT S.A.S</t>
  </si>
  <si>
    <t>ESSENTIAL II CONTROL</t>
  </si>
  <si>
    <t>SERIGRUP DIANA A 1/B LATAM</t>
  </si>
  <si>
    <t>DG GEL CONFIRM</t>
  </si>
  <si>
    <t>SERASCAN DIANA 3</t>
  </si>
  <si>
    <t>DG GEL COOMBS</t>
  </si>
  <si>
    <t>DG GEL ABO/RH 2D</t>
  </si>
  <si>
    <t>NCE  645</t>
  </si>
  <si>
    <t>SERIGRUP DIAN A 1/B LATAM</t>
  </si>
  <si>
    <t>HEMOLIFE</t>
  </si>
  <si>
    <t>PROC DE PLAQUETAS ESTANDAR</t>
  </si>
  <si>
    <t xml:space="preserve">PROC GLOBULOS ROJOS </t>
  </si>
  <si>
    <t>CUP LEUCOREDUCIDO</t>
  </si>
  <si>
    <t>CRIOPRECIPITADOS</t>
  </si>
  <si>
    <t xml:space="preserve">PROC DE CRIOPRECIPITADOS </t>
  </si>
  <si>
    <t>PROC DE PLASMA FRECO CONGELADO</t>
  </si>
  <si>
    <t>PROC DE PLASMA FRESCO CONGELADO</t>
  </si>
  <si>
    <t>PROC PLAQUETAS ESTÁNDAR</t>
  </si>
  <si>
    <t>MUMA S.A.S</t>
  </si>
  <si>
    <t>SILLA 41000476</t>
  </si>
  <si>
    <t>3556-55</t>
  </si>
  <si>
    <t>ESCRITORIO CON DIVISIONESX5</t>
  </si>
  <si>
    <t>MESA RECTANGULAR</t>
  </si>
  <si>
    <t>SILLA ONA CUERPO</t>
  </si>
  <si>
    <t>SILLA 41000157</t>
  </si>
  <si>
    <t>ESTANTERIA</t>
  </si>
  <si>
    <t>TANDEM 3P</t>
  </si>
  <si>
    <t>SILLA SEMITAPIZADA 41000185</t>
  </si>
  <si>
    <t>ESCRITORIO 1,2M+ARCHIV</t>
  </si>
  <si>
    <t>MODULO MIXTO</t>
  </si>
  <si>
    <t>ESTANTERIA 200*40</t>
  </si>
  <si>
    <t>SILLA JUGA ASIENTO</t>
  </si>
  <si>
    <t>ESCRITORIO 1,5M+ARCHIV</t>
  </si>
  <si>
    <t>MUEBLE PARED</t>
  </si>
  <si>
    <t>ESCRITORIO CON DIVISIONESX2</t>
  </si>
  <si>
    <t>ESCRITORIO + ARCH</t>
  </si>
  <si>
    <t>SILLA GIRATORIA MEDIA 41000165</t>
  </si>
  <si>
    <t>ESCRITORIO + ARCH DOBLE</t>
  </si>
  <si>
    <t>SENSOR DE OXIMETRIA NIHON KODHEN</t>
  </si>
  <si>
    <t>CABLE EKG PARA ELECTROCARDIOGRAFO EDAN SE-1</t>
  </si>
  <si>
    <t>METROS DE TERMOENCOGIBLE /14, 8 Y 3</t>
  </si>
  <si>
    <t>BATERIAS TIPO BOTON TERMOMETRO</t>
  </si>
  <si>
    <t>BRAZALETE 1 VIA UNIMED</t>
  </si>
  <si>
    <t>BRAZALETE 2 VIAS</t>
  </si>
  <si>
    <t>BATERIAS CR2032</t>
  </si>
  <si>
    <t>BATERIA TIPO C x PAR SENCILLA</t>
  </si>
  <si>
    <t>CONECTOR NIBP (MACHO-HEMBRA)</t>
  </si>
  <si>
    <t>BATTERY, 12V,6,5 AH, CERTIFIED - BIOCONSOLA</t>
  </si>
  <si>
    <t>BIOPSIA POR CONGELACION</t>
  </si>
  <si>
    <t>CLINICA VERSALLES SA</t>
  </si>
  <si>
    <t>CONSULTA DE CONTROL POR ESPECIALISTA EN CIRUGIA Y CUELLO</t>
  </si>
  <si>
    <t>VX CX CUELLO</t>
  </si>
  <si>
    <t>Enfermeria</t>
  </si>
  <si>
    <t>CUB</t>
  </si>
  <si>
    <t>LH S.A.S</t>
  </si>
  <si>
    <t>CARRO MEDICAMENTOS LS-800A</t>
  </si>
  <si>
    <t>CRYOGAS GRUPO INDURA</t>
  </si>
  <si>
    <t>RECARGA NITROGENO</t>
  </si>
  <si>
    <t>DISCO CORTE DIAMANTADO</t>
  </si>
  <si>
    <t>KORAZA BLANCO MAXIMA PROCT</t>
  </si>
  <si>
    <t>SIKADUR PANEL</t>
  </si>
  <si>
    <t>CONSTRUMATIC JUANTAS EXTERIOR</t>
  </si>
  <si>
    <t>RODILLO FELPA GOYA 9"</t>
  </si>
  <si>
    <t>BROCHA GOYA 3"</t>
  </si>
  <si>
    <t>CINTA  MALLA 90 M</t>
  </si>
  <si>
    <t>RODILLO TEXTURIZADO 9"</t>
  </si>
  <si>
    <t>SICOPLAST PINTUCO 30 KL</t>
  </si>
  <si>
    <t>CABLE ENCAUCHETADO 3*16 AWG</t>
  </si>
  <si>
    <t xml:space="preserve">CLAVIJA 15 AMP </t>
  </si>
  <si>
    <t>TOMA 15 AMP AEREA PEQ</t>
  </si>
  <si>
    <t>CINTA AISLANTE SUPER 33</t>
  </si>
  <si>
    <t>RAMIREZ OSPINA ANDRES FELIPE</t>
  </si>
  <si>
    <t>MODIFICACIONES ARQUITECTONICAS</t>
  </si>
  <si>
    <t>GUTIERREZ VILLAMIL BERNARDO ELIAS  - ARQUIALUM</t>
  </si>
  <si>
    <t>FAYEBAS  PARA PUERTAS DE ALUMINIO</t>
  </si>
  <si>
    <t>ALMACENES CORONA S.A.S</t>
  </si>
  <si>
    <t>PISO PARED NATAL BLANCO CU</t>
  </si>
  <si>
    <t>PISO FORTALEZA BLANCO CU</t>
  </si>
  <si>
    <t xml:space="preserve">PATCH CORD 10 FT CAT 5E  AZUL </t>
  </si>
  <si>
    <t xml:space="preserve">PATCH CORD 3 FT CAT 5E  AZUL </t>
  </si>
  <si>
    <t>ESPIRAL 1/2 P/CABLE NEGRO 12 MM</t>
  </si>
  <si>
    <t>AMARRAS 14" PLASTICAS</t>
  </si>
  <si>
    <t>TECNOLOGIA EQUIPOS Y SUMINISTROS LTDA</t>
  </si>
  <si>
    <t>MONITOR VIEW SONIC 19"</t>
  </si>
  <si>
    <t>BEDOYA ZAPATA DIANA MARCELA- TECNIALARMAS</t>
  </si>
  <si>
    <t>MINI DOMO HIKVISION A 1080P TURBO 4,0 HD</t>
  </si>
  <si>
    <t>PARES DE VIDEO BALUN</t>
  </si>
  <si>
    <t>FUENTE 12V 1 AMP</t>
  </si>
  <si>
    <t>MANO DE OBRA INSTALACION E INTEGRACION CAMARAS HEMODINAMIA</t>
  </si>
  <si>
    <t xml:space="preserve">SERASCAN DIANA 3 </t>
  </si>
  <si>
    <t>DG GEL SOL</t>
  </si>
  <si>
    <t>QUIRURGIL S.A.S</t>
  </si>
  <si>
    <t>REPARACION ARCO EN C - ZIEHM IMAGINING - VISION R</t>
  </si>
  <si>
    <t>VALOR EN DOLARES TRM DEL 08/04/2019</t>
  </si>
  <si>
    <t>USD</t>
  </si>
  <si>
    <t>KAIKA SAS</t>
  </si>
  <si>
    <t>FILTRO SEDIMENTACION 10" 5 MICRAS</t>
  </si>
  <si>
    <t>FILTROS PARA EL SERVICIO CENTRAL DE ESTERILIZACION SEDE PINARES</t>
  </si>
  <si>
    <t>FILTRO SEDIMENTACION 10" 10 MICRAS</t>
  </si>
  <si>
    <t>FILTRO SEDIMENTACION 10" 50 MICRAS</t>
  </si>
  <si>
    <t>CONSULTA ESPECIALISTA HEMATOLOGIA PED</t>
  </si>
  <si>
    <t>Hospitalización</t>
  </si>
  <si>
    <t>GAMAGRAFIA DE VACIAMIENTO GASTRICO EN FASE SOLIDA</t>
  </si>
  <si>
    <t>SALAZAR ARIAS JORGE MARIO</t>
  </si>
  <si>
    <t>COLCHON ANTIESCARAS 190*90*15</t>
  </si>
  <si>
    <t>REQUIM LTDA</t>
  </si>
  <si>
    <t>TUBO DE ENSAYO 12*75 EN PP x500</t>
  </si>
  <si>
    <t>PIEZA DE MANO AZUL HPBLUE</t>
  </si>
  <si>
    <t>PIEZA DE MANO GRIS HP054</t>
  </si>
  <si>
    <t>JARAMILLO GRANADA SANDRA PATRICIA</t>
  </si>
  <si>
    <t>RECARGA EXTINTOR ABC x 10L</t>
  </si>
  <si>
    <t>RECARGA EXTINTOR ABC x 20L</t>
  </si>
  <si>
    <t>RECARGA EXTINTOR SOLKAFLAM x 3700 grs</t>
  </si>
  <si>
    <t>RECARGA EXTINTOR AGUA x 2 1/2 GLS</t>
  </si>
  <si>
    <t>GUANTE NITRILO 37175 CORTO VERDES (PAR)</t>
  </si>
  <si>
    <t>CORNABIS T.I.A INDEPENDIENTES</t>
  </si>
  <si>
    <t>SALUD TOTAL EPS</t>
  </si>
  <si>
    <t>PROTECCION AFP</t>
  </si>
  <si>
    <t>RIESGOS PROFESIONALES</t>
  </si>
  <si>
    <t>ADMINISTRACION</t>
  </si>
  <si>
    <t>COOMEVA EPS</t>
  </si>
  <si>
    <t xml:space="preserve">RIESGOS PROFESIONALES </t>
  </si>
  <si>
    <t>GOMEZ CARDONA LUZ ADRIANA- PLASTICOS PEREIRA</t>
  </si>
  <si>
    <t>BOLSA ROJA 18*24 X 10 UND</t>
  </si>
  <si>
    <t>BOLSA ROJA 65*85 X 10 UND</t>
  </si>
  <si>
    <t>BOLSA ROJA 80*100 X 10 UND</t>
  </si>
  <si>
    <t>BOLSA VERDE 18*24 X 10 UND</t>
  </si>
  <si>
    <t>BOLSA VERDE 65*85 X 10 UND</t>
  </si>
  <si>
    <t>BOLSA VERDE 80*100 X 10 UND</t>
  </si>
  <si>
    <t>BOLSA AZUL 65*85 X 10 UND</t>
  </si>
  <si>
    <t>BOLSA GRIS 65*85 X 10 UND</t>
  </si>
  <si>
    <t>DISTRIMAS DEL EJE CAFETERO SAS</t>
  </si>
  <si>
    <t>DESMANCHADOR X CUÑETE</t>
  </si>
  <si>
    <t>DESENGRASANTE X CUÑETE</t>
  </si>
  <si>
    <t>SABRA ROLLO MAQUINA X 50 MTS</t>
  </si>
  <si>
    <t>BAYETILLA X METRO BLANCA</t>
  </si>
  <si>
    <t>JABON REY</t>
  </si>
  <si>
    <t>LIMPIAVIDRIOS X GALON</t>
  </si>
  <si>
    <t>GUANTES AMARILLOS TALLA 9</t>
  </si>
  <si>
    <t>GUANTES AMARILLOS TALLA 7 1/2</t>
  </si>
  <si>
    <t>GUANTES AMARILLOS TALLA  8 1/2</t>
  </si>
  <si>
    <t>HIPOCLORITO X CUÑETE X 20 LTS</t>
  </si>
  <si>
    <t>CEPILLO DE MANO PLANCHA</t>
  </si>
  <si>
    <t>LABORATORIO ALISCCA SAS</t>
  </si>
  <si>
    <t>ANALISIS COMPLETO + ESPECIALIZADO AGUA POTABLE</t>
  </si>
  <si>
    <t>PRODUCTOS BRONCO S.A.- MAPEI</t>
  </si>
  <si>
    <t>BRONCO ELASTCO BCO</t>
  </si>
  <si>
    <t>TELA POLIESTER X 10 MT</t>
  </si>
  <si>
    <t>GAMAGRAFIA OSEA TRES FASES</t>
  </si>
  <si>
    <t>GAMAGRAFIA OSEA TOTAL O SEGMENTARIA</t>
  </si>
  <si>
    <t>LINFOGAMAGRAFIA</t>
  </si>
  <si>
    <t>Patología</t>
  </si>
  <si>
    <t>PAT</t>
  </si>
  <si>
    <t>TUBO DE ENSAYO 13*100 MM 10 ML RED</t>
  </si>
  <si>
    <t>PROYECTORES &amp; PROYECTOS SAS</t>
  </si>
  <si>
    <t>MANTENIMIENTO PROYECTOR</t>
  </si>
  <si>
    <t>VÁSTAGOS XS TWINSYS HA 7 NO CEM</t>
  </si>
  <si>
    <t>FÉMUR PS BALANSYS C DERECHO CEM</t>
  </si>
  <si>
    <t>PLATILLO TIBIAL FIJO PS BALANSYS 70 CEM</t>
  </si>
  <si>
    <t>INSERTO FIJO PS BALANSYS PE 70/10,5</t>
  </si>
  <si>
    <t>CEMENTO EUROFIX CON GENTAMICINA*40G/MANUAL</t>
  </si>
  <si>
    <t>Gerencia</t>
  </si>
  <si>
    <t>LA PUERTA DEL HORNO S.A.S</t>
  </si>
  <si>
    <t>MALLAS DE CHOCOLO</t>
  </si>
  <si>
    <t>EXITO CUBA</t>
  </si>
  <si>
    <t>CHOCOLATES M&amp;M</t>
  </si>
  <si>
    <t>BARRA SNICKERS</t>
  </si>
  <si>
    <t>STRYKER  COLOMBIA S.A.S</t>
  </si>
  <si>
    <t>FUTURE SIDE RAIL TRIGGER LASER CUT PART</t>
  </si>
  <si>
    <t>ARTICULOS SOLICITADOS POR LIDER DE BIOTECNOLOGIA - COT. PROVEEDOR QO36118</t>
  </si>
  <si>
    <t>FUTURE YELLOW HANDLE PLS</t>
  </si>
  <si>
    <t>5mm DIA x 98 MM SIDERAIL PIN WITH SNAP RING SLIDES</t>
  </si>
  <si>
    <t>SIZE 4 SNAP RING</t>
  </si>
  <si>
    <t>CEMENTO EUROFIX CON GENTAMICINA X40G/MANUAL</t>
  </si>
  <si>
    <t>PC MARIELA GUTIERREZ</t>
  </si>
  <si>
    <t>CEMENTO EUROFIX CON GENTAMICINA X40 G/MANUAL</t>
  </si>
  <si>
    <t>PC CONSUELO HERNANDEZ</t>
  </si>
  <si>
    <t>FEMUR PS BALANSYS B DERECHO CEM</t>
  </si>
  <si>
    <t>PC BLANCA ARANGO</t>
  </si>
  <si>
    <t>PLATINO TIBIAÑ FIJO PS BALANSYS 64 CEM</t>
  </si>
  <si>
    <t>PC BERTULIO HERNANDEZ COT. 1873</t>
  </si>
  <si>
    <t>U-DRAPE QUIRURQUICO IMPERMEABLE</t>
  </si>
  <si>
    <t>PC MARIA ARICAPA COT. 1900</t>
  </si>
  <si>
    <t>PC DINORA HERNANDEZ COT. 1901</t>
  </si>
  <si>
    <t>PC MYRIAM GARCIA COT. 1898</t>
  </si>
  <si>
    <t>CEMENTO EUROFIX CON GENTAMICINA X40 G / MANUAL</t>
  </si>
  <si>
    <t>FEMUR PS BALANSYS C IZQUIERDO CEM</t>
  </si>
  <si>
    <t>PC MARIA NIETO COT. 1897</t>
  </si>
  <si>
    <t>PC CIELO TORO COT. 1899</t>
  </si>
  <si>
    <t>PC CECILIA CARDONA COT. 1896</t>
  </si>
  <si>
    <t>PC MARTHA DUQUE COT. 1904</t>
  </si>
  <si>
    <t>VASTAGO CEM. AFFINIS INVERSE 9</t>
  </si>
  <si>
    <t>PC HERNANDO ESCOBAR COT. 1903</t>
  </si>
  <si>
    <t>INSERTO AFFINIS INVERSE 36+6</t>
  </si>
  <si>
    <t>ESFERA GLENOIDEA AFFINIS INVERSE 36</t>
  </si>
  <si>
    <t>METAGLENE AFFINIS INVERSE</t>
  </si>
  <si>
    <t>TORNILLO DE TRACCION AFFINIS INV. 4,5*26</t>
  </si>
  <si>
    <t>TORNILLO DE TRACCION AFFINIS INV. 4,5*30</t>
  </si>
  <si>
    <t>TORNILLO DE BLOQUEO AFFINIS 4,0*30</t>
  </si>
  <si>
    <t>BLOQUEO INTRAMEDULAR BONE PLUG. TAMAÑO M</t>
  </si>
  <si>
    <t>CEMENTO EUROFIX GUN CON GENTAMICINA X60G/ INYECCION</t>
  </si>
  <si>
    <t>JERINGA PARA CEMENTO EUROFIX GUN</t>
  </si>
  <si>
    <t>SURUFUSE - MATRIZ OSEA DESMINERALIZADA TIPO PUTTY 5CC</t>
  </si>
  <si>
    <t>PC MARLY LONDOÑO COT. 1908</t>
  </si>
  <si>
    <t>CABEZA EN CERAMICA SYMAREC 20S</t>
  </si>
  <si>
    <t>PC DANIELA GAÑAN COT. 1919</t>
  </si>
  <si>
    <t>VASTAGO CORTO NO CEMENTADO OPTIMYS N.1 - STD</t>
  </si>
  <si>
    <t>FEMUR PS BALANSYS S DERECHO CEM</t>
  </si>
  <si>
    <t>PC ROMELIA CUARTAS COT. 1927</t>
  </si>
  <si>
    <t>CEMENTO EUROFIX CON GENTAMICINA X 40G/MANUAL</t>
  </si>
  <si>
    <t>VASTAGO EST. TWINSYS HA 12 NO CEM</t>
  </si>
  <si>
    <t>PC OSCAR FITZGERALD COT. 1922</t>
  </si>
  <si>
    <t>CABEZA COCR 28M</t>
  </si>
  <si>
    <t>VASTAGO EST. TWINSYS 10 CEM.</t>
  </si>
  <si>
    <t>PC MARIELA OSORIO COT. 1925</t>
  </si>
  <si>
    <t>CABEZA COCR 28 M</t>
  </si>
  <si>
    <t>COPA CEMENTADA CCB DE PIE 44/28 MM</t>
  </si>
  <si>
    <t>BLOQUEO INTRAMEDULAR BONE PLUG. TAMAÑO L</t>
  </si>
  <si>
    <t>CEMENTO EUROFIX CON GENTAMICINA X60 G/ INYECCION</t>
  </si>
  <si>
    <t>PC MARIA DEL SOCORRO LOPEZ COT. 1929</t>
  </si>
  <si>
    <t>PC MARIA CECILIA ARIAS COT. 1928</t>
  </si>
  <si>
    <t>VASTAGOS XS TWINSYS HA 7 NO CEM</t>
  </si>
  <si>
    <t>PC LUZ MARY GONZALES COT. 1923</t>
  </si>
  <si>
    <t>CABEZA COCR 28S</t>
  </si>
  <si>
    <t>COPA NO CEMENTADA MODULAR PC SELEXYS 46/CC</t>
  </si>
  <si>
    <t>INSERTO PERALTADO SELEXYS PE 28/CC</t>
  </si>
  <si>
    <t>TORNILLO DE ESPONJOSA TI 5,7X25</t>
  </si>
  <si>
    <t>CABEZA EN CARAMICA SYMAREC 32L</t>
  </si>
  <si>
    <t>PC HAROLD CUNDAR COT. 1924</t>
  </si>
  <si>
    <t>COPA NO CEMENTADA MONOBLOQUE RM VITAMYS 50/32</t>
  </si>
  <si>
    <t>TORNILLO ESPONJOSO TITANIO 4*38</t>
  </si>
  <si>
    <t>VASTAGO CORTO NO CEMENTADO OPTIMYS NO,4 - STD</t>
  </si>
  <si>
    <t>VASTAGO EST. TWINSYS HA 9 NO CEM</t>
  </si>
  <si>
    <t>PC EDITH GIRALDO COT. 1926</t>
  </si>
  <si>
    <t>CABEZA COCR 26S</t>
  </si>
  <si>
    <t>COPA NO CEMENTADA MODULAR PC SELEXYS 44/BB</t>
  </si>
  <si>
    <t>INSERTO PERALTADO SELEXYS PE 28/BB</t>
  </si>
  <si>
    <t>PC MARIA ORIOLA CALLE COT. 1940</t>
  </si>
  <si>
    <t>FEMUR PS SALANSYS A IZQUIERDO CEM</t>
  </si>
  <si>
    <t>PC MARIA MARGARITA SUAREZ COT. 1937</t>
  </si>
  <si>
    <t>INSERTO FIJO PS BALANSYS PE 70/8</t>
  </si>
  <si>
    <t>VASTAGO LAT. TWINSYS HA 9 NO CEM</t>
  </si>
  <si>
    <t>PC DOMITILA GONZALES COT. 1938</t>
  </si>
  <si>
    <t>COPA NO CEMENTADA MONOBLOQUE RM VITAMYS 46/28</t>
  </si>
  <si>
    <t>TORNILLO ESPONJOSO TITANIO 4X32</t>
  </si>
  <si>
    <t>PC BLANCA AGUIRRE COT. 1939</t>
  </si>
  <si>
    <t>FEMUR PS BALANSYS A IZQUIERDO CEM</t>
  </si>
  <si>
    <t>INSERTO FIJO PA BALANSYS PE 64/10,5</t>
  </si>
  <si>
    <t>CEMENTO EUROFIX CON CENTAMICINA X 40G/MANUAL</t>
  </si>
  <si>
    <t>Financiera</t>
  </si>
  <si>
    <t>FIN</t>
  </si>
  <si>
    <t>COLOMBIANA DE COMERCIO S.A</t>
  </si>
  <si>
    <t>Celular MOTOROLA E5 PLAY DS 4G Negro</t>
  </si>
  <si>
    <t>TELEFONO PARA USO CORPORATIVO DPTO. DE COMPRAS</t>
  </si>
  <si>
    <t>BOTA DIELECTRICA CON PUNTERA TALLA 37</t>
  </si>
  <si>
    <t>BOTAS PARA COLABORADOR DE MANTENIMIENTO SEDE CUBA</t>
  </si>
  <si>
    <t>BOLSA 65*85 ROJA X 10 UND</t>
  </si>
  <si>
    <t>BOLSA 65*85 VERDE X 10 UND</t>
  </si>
  <si>
    <t>BOLSA 18*24 VERDE X 10 UND</t>
  </si>
  <si>
    <t>BOLSA 65*85 GRIS X 10 UND</t>
  </si>
  <si>
    <t>BOLSA 18*24 ROJA X 10 UND</t>
  </si>
  <si>
    <t>BOLSA 18*24 AZUL X 10 UND</t>
  </si>
  <si>
    <t>SALAZAR SALAZAR JUAN CARLOS - ELECTRONITECH</t>
  </si>
  <si>
    <t>SOLICITADO PARA EL AREA DE HOSPITALIZACION SEDE CUBA PISO 2</t>
  </si>
  <si>
    <t>FERNELY CASTRO - ACARREOS</t>
  </si>
  <si>
    <t xml:space="preserve">TRANSPORTE INSTRUMENTO </t>
  </si>
  <si>
    <t>ACARREO PINARES - CUBA Y CUBA - PINARES DE INSTRUMENTO, ENVÍO SOLICITADO POR ANGELA EL CUAL SE DEBIA HACER EN EL PRECISO MOMENTO</t>
  </si>
  <si>
    <t>19916203-26-L02BB03 BICALUTAMIDA GRAGEA x150mg (TAB) CONDICIONADO [TABLETA]</t>
  </si>
  <si>
    <t>PC ALBERTO ANTONIO ANGEL CC. 6460426</t>
  </si>
  <si>
    <t>FEMUR PS BALANSYS C DERECHO CEM</t>
  </si>
  <si>
    <t>PC FIDEL TORRES COT. 1893</t>
  </si>
  <si>
    <t>PLATINO TIBIAL FIJO PS BALANSYS 70 CEM</t>
  </si>
  <si>
    <t>CEMENTO AUROFIX CON GENTAMICINA X40G/MAN</t>
  </si>
  <si>
    <t>VASTAGO XS TWINSYS HA 7 NO CEM</t>
  </si>
  <si>
    <t>NELLY PIEDRAHITA COT. 1894</t>
  </si>
  <si>
    <t>PC ELCY REYES DE TIQUE CC:24543730</t>
  </si>
  <si>
    <t>ALDEMAR GONZALEZ COT.1832</t>
  </si>
  <si>
    <t>PC ROSALBA RODRIGUEZ CC:24930381 COT 1979</t>
  </si>
  <si>
    <t>PLANTILLO TIBIAL FIJO PS BANSYS 64 CEM</t>
  </si>
  <si>
    <t>CEMENTO EUROFIX CON GENTAMICINA*40G/MAN</t>
  </si>
  <si>
    <t>FEMUR PS BALASYS A IZQUIERDO CEM</t>
  </si>
  <si>
    <t>PC CECILIA CARDONA CC: 41367988 COT. 1896</t>
  </si>
  <si>
    <t>PC ALDEMAR GONZALES CC: 17183907</t>
  </si>
  <si>
    <t>VASTAGO EST. TWINSYS HA 10 NO CEM</t>
  </si>
  <si>
    <t>PC CLEOTILDE BERMUDEZ CC:24546986</t>
  </si>
  <si>
    <t>SUREDERM PLUS MATRIZ DERMICA ACELULAR 5*8CM (1,40/1,79)</t>
  </si>
  <si>
    <t>PC ESPERANZA PALACIOS CC:29283262</t>
  </si>
  <si>
    <t>PC MARIA CECILIA ARIAS CC: 24927827</t>
  </si>
  <si>
    <t>CEMENTO EUFOFIX CON GENTAMICINA*40G/MAN</t>
  </si>
  <si>
    <t>PLASTILLO TIBIAL FIJO PS BALANSYS 64 CEM</t>
  </si>
  <si>
    <t>PINZA FOCUS SHEARS *9 CM REF: HAR9F</t>
  </si>
  <si>
    <t>SOLICITUD PARA FARMACIA SEDE CUBA</t>
  </si>
  <si>
    <t>PINZA FOCUS HARMONIC LONG SHEARS*17CM HAR17F</t>
  </si>
  <si>
    <t>GUANTE HILAZA LATEX (PAR)</t>
  </si>
  <si>
    <t>GUANTES PARA REENTRENAMIENTO TRABAJO EN ALTURAS COLABORADORES DE MANTENIMIENTO</t>
  </si>
  <si>
    <t>FEMUR PS BALANSYS A DERECHO CEN</t>
  </si>
  <si>
    <t>PC MARIA DEL SOCORRO LOPEZ CC:24763623</t>
  </si>
  <si>
    <t>PLATILLO TIBIAL FIJO PS BALANSYS 64 DEM</t>
  </si>
  <si>
    <t>PC DIANA MARULANDA CC: 31216466</t>
  </si>
  <si>
    <t>FEMUR PS BALANSYS A DERECHO CEM.</t>
  </si>
  <si>
    <t>CEMENTO AUROFIX CON GENTAMICINA*40G/MAN</t>
  </si>
  <si>
    <t>PC BETTY BEDOYA CC: 24928118</t>
  </si>
  <si>
    <t>PC ZUNILDA ECHEVERRY CC:41360294</t>
  </si>
  <si>
    <t>CABEZA COCR 36 S</t>
  </si>
  <si>
    <t>COPA NO CEMENTADA MODULAR PC SELEXYS 52/FF</t>
  </si>
  <si>
    <t>INSERTO CON REBORDE SELEXYS, VITAMYN 36/FF</t>
  </si>
  <si>
    <t>TORNILLO DE ESPONJOSA TI 5,7*25</t>
  </si>
  <si>
    <t>TORNILLO DE ESPONJOSA TI 5,7*30</t>
  </si>
  <si>
    <t>PC: GLORIA RAMIREZ CC: 24434463</t>
  </si>
  <si>
    <t>CABEZA EN CERAMICA SYMAREC 36S</t>
  </si>
  <si>
    <t>COPA NO CEMENTADA MODULAR PC SELEXYS 54/GG</t>
  </si>
  <si>
    <t>INSERTO CON REBORDE SELEXYS, VITAMYS 36/GG</t>
  </si>
  <si>
    <t>TORNILLO DE ESPONJOSA TI 5,7*35</t>
  </si>
  <si>
    <t>PC MARLENY DE JESUS BEDOYA CC: 25242613</t>
  </si>
  <si>
    <t>FEMUR PS BALANSYS S IZUIQUIERDO CEM</t>
  </si>
  <si>
    <t>PLATILLO TIBIAL FIJO PS BALANSYS 59 CEM</t>
  </si>
  <si>
    <t>INSERTO FIJO BALANSYS PE 59/10,5</t>
  </si>
  <si>
    <t>PC MARIA ESPERANZA CARDONA CC: 24618157</t>
  </si>
  <si>
    <t>PC OLGA RAMIREZ CC: 24919874</t>
  </si>
  <si>
    <t>ROTULA BALANSYS 3 PIVOTES PLANA 31</t>
  </si>
  <si>
    <t>CEMENTO EUROFIX CON FENTAMICINA*40G/MAN</t>
  </si>
  <si>
    <t>CONTRERAS MOLANO EDUARDO</t>
  </si>
  <si>
    <t>MANTENIMIENTO MICROSCOPIO LEYCA</t>
  </si>
  <si>
    <t>MANTENIMIENTO MICROSCOPIO CARGAR A AREA PATOLOGIA - COT. 0218</t>
  </si>
  <si>
    <t>0456</t>
  </si>
  <si>
    <t>ESPALDAR DE CAMA</t>
  </si>
  <si>
    <t>TESTEROS SOLICITADOS PARA LAS CAMAS DE LA  DE UCI SEDE CUBA</t>
  </si>
  <si>
    <t>PIECERO</t>
  </si>
  <si>
    <t>RECARGA EXTINTOR ABC X 10L</t>
  </si>
  <si>
    <t>RECARGA EXTINTOR RESTANTE SEDE PINARES</t>
  </si>
  <si>
    <t>2M&amp;W S.A.S</t>
  </si>
  <si>
    <t>BONO DE COMPRA EVACOL</t>
  </si>
  <si>
    <t>BONOS DE COMPRA COLABORADORES ASISTENCIALES DE LA ORGANIZACIÓN - SOLICITUD SG-SST</t>
  </si>
  <si>
    <t>BETANCOURT ROGELIO DE J.</t>
  </si>
  <si>
    <t>LUGOL 5% *500 ML</t>
  </si>
  <si>
    <t>SOLICITUD REGENTE FARMACEUTICO "Se requieren con prioridad ya que se requiere para procedimiento de cirugía el 16 de abril  2019"</t>
  </si>
  <si>
    <t>ACIDO ACETICO 5%*500ML</t>
  </si>
  <si>
    <t>HIPERCLORURO DE HIERRO SOLUCION 2%*500ML</t>
  </si>
  <si>
    <t>EXCEDENTE</t>
  </si>
  <si>
    <t>EXCEDENTE AL VALOR DEL CELULAR COMPRADO OC FIN 1 PARA EL AREA DE COMPRAS</t>
  </si>
  <si>
    <t>RIOS SILVA PIEDAD JIMENA</t>
  </si>
  <si>
    <t>PANEL REDONDO BLANCO</t>
  </si>
  <si>
    <t>MUEBLES Y ACCESORIOS PARA EVENTOS - SOLICITUD GESTIÓN HUMANA</t>
  </si>
  <si>
    <t>MESA BLANCA</t>
  </si>
  <si>
    <t>TORTERA DORADA</t>
  </si>
  <si>
    <t>TRANSPORTE</t>
  </si>
  <si>
    <t>"DISPOSITIVOS REQUERIDOS PARA EL SERVICIO FARMACEUTICO PARA BRINDAR LA DISPONIBILIDAD A CIRUGIAS"</t>
  </si>
  <si>
    <t>Facturación</t>
  </si>
  <si>
    <t>SOLICITUD FARMACIA SEDE MEGACENTRO</t>
  </si>
  <si>
    <t>MAHE FRANCO JORGE ALBERTO</t>
  </si>
  <si>
    <t>DECORACION</t>
  </si>
  <si>
    <t>DECORACION 17/04/2019</t>
  </si>
  <si>
    <t>FLETES</t>
  </si>
  <si>
    <t>INTERNAL BATTERY ASSY. PACK RSPL KIT</t>
  </si>
  <si>
    <t>BATERIA PARA ECOGRAFO VIVID I DEL SERVICIO DE APOYO DIAGANOSTICO. SOLICITUD ANGELA LOAZA COT. Q-00619999 - OC EN DOLARES</t>
  </si>
  <si>
    <t>SENSOR DE OXIMETRIA HEAL FORCE</t>
  </si>
  <si>
    <t>SOLICITADO PARA MONITOS SERVICIO DE URGENCIAS COT-221-19</t>
  </si>
  <si>
    <t>DRAEGER COLOMBIA S.A.</t>
  </si>
  <si>
    <t>8417050 VALVULA DE ESPIRACION REUTILIZABLE</t>
  </si>
  <si>
    <t>VÁLVULAS PARA VENTILADOR MECANICO DRAEGER PARA EL SERVICIO DE UCI</t>
  </si>
  <si>
    <t>CELULA TRIOPTICA 1/2*1/2 (1,27CMX1,27CM) CAJA 12 und</t>
  </si>
  <si>
    <t>DISPOSITIVO MEDICO REQUERIDO PARA CIRUGIAS DE CARDIO</t>
  </si>
  <si>
    <t>HIT EN CAJA PAQUETE (PAGA 10 LLEVA 12)</t>
  </si>
  <si>
    <t>BEBIDAS CELEBRACION DÍA DEL NIÑO PROGRAMADA PARA EL DÍA 27 DE ABRIL</t>
  </si>
  <si>
    <t>APOYA PIES GRADUABLE INOXIDABLE</t>
  </si>
  <si>
    <t>SE SOLICITAN POR CREACION DE NUEVOS CARGOS EN LA INSTITUCION - SOLICITUD INICIAL GLORIA ELENA TRUJILLO - COT. 3102</t>
  </si>
  <si>
    <t>BASE PARA MONITOR</t>
  </si>
  <si>
    <t>PSIGMA CORPORATION S.A.S</t>
  </si>
  <si>
    <t>PRUEBA PSICOTÉCNICA</t>
  </si>
  <si>
    <t>PRUEBA PSICOTÉCNICA CON ACCESO DIGITAL ESPECIALIZADA EN LA EVALUACION DE INTEGRIDAD Y RECTITUD LABORAL.</t>
  </si>
  <si>
    <t>DOPPLER FETAL SONOTRAX PRO II</t>
  </si>
  <si>
    <t>DOPPLER FETAL PARA SERVICIO DE OBSTETRICIA SOL. ANGELA</t>
  </si>
  <si>
    <t>SOLICITUD LEONARDO F. RUIZ - FARMACIA SEDE CUBA</t>
  </si>
  <si>
    <t>GASTRONOMIA 33 SAS</t>
  </si>
  <si>
    <t>MINI-HAMBURGUESA</t>
  </si>
  <si>
    <t>REFRIGERIO DE CELEBRACION DIA DEL NIÑO 27 DE ABRIL REEMPLAZANDO GEH13</t>
  </si>
  <si>
    <t>TRES G ASOCIADOS SAS</t>
  </si>
  <si>
    <t>PLAN RECREATIVO DIA DEL NIÑO</t>
  </si>
  <si>
    <t xml:space="preserve">SHOW DE TITERES, PINTACARITAS, GLOBOFLEXIA - EVENTO DIA DEL NIÑO 27 DE ABRIL - REEMPLAZA GEH12 </t>
  </si>
  <si>
    <t>UNIDAD DE CALENTAMIENTO WT6000</t>
  </si>
  <si>
    <t>SOLICITADA PARA EL SERVICIO DE PARTOS COT. 22/04</t>
  </si>
  <si>
    <t>ABASTECIMIENTO SERVICIO FARMACEUTICO POR CIERRE DE MES DEL PROVEEDOR</t>
  </si>
  <si>
    <t xml:space="preserve">SECURESTRAP 25 DISPAROS                </t>
  </si>
  <si>
    <t>MALLA GYNEMESH 10 X15</t>
  </si>
  <si>
    <t>COORDINADORA MERCANTIL S.A</t>
  </si>
  <si>
    <t>FLETE ENVIO MIAMI</t>
  </si>
  <si>
    <t>ENVIO DE CAJA PARA LA DIRECCION 3061NW 82 AVE MIAMI FI33122 (SH) - 19*21*21 - 500G - CONTACTO MARCELO SALVADE TEL.305 338 5100</t>
  </si>
  <si>
    <t>SENSOR DE OXIMETRIA DRAGER U410-23</t>
  </si>
  <si>
    <t>INSUMOS PARA SERVICIO CX MEGA CENTRO</t>
  </si>
  <si>
    <t>LATIGUILLOS DE 3 DERIVADAS PARA MULTIMED</t>
  </si>
  <si>
    <t>SANITAS SAS</t>
  </si>
  <si>
    <t>MOTOR TP1020</t>
  </si>
  <si>
    <t>MOTOR PARA PROCESADOR DE TEJIDOS DEL SERVICIO DE PATOLOGIA</t>
  </si>
  <si>
    <t>OXIMETRO H100B</t>
  </si>
  <si>
    <t>OXIMETRO SOLICITADO PARA EL AREA DE HOSPITALIZACION SEDE CUBA COT-219-19</t>
  </si>
  <si>
    <t>BRAZALETES EPM LTDA</t>
  </si>
  <si>
    <t>MANILLAS LILA (25*2,54CM)</t>
  </si>
  <si>
    <t>MANILLAS DE IDENTIFICACION PARA LA SEDE DE CUBA</t>
  </si>
  <si>
    <t>MANILLAS BLANCAS (25*2,54CM)</t>
  </si>
  <si>
    <t>ACTUALIZACION SELLO GRANDE</t>
  </si>
  <si>
    <t>ACTUALIZACION DE SELLOS INSTITUCIONALES POR EL LOGO NUEVO - COMPRAS - TESORERIA - CONTABILIDAD</t>
  </si>
  <si>
    <t>ACTUALIZACION SELLO PEQUEÑO</t>
  </si>
  <si>
    <t xml:space="preserve">RESPIRADOR CON VALVULA LIFE </t>
  </si>
  <si>
    <t>INDUMENTARIA SOLICITADA PARA COLABORADORES DE MANTENIMIENTO SEDE CUBA</t>
  </si>
  <si>
    <t>GAFA CLARA Y OSCURA CON MARCO</t>
  </si>
  <si>
    <t>TAPAOIDOS DE INSERCION BOLSA</t>
  </si>
  <si>
    <t>GUANTE NYLON NITRILO T-8</t>
  </si>
  <si>
    <t>GUANTE NYLON NITRILO T-9</t>
  </si>
  <si>
    <t>GUANTE NYLON NITRILO T-10</t>
  </si>
  <si>
    <t>NEOSER IPS CENTRO MEDICO INTEGRAL</t>
  </si>
  <si>
    <t>EXAMEN DE VISIOMETRIA</t>
  </si>
  <si>
    <t>EVALUACIONES REQUERIDAS POR 8 COLABORADORES REQUERIMIENTO MINISTERIO DEL TRABAJO</t>
  </si>
  <si>
    <t>EXAMEN DE AUDIOMETRIA</t>
  </si>
  <si>
    <t>BOTA DIELECTRICA CON PUNTERA TALLA 39</t>
  </si>
  <si>
    <t>DOTACION COLABORADORES MANTENIMIENTO SOLICITUD GESTION HUMANA</t>
  </si>
  <si>
    <t>BOTA DIELECTRICA CON PUNTERA TALLA 40</t>
  </si>
  <si>
    <t>BOTA DIELECTRICA CON PUNTERA TALLA 41</t>
  </si>
  <si>
    <t>BOTA DIELECTRICA CON PUNTERA TALLA 44</t>
  </si>
  <si>
    <t>V D EL MUNDO A SUS PIES S.A.S</t>
  </si>
  <si>
    <t>BONOS COLABORADORES ADMINISTRATIVOS</t>
  </si>
  <si>
    <t>BONOS DE DOTACION COLABORADORES ADMINISTRATIVOS - SPRING STEP</t>
  </si>
  <si>
    <t>LATIGUILLOS ADICIONALES REQUERIDOS POR ANGELA BIOTECNOLOGIA</t>
  </si>
  <si>
    <t>PUTTY 5CC</t>
  </si>
  <si>
    <t>PC LUZ VICTORIA GIRALDO MADRID CC: 25150396</t>
  </si>
  <si>
    <t>STIMULAN RAPID CURE 5 CC</t>
  </si>
  <si>
    <t>PC RAFAEL SANCHEZ OCAMPO CC:9871568</t>
  </si>
  <si>
    <t>CUCHILLA PARA CORTE DE HUESI MIDAS REX LEGEND REDO</t>
  </si>
  <si>
    <t>PC MARIA LUCIA MORALES CC:22197145</t>
  </si>
  <si>
    <t>SIERRA RECIPRONCANTE 06 MM*39 MM COARSE</t>
  </si>
  <si>
    <t>CUCHILLA OARA CORTE DE HUESO MIDAS REX LEGEND REDO</t>
  </si>
  <si>
    <t>PC LUIS ALBERTO GUAPACHA CC:4545729</t>
  </si>
  <si>
    <t>PUTTY 10 CC</t>
  </si>
  <si>
    <t>PC RAFAEL SANCHEZ OCAMPO CC:87714568</t>
  </si>
  <si>
    <t>CUCHILLA PARA CORTE DE HUESO MIDA REX LEGEND REDO</t>
  </si>
  <si>
    <t>PC JESUS MARIA VELASQUEZ SALAZAR CC:1114400210</t>
  </si>
  <si>
    <t>TORNILLO 1,6 MM*3,5 MM</t>
  </si>
  <si>
    <t>PLACAS DE TITANIO RECTAS DE 2 ORIFICIO LARGAS DE</t>
  </si>
  <si>
    <t>CUCHILLA PARA CORTE DE HUESO MIDAS REX LEGEND REDO</t>
  </si>
  <si>
    <t>PC JESUS ANTONIO CASTAÑEDA GUAPACHA</t>
  </si>
  <si>
    <t>TORNILLO 1,6MM*4,0MM</t>
  </si>
  <si>
    <t>NELSON TRUJILLOS OSORIO CC:4510091</t>
  </si>
  <si>
    <t>PLACA DE TITANIO RECTAS DE 20 ORIFICIOS</t>
  </si>
  <si>
    <t>PLACA DE TITANIO EN X PEQUEÑA</t>
  </si>
  <si>
    <t>VASTAGO EST. TWINSYS HA 9 NO CEM.</t>
  </si>
  <si>
    <t>PC EDITH GIRALDO GIRALDO CC 24307143</t>
  </si>
  <si>
    <t>PC ANA LUCIA MEDINA BENITEZ CC: 24937188</t>
  </si>
  <si>
    <t>PC CONSUELO HERNANDEZ BALLESTEROS CC:24933877</t>
  </si>
  <si>
    <t>PC MARIELA GUTIERREZ RIOS CC:29535351</t>
  </si>
  <si>
    <t>CEMENTO EUROFIX GUN CON GENTAMICINA X60G/INYECCIÓN</t>
  </si>
  <si>
    <t>PC MARIA ALICIA VELAZQUEZ PIEDRAHITA CC:34040158</t>
  </si>
  <si>
    <t>PC BERTULIO HERNANDEZ GAVIRIA</t>
  </si>
  <si>
    <t>PC MYRIAM GARCIA BETANCUR CC:420010007</t>
  </si>
  <si>
    <t>PC MARIA ESPERANZA CARDONA PATIÑO</t>
  </si>
  <si>
    <t>PC MARIA ESPERANZA CARDONA PATIÑO CC:24618157</t>
  </si>
  <si>
    <t>PC OLGA RAMIREZ MARTINEZ CC:24919874</t>
  </si>
  <si>
    <t>PLATILLO TIBIAL FIJO PS BALANSYS 70 CM</t>
  </si>
  <si>
    <t>ROTULO BALANSYS 3 PIVOTES PLANA 31</t>
  </si>
  <si>
    <t>PLATILLO TIBIAL REVISION PS BALANSYS 64 CEM</t>
  </si>
  <si>
    <t>PC MARIA ORIOLA CALLE RAMOS CC:24384463</t>
  </si>
  <si>
    <t>CEMENTO AUROFIX CON GENTAMICINA*40G/MANUAL</t>
  </si>
  <si>
    <t>ACTUALIZACION SELLO INSTITUCIONAL</t>
  </si>
  <si>
    <t>CAMBIO DE PLANTILLA SELLO INSTITUCIONAL COMPRAS</t>
  </si>
  <si>
    <t>BONOS DE COMPRA COLABORADORES ASISTENCIALES DE LA ORGANIZACIÓN PENDIENTES (NO INCLUIDOS EN LA SOLICITUD ANTERIOR)</t>
  </si>
  <si>
    <t>ARROW MEDICAL DE OCCIDENTE S.A</t>
  </si>
  <si>
    <t>TERMISTOR DE RESERVORIO CALENTAMIENTO</t>
  </si>
  <si>
    <t>REPUESTO ADQUISICION PRIORITARIA PARA SERVICIO DE CIRUGIA SEDE MEGA CENTRO "FUE AUTORIZADA POR LA DOCTORA CAROLINA POR WHATSAPP EL 30/04/2019 A LAS 9:26 A.M"</t>
  </si>
  <si>
    <t>TERMOHIGROMETO PARA EL CUARTO LIMPIO DEL AREA DE PARTOS</t>
  </si>
  <si>
    <t>COBIS SAS</t>
  </si>
  <si>
    <t>CAMISA CUELLO V REF.6DMH AUX. ENF</t>
  </si>
  <si>
    <t>UNIFORMES DE DOTACION COLABORADORES - AUXILIARES DE ENFERMERIA, SERVICIOS GENERALES Y MANTENIMIENTO - SOLICITUD GESTIÓN HUMANA</t>
  </si>
  <si>
    <t>PANTALON HOMBRE REF.823DMH AUX. ENF</t>
  </si>
  <si>
    <t>BLUSA CUELLO V REF.5DMH AUX. ENF</t>
  </si>
  <si>
    <t>PANTALON DAMA REF.822DMH AUX. ENF</t>
  </si>
  <si>
    <t>CAMISA CUELLO V REF.6DMH SERV. GRALES</t>
  </si>
  <si>
    <t>PANTALON HOMBRE REF.823DMH SERV. GRALES</t>
  </si>
  <si>
    <t>BLUSA CUELLO V REF.5DMH SERV. GRALES</t>
  </si>
  <si>
    <t>PANTALON DAMA REF.822DMH SERV. GRALES</t>
  </si>
  <si>
    <t>CAMISA CUELLO V REF.6DMH AUX. FARMACIA</t>
  </si>
  <si>
    <t>PANTALON HOMBRE REF.823DMH AUX. FARMACIA</t>
  </si>
  <si>
    <t>CAMISA CUELLO V REF.6DMH BIOTECNOLOGIA</t>
  </si>
  <si>
    <t>PANTALON HOMBRE REF.823DMH BIOTECNOLOGIA</t>
  </si>
  <si>
    <t>BLUSA CUELLO V REF.5DMH PATOLOGIA</t>
  </si>
  <si>
    <t>PANTALON DAMA REF.822DMH PATOLOGIA</t>
  </si>
  <si>
    <t>CAMISETA TIPO POLO REF.40019 MTTO</t>
  </si>
  <si>
    <t>CAMISETA TIPO POLO REF.40020 MTTO</t>
  </si>
  <si>
    <t>PANTALON HOMBRE REF.642IND MTTO</t>
  </si>
  <si>
    <t>PROQUILAB LTDA</t>
  </si>
  <si>
    <t>ALCOHOL ETILICO IND. 96% GALON *4L</t>
  </si>
  <si>
    <t>INSUMOS PARA EL AREA DE PATOLOGIA</t>
  </si>
  <si>
    <t>ALCOHOL N-PROPANO IND. GALON*3 Kg</t>
  </si>
  <si>
    <t>XILOL IND. GALON*3 Kg</t>
  </si>
  <si>
    <t>KIT DE HEMATOXILINA FERRICA</t>
  </si>
  <si>
    <t>pnt</t>
  </si>
  <si>
    <t>BASE METALICA PARA CASETTE MEDIANA</t>
  </si>
  <si>
    <t>LAMINA PORTA OBJETO ESMERILADA 25,4*76,2</t>
  </si>
  <si>
    <t>CASETTE PLASTICO CON TAPA</t>
  </si>
  <si>
    <t>PC MARINA MAZO CC: 31242462</t>
  </si>
  <si>
    <t>FEMUR PS BALASYS B IZQUIERDO CEM.</t>
  </si>
  <si>
    <t>JULIALBA LOPEZ CC: 24431820</t>
  </si>
  <si>
    <t>PLATILLO TIBIAL FIJO PS BALANSYS 64 CEM.</t>
  </si>
  <si>
    <t>IVAN DE JESUS MOSQUERA CC:16820199</t>
  </si>
  <si>
    <t>PC MARIA CELINA ARENAS CC:27593582</t>
  </si>
  <si>
    <t>COPA NO CEMENTADA MODULAR PC SELESYS 48/DD</t>
  </si>
  <si>
    <t>INSERTO PERALTADO SELEXYS PE 28/DD</t>
  </si>
  <si>
    <t>GILMEDICA SA</t>
  </si>
  <si>
    <t>STENT URETERAL URS</t>
  </si>
  <si>
    <t>DISPOSITIVO MEDICO SOLICITADO POR EL DR. GUERRERO, ESPECIALISTA UROLOGO - PC MARIO DE JESUS GARCIA MAYA CC: 18531235</t>
  </si>
  <si>
    <t>REPARACION BOMBA DE GUA AUTOCLAVE STATIM</t>
  </si>
  <si>
    <t>Incluye:
- Instalación de bomba de agua
- Cambio de mangueras
- Prueba de funcionamiento
- Garantía 3 meses</t>
  </si>
  <si>
    <t>ALQUILER ELECTROBISTURI</t>
  </si>
  <si>
    <t>SOLICITADO PARA EL SERVICIO DE CIRUGIA SEDE CUBA SOLICITUD ANGELA LOAIZA</t>
  </si>
  <si>
    <t>30017006 RELAY 6 POLE 5A 12V X1</t>
  </si>
  <si>
    <t>REPUESTO PARA ELECTROBISTURÍ SERVICIO DE CIRUGIA SEDE CUBA</t>
  </si>
  <si>
    <t>MEDIOS DE CONTRASTESTE SEDE MEGA CENTRO SOLICITUD FARMACIA</t>
  </si>
  <si>
    <t>FORMULA MEDICA TAL</t>
  </si>
  <si>
    <t>PEDIDO DE LITOGRAFIA TODAS LAS AREAS SEDE CUBA Y MEGACENTRO</t>
  </si>
  <si>
    <t>HOJA DE GASTO CX DEMATOLOGIA</t>
  </si>
  <si>
    <t>FORMATO AUDITORIA HC</t>
  </si>
  <si>
    <t>CONSENTIMIENTO INFORMADO HOSPIT</t>
  </si>
  <si>
    <t>LISTA CHEQUEO ING Y EGRESO HOSPIT</t>
  </si>
  <si>
    <t>ROTULOS SOLUCIONES</t>
  </si>
  <si>
    <t>CONS Y DISEN INFORMADO GENERAL</t>
  </si>
  <si>
    <t>LISTA DE CHEQUEO ING Y EGRESO CX</t>
  </si>
  <si>
    <t>CUSTODIA Y ENTREGA DE ELEMENTOS AL USUARIO</t>
  </si>
  <si>
    <t>CONSENTIMIENTO INFORMADO ANESTESIA</t>
  </si>
  <si>
    <t>ROTULOS CITOPATOLOGICOS</t>
  </si>
  <si>
    <t>ROTULOS HISTOPATOLOGICOS</t>
  </si>
  <si>
    <t>ROTULOS PARA PLACAS N20</t>
  </si>
  <si>
    <t>T. PAZ Y SALVO</t>
  </si>
  <si>
    <t>CARNÉ NEONATOS</t>
  </si>
  <si>
    <t>CARNÉ NEONATOS - SOLICITUD JENNY CARDONA</t>
  </si>
  <si>
    <t>APD</t>
  </si>
  <si>
    <t>HOMECENTER ALMACEN PEREIRA</t>
  </si>
  <si>
    <t>TOALLA MANOS CHEN 500 GRAMOS BEIGE</t>
  </si>
  <si>
    <t>TOALLA SOLICITADAS PARA TERAPIA FISICA</t>
  </si>
  <si>
    <t>DOCLEAN S.A.S</t>
  </si>
  <si>
    <t>FORROS PARA SILLA</t>
  </si>
  <si>
    <t>FORROS SOLICITADOS PARA LAS SILLAS SEDE CUBA SOL. CLAUDIA GARCIA</t>
  </si>
  <si>
    <t>PLACA DE TITANIO EN CUADRO PEQUEÑA</t>
  </si>
  <si>
    <t>PC OCTAVIO AVILA OSPINA</t>
  </si>
  <si>
    <t>TORNILLO 1,6MMX3,5MM</t>
  </si>
  <si>
    <t>PUTTY 5 CC</t>
  </si>
  <si>
    <t>PC ARCADIO ANTONIO MONTOYA RAMIREZ CC:6137358</t>
  </si>
  <si>
    <t>CUCHILLA PARA CORTE DE HUESO MIDAS REX</t>
  </si>
  <si>
    <t>PC LAURA MARIA LOPEZ LONDOÑO CC.24529096</t>
  </si>
  <si>
    <t>CUCHILLA PARA CORTE DE HUESO MIDA REX</t>
  </si>
  <si>
    <t>ANA CRISTINA MARTINEZ DE ROJAS CC. 41692345</t>
  </si>
  <si>
    <t>PC ANALIDA DEL SOCORRO GARCIA AGUDELO CC 42052943</t>
  </si>
  <si>
    <t>PC ALEXANDER VANEGAS OCAMPO CC. 18608795</t>
  </si>
  <si>
    <t>PC ARTURO DUQUE MEJIA CC. 1370938</t>
  </si>
  <si>
    <t>LUBRICANTE DIFUSOR LEGEND NEUMATICO MR7</t>
  </si>
  <si>
    <t>CARLOS ARTUTO ALBAN QUINTERO CC. 10135316</t>
  </si>
  <si>
    <t>PC FLOR MARIA BURITICA MOLINA CC 24511840</t>
  </si>
  <si>
    <t>CUCHILLA OARA CORTE DE HUESO MIDA REX LEG PUN</t>
  </si>
  <si>
    <t>PC OFELIA RAMIREZ GIL CC:24931088</t>
  </si>
  <si>
    <t>CUCHILLA OARA CORTE DE HUESO MIDA REX LEG RED</t>
  </si>
  <si>
    <t>TORNILLO 1,6MM*3,5MM</t>
  </si>
  <si>
    <t>PLACA DE TITANIO RECTAS DE 20 OFICIOS</t>
  </si>
  <si>
    <t>PAPELERIA LOS MAYORISTAS LTDA</t>
  </si>
  <si>
    <t>BOLSILLO CATALOGO CARTA X100 ZEPPELIN</t>
  </si>
  <si>
    <t>PAPELERIA PEDIDA MES DE MAYO PARA TODAS LAS AREAS MEGACENTRO Y CUBA</t>
  </si>
  <si>
    <t>AZ CARTA ZEPPELIN PC*35</t>
  </si>
  <si>
    <t>BORRADOR MIGA DE PAN BEIGE AH ROYAL</t>
  </si>
  <si>
    <t>CARPETA CARTON OFICIO PAPPYER 250GR PC*600</t>
  </si>
  <si>
    <t>CARPETA CARTON CARTA PAPPYER PCX600</t>
  </si>
  <si>
    <t>CARPETA ZP002 LEGAJADORA OFICIO ZEPPELIN PCX240</t>
  </si>
  <si>
    <t>CARPETA LEGAJADORA ZP001 CARTA ZEPPELIN PCX240</t>
  </si>
  <si>
    <t>PASTA CATALOGO CARTA  SENCILLA</t>
  </si>
  <si>
    <t>BANDA CAUCHO ZP 450GRS SILICONADA ZEPPELIN PCX60</t>
  </si>
  <si>
    <t>CHINCHE x50 PLASTIFICADO TRITON</t>
  </si>
  <si>
    <t>CINTA ANCHA TRANS 40 YDS CELLUX*PC 144</t>
  </si>
  <si>
    <t>CINTA ENMASCARAR 12X40 CELLUX PC*160</t>
  </si>
  <si>
    <t>CINTA ENMASCARAR 24X40 CELLUX PC *80</t>
  </si>
  <si>
    <t>CINTA ENMASCARAR 48X40 CELLUX PC*40</t>
  </si>
  <si>
    <t>ROTULOS ADHESIVOS ZEPPELIN</t>
  </si>
  <si>
    <t>CLIP ESTANDAR TRITON PC*500</t>
  </si>
  <si>
    <t>GRAPADORA TOMMY SH-307</t>
  </si>
  <si>
    <t>AGENDA PERMANENTE 1/2 OFICIO</t>
  </si>
  <si>
    <t>GANCHO LEGAJADOR PLASTICO ZEPPELIN PCX250</t>
  </si>
  <si>
    <t>GRAPA GALVANIZADA TRITON PC*100</t>
  </si>
  <si>
    <t>LAPICERO BIC CRISTAL PCX600</t>
  </si>
  <si>
    <t>LAPIZ KORES HB PC*1728</t>
  </si>
  <si>
    <t>LIBRO 3 COLUMNAS X 200 FOL INDUCONTABLES</t>
  </si>
  <si>
    <t>MARCADOR BORRABLE EXPO PC*144</t>
  </si>
  <si>
    <t>MARCADOR PERMANENTE  PELIKAN 420 PC*400</t>
  </si>
  <si>
    <t>MARCADOR SHARPIE FINE PC*144</t>
  </si>
  <si>
    <t>PEGASTIC BARRA 20 GR PC*288</t>
  </si>
  <si>
    <t>PERFORADORA ZP044 MEDIANA ZEPPELIN PCX72</t>
  </si>
  <si>
    <t>RESALTADOR DORICOLOR</t>
  </si>
  <si>
    <t>SACAGANCHO STUDMARK</t>
  </si>
  <si>
    <t>SEPARADOR 105 CARTULINA PAPPYER</t>
  </si>
  <si>
    <t>SEPARADOR 105 PLASTICO X5 PAPPYER PC*250</t>
  </si>
  <si>
    <t>TABLA DE APOYO PLASTICA PCX70</t>
  </si>
  <si>
    <t>MINERVA FE 2002 *200 RECIBO CAJA MENOR PCX30</t>
  </si>
  <si>
    <t>TIJERA OFICINA 8" ZP630 ZEPPELIN DISP*12</t>
  </si>
  <si>
    <t>ARIAS  CARDONA JOSE JESUS</t>
  </si>
  <si>
    <t>TRANSPORTE Y RECARGA NITROGENO LIQUIDO</t>
  </si>
  <si>
    <t>SOLICITUD REALIZADA PARA DERMATOLOGIA - INCLUYE EL FLETE Y RECARGA NITROGENO LIQUIDO</t>
  </si>
  <si>
    <t>INSUMOS SOLICITADOS SEDE MEGA CENTRO SOL. JULIANA LLANO REEMPLAZA OC FAR26 POR CAMBIO DE PRECIO DEL PROVEEDOR</t>
  </si>
  <si>
    <t>CUÑA TRICORTICAL DE CRESTAS ILIACA 10MM</t>
  </si>
  <si>
    <t>PC JOSE DAVID CARVAJAL MONTAÑA CC. 1107051579</t>
  </si>
  <si>
    <t>MINI - HAMBURGUESAS</t>
  </si>
  <si>
    <t>REFRIGERIOS RESTANTES NO INCLUIDOS EN LA SOLICITUD INICIAL, FUERON 40 Y SE HABÍAN SOLICITADO 30, OC MONTADA PARA COMPLETAR EL VALOR DE LA FACTURA - CELEBRACION DEL DÍA DEL NIÑO 27 DE ABRIL</t>
  </si>
  <si>
    <t>RESMA CARTA (UND)</t>
  </si>
  <si>
    <t>SUMINISTROS SOLICITADOS PARA AREAS SEDE CUBA Y MEGACENTRO</t>
  </si>
  <si>
    <t>RESMA OFICIO (UND)</t>
  </si>
  <si>
    <t>FORMA CONTINUA (CAJA)</t>
  </si>
  <si>
    <t>ARIAS CARDONA JOSE JESUS</t>
  </si>
  <si>
    <t>FLETE CORTE DE RESMAS</t>
  </si>
  <si>
    <t>TRANSPORTE DE RESMAS PARA CORTE IDA Y REGRESO</t>
  </si>
  <si>
    <t>LOPEZ VALENCIA CARLOS ALBERTO</t>
  </si>
  <si>
    <t>CORTE RESMAS A MEDIA CARTA (CAJA)</t>
  </si>
  <si>
    <t>CORTE DE 20 CAJAS DE RESMA CARTA - PAGO EN EFECTIVO REALIZADO A TRAVES DE DON JOSÉ CARDONA</t>
  </si>
  <si>
    <t>A. RAMIREZ Y CIA  HOTEL PINARES PLAZA SCA</t>
  </si>
  <si>
    <t>HOSPEDAJE HABITACION SENCILLA</t>
  </si>
  <si>
    <t>HOSPEDAJE DR JHON ALEXANDER BAREÑO ANGARITA HAB. 414 POR 4 DÍAS</t>
  </si>
  <si>
    <t>RAMIREZ GUERRERO WILLIAM</t>
  </si>
  <si>
    <t>MANTENIMIENTO DISPOSITIVOS MEDICOS</t>
  </si>
  <si>
    <t>MANTENIMIENTO DE EQUIPOS MEDICOS - 3188 UNIDADES SEDE MEGACENTRO, EN EL VALOR SE ENCUENTRA EL SERVICIO Y LOS INSUMOS NECESARIOS PARA EL MISMO</t>
  </si>
  <si>
    <t>MANTENIMIENTO DE EQUIPOS MEDICOS - 692 UNIDADES SEDE CUBA, EN EL VALOR SE ENCUENTRA EL SERVICIO Y LOS INSUMOS NECESARIOS PARA EL MISMO</t>
  </si>
  <si>
    <t>VALVULA BIOLOGICA MITRAL # 27</t>
  </si>
  <si>
    <t>GASTO DE VALVULA PC RODRIGO ANTONIO CASTRO CC. 10062529 25/04/2019</t>
  </si>
  <si>
    <t xml:space="preserve">GAFAS CLARAS SIN MARCO </t>
  </si>
  <si>
    <t>EPP - COMPRA DE GAFAS DE SEGURIDAD PARA EL PERSONAS DE HOSPITALIZACION POR "ACCIDENTES POR EXPOSICION A FLUIDOS DE PACIENTES"</t>
  </si>
  <si>
    <t>UNIDADES DE RESMAS FALTANTES EN PEDIDO ANTERIOR GEN28 - SUMINISTRO DE PAPELERIA</t>
  </si>
  <si>
    <t>RESTREPO GOMEZ JAIME HUMBERTO</t>
  </si>
  <si>
    <t>VASOS PLASTICOS 7H (CAJA)</t>
  </si>
  <si>
    <t>SOLICITUD VASOS PLASTICOS PARA EL CONSUMO DE AGUA TODAS LAS AREAS</t>
  </si>
  <si>
    <t>INGENIERIA ELECTROMECANICA SAS</t>
  </si>
  <si>
    <t>SERVICIO TECNICO OFRECIDO</t>
  </si>
  <si>
    <t>MANTENIMIENTO EN AUTOCLAVE DEL SERVICIO DE CIRUGIA SEDE CUBA</t>
  </si>
  <si>
    <t>FILTRO ROMPE VACIO</t>
  </si>
  <si>
    <t>CHEQUE DE CORTINA DE 1/2 NPT EN ACERO INOX</t>
  </si>
  <si>
    <t>ELECTROVALVULA DE ALIVIO DE AGUA 1/2</t>
  </si>
  <si>
    <t>VASTAGO EST. TWINSYS HA 13 NO CEM.</t>
  </si>
  <si>
    <t>PC ANGELA LOPEZ CC. 29215065 ESPECIALISTA: DR MURGUEITIO</t>
  </si>
  <si>
    <t>PC ADA LUCIA COREEA CC. 24894226 - ESPECIALISTA: DR SIERRA</t>
  </si>
  <si>
    <t>CEMENTO EUROFIX CON GENTAMICINA*40G/MA</t>
  </si>
  <si>
    <t>SIERRA SAGITAL OSCILANTE 06MM*4,3MM*20MM</t>
  </si>
  <si>
    <t>PC VICTOR MANUEL SANCHEZ CC: 1088105691</t>
  </si>
  <si>
    <t>DISTRICLINICOS S.A.S</t>
  </si>
  <si>
    <t>MALLA PARA INCONTINENCIA MARCA KFFMED</t>
  </si>
  <si>
    <t>MALLAS SOLICITAS DE URGENCIA - CIRUGIA NO INFORMADA PROGRAMADA PARA EL DIA LUNES 13/05/2019</t>
  </si>
  <si>
    <t>GUEVARA TABORDA CESAR EUGENIO</t>
  </si>
  <si>
    <t>CD (PAQ*100)</t>
  </si>
  <si>
    <t>INSUMOS REQUERIDOS PARA TODAS LAS AREAS</t>
  </si>
  <si>
    <t>0872</t>
  </si>
  <si>
    <t>DVD MARCA TIGER PREMIUM</t>
  </si>
  <si>
    <t>FUNDA PARA CD</t>
  </si>
  <si>
    <t>PC LUZ ELENA ARIAS CC. 34052549 ESP. DR ALVARO ISAZ</t>
  </si>
  <si>
    <t>PC CARMEN GUTIERREZ CC 42058380 ESP. DR CARLOS ISAZA</t>
  </si>
  <si>
    <t>PC ADALGISA SANCHEZ CC.24537058 ESP. DR ALEJANDRO LOPEZ</t>
  </si>
  <si>
    <t>METAGLENE AFFIIS INVERSE</t>
  </si>
  <si>
    <t>TORNILLO DE TRACCION AFFINIS INV. 4,5*18</t>
  </si>
  <si>
    <t>TORNILLO DE TRACCION AFFINIS INV. 4,5*22</t>
  </si>
  <si>
    <t>BLOQUEO INTRAMEDULAR BONE PLUG. M</t>
  </si>
  <si>
    <t>SATURA ASREALEN -5- 75CM HSRG-55</t>
  </si>
  <si>
    <t>CEMENTO EUROFIX GUN*60G/INYECCION</t>
  </si>
  <si>
    <t>SURECHIPS-CHIPS DE HUESO ESPONJOSO DE 15CC</t>
  </si>
  <si>
    <t>PC BLANCA ROCIO PEREZ CC 24945952 ESP. DR CARLOS MORA</t>
  </si>
  <si>
    <t>SUREFUSE-MATRIZ OSEA DESMINERALIZADA TIPO PUTTY 5 CC</t>
  </si>
  <si>
    <t>PC CRISTIAN DAVID GUTIERREZ GUERRERO CC.10046779999</t>
  </si>
  <si>
    <t xml:space="preserve">PC MARIA JANNET CARDONA CC. 25246729 </t>
  </si>
  <si>
    <t>PUTTY 1 CC</t>
  </si>
  <si>
    <t>PC ALEJANRA MARIA GARCIA CC. 24807628</t>
  </si>
  <si>
    <t>PC. BARBARA VILLAMIL
CC. 24926845
DR CARLOS ISAZA</t>
  </si>
  <si>
    <t>INSERTO FIJO BALANSYS 64 CEM</t>
  </si>
  <si>
    <t>FEMUR PS BALANSY B IZQUIERDO CEM</t>
  </si>
  <si>
    <t>PC CONSUELO VILLADA - CC.24537552 - ESP. DR CARLOS ISAZA</t>
  </si>
  <si>
    <t>PC MARIA ISAZA - CC. 24974036 - ESP. DR CARLOS ISAZA</t>
  </si>
  <si>
    <t>PC. MARIA RUTH SOTO - CC. 38885096 - ESP. DR CARLOS ISAZA</t>
  </si>
  <si>
    <t>PC MARIA NELCY MONCADA - CC. 24388185 - ESP. DR CARLOS ISAZA</t>
  </si>
  <si>
    <t>CEMENTO EUROFIX GUN CON GENTAMICINA*60G/ INYECCION</t>
  </si>
  <si>
    <t>PC. SUSANA ESCOBAR - CC. 24754022 - ESP. ALVARO ISAZA</t>
  </si>
  <si>
    <t>VÁSTAGOS XS TWINSYS HA 8 NO CEM</t>
  </si>
  <si>
    <t>PC EMMA LIBREROS - CC. 29619586 - ESP. DR ALVARO ISAZA</t>
  </si>
  <si>
    <t>COPA NO CEMENTADA MODULAR PC SELEXYS 48/DD</t>
  </si>
  <si>
    <t>PC. MARIA OFELIA ESCOBAR - CC. 29381390 - DR ALVARO ISAZA</t>
  </si>
  <si>
    <t>PC. MARTHA LUCIA ORDUZ CC. 24950856 DR CARLOS ISAZA</t>
  </si>
  <si>
    <t>FEMUR PS BALANSYS D IZQUIERDO CEM</t>
  </si>
  <si>
    <t>PC. OLGA CASTAÑEDA - CC. 34054851 - DR CARLOS ISAZA</t>
  </si>
  <si>
    <t>INSERTO FIJO PS BALANSYS PE 75/8</t>
  </si>
  <si>
    <t>PC. ANGELA MARIA VILLEGAS - CC. 25152815 - DR CARLOS ISAZA</t>
  </si>
  <si>
    <t>CABEZA COCR 26M</t>
  </si>
  <si>
    <t>PC. JOSE SEIR MONTES - CC. 4412615 - DR ALVARO ISAZA</t>
  </si>
  <si>
    <t>VASTAGO DISTAL MOD. DE REV. 14*200</t>
  </si>
  <si>
    <t>METAFISIS DE REVISION CON TORNILLOS 60</t>
  </si>
  <si>
    <t>PC. MARTHA LLANO - CC. 41516773 - DR ALVARO ISAZA</t>
  </si>
  <si>
    <t>TORNILLO DE ESPONJOSA TI 5,7*40</t>
  </si>
  <si>
    <t>VASTAGO CORTO NO CEMENTADO OPTIMYS N.3 - STD</t>
  </si>
  <si>
    <t>FEMUR PS BALANSYS E IZQUIERDO CEM</t>
  </si>
  <si>
    <t>PC. NELSON PEREZ CC. 15457426 - DR ALVARO ISAZA</t>
  </si>
  <si>
    <t xml:space="preserve">PLATILLO TIBIAL FIJO PS BALANSYS 80 CEM </t>
  </si>
  <si>
    <t>INSERTO FIJO PS BALANSYS PE 80/13</t>
  </si>
  <si>
    <t>ARIAS GIRALDO LUZ DARY</t>
  </si>
  <si>
    <t>PAPELERA VAIVEN 35L VERDE</t>
  </si>
  <si>
    <t>CANECAS SOLICITADAS PARA LA SEDE DE CUBA Y 1 ROJA DE 20L PARA EL AREA DE ONCOLOGIA DE MEGACENTRO POR NOVEDAD ENCONTRADA EN INSEPECCION DE SEGURIDAD DE ARL POSITIVA</t>
  </si>
  <si>
    <t>PAPELERA VAIVEN 35L ROJA</t>
  </si>
  <si>
    <t>CANECA FIJA CON TAPA PLANA 120L</t>
  </si>
  <si>
    <t>PAPELERA PEDAL ROJA 20L</t>
  </si>
  <si>
    <t>PAPELERA PEDAL VERDE 20L</t>
  </si>
  <si>
    <t>FORMOL POR CUÑETE</t>
  </si>
  <si>
    <t>INSUMOS SOLICITADOS POR EL AREA DE PATOLOGIA SEDE MEGACENTRO</t>
  </si>
  <si>
    <t>REGISTRO DIARIO</t>
  </si>
  <si>
    <t>LITOGRAFIA SOLICITADA PARA TODAS LAS AREAS SEDE CUBA Y MEGACENTRO</t>
  </si>
  <si>
    <t>PLAN DE CUIDADO ENFERMERIA</t>
  </si>
  <si>
    <t>CHEQUEO CONTROL H.C</t>
  </si>
  <si>
    <t>MALLA PHYSIOMESH 25*30</t>
  </si>
  <si>
    <t>INSUMO REQUERIDO PARA PROCEDIMIENTO CON EL DR. JAIRO RAMIREZ  - PC. HENRY RUEDA MAYORGA CC #91241203 EPS MEDIMAS</t>
  </si>
  <si>
    <t>TECNIACERO H&amp;R S.A.S</t>
  </si>
  <si>
    <t>MESA RIÑONERA</t>
  </si>
  <si>
    <t>DOS MESAS QUIRURGICAS REQUERIDAS PARA LA SEDE CUBA POR TERMINACION DE VIDA UTIL SEDE CUBA</t>
  </si>
  <si>
    <t>MESA DE MAYO</t>
  </si>
  <si>
    <t>MESA PARA ALMACENAMIENTO</t>
  </si>
  <si>
    <t xml:space="preserve">MESA REQUERIDA POR EL SERVICIO DE ESTERILIZACION SEDE CUBA PARA PONER PAQUETES ESTÉRILES </t>
  </si>
  <si>
    <t>BOMBA DE VACIO DE 1.5 HP 220V CON MOTOR TRIFASICO PARA AUTOCLAVE A VAPOR 250L</t>
  </si>
  <si>
    <t>BOMBA DE VACIO PARA AUTOCLAVE SEDE CUBA "FUE AUTORIZADA POR LA DOCTORA CAROLINA POR WPP EL 20/05/2019 A LAS 14:14" - ANGELA LOAIZA</t>
  </si>
  <si>
    <t>FLETE BUCARAMANGA - PEREIRA</t>
  </si>
  <si>
    <t>BIOMEDICA COLOMBIA S.A.S</t>
  </si>
  <si>
    <t>ALQUILER DERMATOMO PEDGETT MOD. B</t>
  </si>
  <si>
    <t>ALQUILER DERMATOMO PARA EL SERVICIO DE CIRUGIA SEDE MEGACENTRO</t>
  </si>
  <si>
    <t>CUCHILLA PADGETT MOD. B</t>
  </si>
  <si>
    <t>CIRUGIA 1 Y 4 PARA UCI SEDE CUBA</t>
  </si>
  <si>
    <t xml:space="preserve">U-DRAPE QUIRURQUICO IMPERMEABLE </t>
  </si>
  <si>
    <t>PC SUSANA ESCOBAR CC. 24754022 ESP. DR ALVARO ISAZA</t>
  </si>
  <si>
    <t>SURECHIPS - CHIP DE HUESO ESPONJOSO 15CC</t>
  </si>
  <si>
    <t>PC EVERTO MONTENEGRO CC. 4495242 ESP. DR MORA</t>
  </si>
  <si>
    <t>PC WILLIAM ROJAS CASTAÑO CC. 10261797</t>
  </si>
  <si>
    <t>PLACAS DE TITANIO DOBLE Y DE 5MM</t>
  </si>
  <si>
    <t>PC YENNIFER ANDREA BOTERO HERNANDEZ CC 1053819675</t>
  </si>
  <si>
    <t>CUCHILLA PARA CORTE DE HUESO MIDA REX LEGEND PUN</t>
  </si>
  <si>
    <t xml:space="preserve">CUCHILLA PARA CORTE DE HUESO MIDA REX </t>
  </si>
  <si>
    <t>PC MIRYAM RESTREPO MORALES CC. 24318890</t>
  </si>
  <si>
    <t>CUCHILLA PARA CORTE DE HUESO MIDA REX LEG</t>
  </si>
  <si>
    <t>JOSE GUSTAVO OSORIO BERNAL CC. 4503974</t>
  </si>
  <si>
    <t>MACROSEARCH LTDA</t>
  </si>
  <si>
    <t>CUCHILLA DESECHABLE PATHO CUTTER</t>
  </si>
  <si>
    <t>INSUMOS REQUERIDOS POR EL AREA DE PATOLOGIA</t>
  </si>
  <si>
    <t>CAJA PLASTICA PARA 50 LAMINAS ROJO</t>
  </si>
  <si>
    <t>HEMATOXILINA INSTANTANEA THERMO FISHER</t>
  </si>
  <si>
    <t>TERMOHIGROMETRO CON CALIBRACION Y TRAZAB</t>
  </si>
  <si>
    <t>DOTACION REQUERIDA PARA HABILITAR LOS CONSULTORIOS DE ICONO</t>
  </si>
  <si>
    <t>EQUIPO DE ORGANO GMD</t>
  </si>
  <si>
    <t>KIT DE TENSIOMETRO+FONENDOSCOPIO GMD</t>
  </si>
  <si>
    <t>TENSIOMETRO PEDIATRICO + CALIBRACION</t>
  </si>
  <si>
    <t>CALIBRACION PARA BASCULA CON LABORATORIO</t>
  </si>
  <si>
    <t>BASCULA PEDIATRICA CHARDER MS-3500</t>
  </si>
  <si>
    <t>PC LEONARDO MACHADO CC. 1588567 ESP. DR MURGUEITIO</t>
  </si>
  <si>
    <t>PC LUZ MARINA PEREZ PEREZ CC. 42983407</t>
  </si>
  <si>
    <t>INDICACION PCT INTERVENIDO CX</t>
  </si>
  <si>
    <t>LITOGRAFIA REQUERIDA POR TODAS LAS AREAS</t>
  </si>
  <si>
    <t>INFORME DE ANESTESIA</t>
  </si>
  <si>
    <t>ENCUESTA SATISFACCION HOSPI</t>
  </si>
  <si>
    <t>CIRUGIA SEGURA</t>
  </si>
  <si>
    <t>HOJA DE TRATAMIENTO</t>
  </si>
  <si>
    <t>LAMINA CUBRE OBJETO 24*60 - CJ 100U</t>
  </si>
  <si>
    <t>DI-SODIO HIDROGENOFOSFATO</t>
  </si>
  <si>
    <t>PC ESMITH MOLINA GARCIA CC. 18606778</t>
  </si>
  <si>
    <t>CUÑA TRICORTICAL DE CRESTA ILIACA 12MM</t>
  </si>
  <si>
    <t>PC BLANCA EDILIA ESPINOSA GIRALDO CC.24539922</t>
  </si>
  <si>
    <t>REQUERIDAS PARA PACIENTES PROGRAMADAS PARA EL DÍA LUNES 27/05/2019</t>
  </si>
  <si>
    <t>FILTRO ATOM PARA INCUBADORA</t>
  </si>
  <si>
    <t>ADQUISICION REQUERIA PARA SEDE MEGACENTRO</t>
  </si>
  <si>
    <t>MEDIOS DE CONTRASTE SOLICITADOS POR FARMACIA SEDE CUBA</t>
  </si>
  <si>
    <t>BOTA CAUCHO CON PUNTERA T42</t>
  </si>
  <si>
    <t>BOTAS PARA EL COLABORADOR JANIER MARTIN PEÑA DEL AREA DE SERVICIOS GENERALES Y GUANTES PARA TRABAJADOR DEL AREA BIOTECNOLOGIA QUE ESTÁ PRESENTANDO SÍNTOMAS DE DERMATITIS POR LOS GUANTES DE LATEX</t>
  </si>
  <si>
    <t xml:space="preserve">GUANTE VINILO CAJA </t>
  </si>
  <si>
    <t>PARAFINA 62°-65° EN BLOQUE*25 Kg ALEMANA</t>
  </si>
  <si>
    <t>PARAFINA REQUERIDA POR EL AREA DE PATOLOGIA SEDE MEGACENTRO</t>
  </si>
  <si>
    <t>SENSOR DE OXIMETRIA DRAEGER</t>
  </si>
  <si>
    <t>INSUMOS REQUERIDOS
- BRAZALETE (3 PARA CONSULTA EXTERNA - 3 HOSPITALIZACION?
- SENSOR NIHON KOHDEN (2 PARA UCI - 5 PARA CIRUGIA)
- SENSOR DRAEGER (CIRUGIA)</t>
  </si>
  <si>
    <t>BRAZALETE DE 2 VIAS</t>
  </si>
  <si>
    <t>SIEVERT SAS</t>
  </si>
  <si>
    <t>CALCULO DE BLINDAJES INST. DE RADIO PCC</t>
  </si>
  <si>
    <t>SOLICITUD CORRESPONDIENTE S SERVICIO DE CIRUGIA SEDE MEGACENTRO Y CUBA</t>
  </si>
  <si>
    <t>CONSENTIMIENTO INF. ANESTESIA</t>
  </si>
  <si>
    <t>LITOGRAFIA REQUERIDA POR TODAS LAS AREASE SEDE MEGACENTRO Y CUBA</t>
  </si>
  <si>
    <t>CONSENTIMIENTO Y DISENTIMIENTO INF. GRAL</t>
  </si>
  <si>
    <t>ENCUESTA DE SATISFACCION CX</t>
  </si>
  <si>
    <t>ENCUESTA ONCOLOGIA</t>
  </si>
  <si>
    <t>ENCUESTA PARTOS</t>
  </si>
  <si>
    <t>ENCUENTA UCI</t>
  </si>
  <si>
    <t>HOJA DE GASTOS CX DERMATOLOGICA</t>
  </si>
  <si>
    <t>HOJA DE GASTOS HEMODINAMIA</t>
  </si>
  <si>
    <t>HOJA DE GASTOS CX GENERAL</t>
  </si>
  <si>
    <t>LISTA DE CHEQUEO INGRESO Y EGRESO CX</t>
  </si>
  <si>
    <t>ROTULO I.D PACIENTE CX SEGURA</t>
  </si>
  <si>
    <t>CONSENTIMIENTO INFORMADO CX</t>
  </si>
  <si>
    <t>CONTROL DE CALIDAD ARCO EN C</t>
  </si>
  <si>
    <t>SOLICITUD CORRESPONDIENTE A SERVICIO DE CIRUGIA - EL VALOR TOTAL SE PAGARIA EN 24 CUOTAS MENSUALES DE $ 253,125 DEACUERDO CON LA PROPUESTA SE PASARÍA MENSUALMENTE FACTURA POR ESTE VALOR.</t>
  </si>
  <si>
    <t>CONTROL DE CALIDAD ANGIOGRAFO</t>
  </si>
  <si>
    <t>VALOR OPR FÍSICO</t>
  </si>
  <si>
    <t>SOLICITUD CORRESPONDIENTE A SERVICIO DE CIRUGIA SEDE MEGA CENTRO Y CUBA - ANGELA LOAIZA</t>
  </si>
  <si>
    <t>CORREA PALACIO JULI ANDREA</t>
  </si>
  <si>
    <t>CHOCOLATE DUENDE * 24U</t>
  </si>
  <si>
    <t>ACTIVIDAD DEL DÍA DE LA MADRE SEDE CUBA - COMPRA REALIZADA POR LA JEFE CLAUDIA</t>
  </si>
  <si>
    <t xml:space="preserve">CHOCOLATE DUENDE </t>
  </si>
  <si>
    <t>CUCHILLA PARA CORTE DE HUESO MIDA REX LEG PUN</t>
  </si>
  <si>
    <t>PC MARIA DE JESUS ORTIZ CC. 42092719</t>
  </si>
  <si>
    <t>CUCHILLA PARA CORTE DE HUESO MIDA REX LEG REDO</t>
  </si>
  <si>
    <t>PC JOSE HONORIO ESCUDERO CC.1342226</t>
  </si>
  <si>
    <t>DUQUE SALDARRIAGA Y CIA E EN C</t>
  </si>
  <si>
    <t>TARRO BOCA ANCHA 28 ML</t>
  </si>
  <si>
    <t>TARROS SOLICITADOS PARA MUESTRAS POR AREA DE PATOLOGIA</t>
  </si>
  <si>
    <t>TARRO BOCA ANCHA 500ML</t>
  </si>
  <si>
    <t>TARRO BOCA ANCHA 1000ML</t>
  </si>
  <si>
    <t>TARRO BOCA ANCHA 2000ML RECUPERADO</t>
  </si>
  <si>
    <t>TARRO BOCA ANCHA 4000ML</t>
  </si>
  <si>
    <t>ADQUISICION PRIORITARIA GASTROENTEROLOGIA (1 PARA CUARTO DE PROCEDIMIENTOS - 1 PARA SALA DE RECUPERACION)</t>
  </si>
  <si>
    <t>MANTENIMIENTO MAQUINA DE ANESTESIA</t>
  </si>
  <si>
    <t>VISITA DE MANTENIMIENTO PREVENTIVA PARA MAQUINA DE ANESTESIA BLEASE FOCUS SERIE FOCU-101935 - SERVICIO DE CIRUGIA SEDE CUBA YA QUE SE ENCUENTRA FALLANDO Y PUEDE OCASIONAR ADVERSIDADES A LOS PACIENTES</t>
  </si>
  <si>
    <t>CINTA INCONT URIN A REF. TVTOML</t>
  </si>
  <si>
    <t>INSUMO REQUERIDO POR FARMACIA PARA PROCEDIMIENTO</t>
  </si>
  <si>
    <t>EL DIARIO DEL OTUN</t>
  </si>
  <si>
    <t>PAUTA EN EL DIARIO DEL OTUN</t>
  </si>
  <si>
    <t>PUBLICACION EN EL DIARIO DEL OTUN 2 COL*4 (6,3 ANCHO*4 ALTO)</t>
  </si>
  <si>
    <t>DISTRIEM LTDA</t>
  </si>
  <si>
    <t>CINTA DOBLE FAX 3M 12MM POR 50M</t>
  </si>
  <si>
    <t>CINTA REQUERIDA PARA PEGAR AVISOS CORPORATIVOS</t>
  </si>
  <si>
    <t>BIOMECANICA COLOMBIA S.A.S</t>
  </si>
  <si>
    <t>CHALECO PARA DAMA FORRADO CON GUATA</t>
  </si>
  <si>
    <t>CHALECOS PARA EL AREA DE CALIDAD ACORDADO EN COMITÉ</t>
  </si>
  <si>
    <t>CHALECO PARA HOMBRE FORRADO CON GUATA</t>
  </si>
  <si>
    <t>CURSO EXCEL INTERMEDIO</t>
  </si>
  <si>
    <t>CURSO PRESENCIAL DE EXCEL 30 HORAS PARA LOS LIDERES DE LA INSTITUCION</t>
  </si>
  <si>
    <t>MARTINEZ CLAVIJO ARLES</t>
  </si>
  <si>
    <t>ACARREO CUBA - MEGACENTRO</t>
  </si>
  <si>
    <t>TRASLADO DE POSICIONADOR DE CADERA DESDE LA SEDE CUBA HASTA LA SEDE MEGACENTRO - CARGAR A CX</t>
  </si>
  <si>
    <t>Cuenta de cobro</t>
  </si>
  <si>
    <t>CEMENTO EUROFIX CON GENTAMICINA*40/MAN</t>
  </si>
  <si>
    <t>PC. ALFREDO LONDOÑO CC. 1384965 ESP. DR SIERRA</t>
  </si>
  <si>
    <t>RECARGA EXTINTOR ABC X 10LB</t>
  </si>
  <si>
    <t>RECARGA EXTINTORES POR VENCIMIENTO SEDE MEGACENTRO</t>
  </si>
  <si>
    <t xml:space="preserve">RECARGA EXTINTOR AGUA X 2,5 G </t>
  </si>
  <si>
    <t>ENCUESTAS URGENCIAS</t>
  </si>
  <si>
    <t>REGISTRO HEMODINAMIA</t>
  </si>
  <si>
    <t>ROTULOS PARA PLACAS P20</t>
  </si>
  <si>
    <t>INDICACION INTERVENCION CATETERISMO</t>
  </si>
  <si>
    <t>PAPELERIA Y DISTRIBUCIONES COLOMBIA S.A.S</t>
  </si>
  <si>
    <t>CORDON PARA PORTA GAFETE POR METRO</t>
  </si>
  <si>
    <t>SOLICITADO PARA LOS TRIAGES DE EVOLUCION SEDE CUBA</t>
  </si>
  <si>
    <t>PORTA GAFETE 13*11</t>
  </si>
  <si>
    <t>BAYER S.A</t>
  </si>
  <si>
    <t>ULTRAVIST 300MG FCO 500 ML</t>
  </si>
  <si>
    <t>MEDIOS DE CONTRASTE REQUERIDOS POR FARMACIA SEDE MEGACENTRO</t>
  </si>
  <si>
    <t>CONECTOR DE ALTA PRESION 48"</t>
  </si>
  <si>
    <t>KIT JERINGA ART 700 SYR</t>
  </si>
  <si>
    <t>MEDIOS DE CONTRASTE REQUERIDOS POR FARMACIA SEDE CUBA</t>
  </si>
  <si>
    <t>KIT JERINGA 150ML/TLR FT-Q</t>
  </si>
  <si>
    <t>EXTINTOR SOLKAFLAM *3,700 GRS+BASE+SEÑAL+DEMARCACIÓN</t>
  </si>
  <si>
    <t>INFRAESTRUCTURA REQUERIDA DEACUERDO CON LA INSPECCION REALIZADA EL DÍA MIERCOLES 5 DE JUNIO A LA SEDE ICONO REFERENTE A LA APERTURA DE LOS CONSULTORIOS UBICADOS EN EL PISO 3 Y 4</t>
  </si>
  <si>
    <t>BOTIQUINES METALICOS MEDIANOS - 20 ELEMENTOS</t>
  </si>
  <si>
    <t>FERULA PARA INMOVILIZACION DE CATETER</t>
  </si>
  <si>
    <t>INSUMO REQUERIDO PARA HACER INMOVILIZACION DE LINEAS ARTERIALES EN PACIENTES - CARGAR A UCI</t>
  </si>
  <si>
    <t>GAFAS PROTECTORAS NEONATALES T S PAQ. X 5</t>
  </si>
  <si>
    <t>INSUMOS REQUERIDOS POR UCI NEONATOS</t>
  </si>
  <si>
    <t>ILCA3 DUAL</t>
  </si>
  <si>
    <t>REPUESTOS REQUERIDOS PARA EL MODULO DE CAPNOGRAFIA DE HEMODINAMIA</t>
  </si>
  <si>
    <t>FUENTE DE ALIMENTACION INFINITY G/GXL/V</t>
  </si>
  <si>
    <t>SENSOR DE TEMPERATURA DRAGER</t>
  </si>
  <si>
    <t>SENSOR DE TEMPERATURA PARA MONITOR REQUERIDO PARA LOS PROCEDIMIENTOS DE CIRUGIA CARDIOVASCULAR SEDE MEGACENTRO</t>
  </si>
  <si>
    <t>SENSOR SOLICITADO PARA EL SERVICIO DE UCI</t>
  </si>
  <si>
    <t>RECARGA Y FLETE NITROGENO LIQUIDO</t>
  </si>
  <si>
    <t>RECARGA DE NITROGENO LIQUIDO CON FLETE INCLUIDO PARA LA SEDE CUBA</t>
  </si>
  <si>
    <t>CUCHILLA PARA CORTE DE HUESO MIDA REX LEG R</t>
  </si>
  <si>
    <t>PC GILBERTO MAYA ZABALA CC 1291762</t>
  </si>
  <si>
    <t>FRESA REDONDA DIAMANTADA 4MM*13CM L*15°D</t>
  </si>
  <si>
    <t>PC EDWARD ANTONIO MONSALVE MARIN CC. 94266629</t>
  </si>
  <si>
    <t>FRESA REDONDA CORTANTE 4MM*13CM L*15°D</t>
  </si>
  <si>
    <t>CUCHILLA PARA SHAVER DE 4MM*2CM</t>
  </si>
  <si>
    <t>PATTY 5 CC</t>
  </si>
  <si>
    <t>PC JULIO CESAR RESTREPO VILLEGAS CC. 10098440</t>
  </si>
  <si>
    <t>CUCHILLA PARA CORTE DE HUESO MIDA REX LEG P</t>
  </si>
  <si>
    <t>PC YINA SILENIA CARMONA ROJAS CC.25166915</t>
  </si>
  <si>
    <t>TORNILLO 1,6MM*4MM</t>
  </si>
  <si>
    <t>PLACA DE TITANIO EN EN CUADRO PEQUEÑA</t>
  </si>
  <si>
    <t>PC VALENTINA GARCIA MARIN CC. 1004790985</t>
  </si>
  <si>
    <t>FRESA REDONDA DIAMANTADA 3MM*13CM L*15D</t>
  </si>
  <si>
    <t>FRESA REDONDA CORTANTE 4MM*13CM L*15D</t>
  </si>
  <si>
    <t>PC MARTA LILIANA RIOS CC. 42010393</t>
  </si>
  <si>
    <t>FRESA REDONDA DIAMANTADA 4MM*13CM L*15D</t>
  </si>
  <si>
    <t>PUTTY 2,5 CC</t>
  </si>
  <si>
    <t>PC MARIA MERCEDES CORTES ACEVEDO CC. 25242642</t>
  </si>
  <si>
    <t>CUCHILLA PARA CORTE DE HUESO MIDAS REX LEG R</t>
  </si>
  <si>
    <t>PC MARLENY GUALTERO GOMEZ CC. 40770816</t>
  </si>
  <si>
    <t>PC JIMMY ALEXANDER MONTOYA SUAREZ CC.108749195</t>
  </si>
  <si>
    <t>CUÑA TRICORTICAL DE CRESTA ILIACA 15MM</t>
  </si>
  <si>
    <t>UROMAX 1000MG/4ML SLN INY CJX1CUM</t>
  </si>
  <si>
    <t>PACIENTE QUE HABIA PUESTO TUTELA, SOLICITADO POR EL DR ARIAS</t>
  </si>
  <si>
    <t>EA FG,E100,STNTD,PORC,MIT, 25MM,PMP BR I</t>
  </si>
  <si>
    <t>PC ANGELA DE JESUS HOLGUIN</t>
  </si>
  <si>
    <t>HERNANDEZ RIOS JEISSON DAVID</t>
  </si>
  <si>
    <t>ALQUILER MONTACARGA</t>
  </si>
  <si>
    <t>ALQUILER PARA MONTAR Y DESCARGAR ARCO EN C PARA ENVÍO</t>
  </si>
  <si>
    <t>FLETE ARCO EN C</t>
  </si>
  <si>
    <t>TRASLADO DE ARCO EN C DESDE LA SEDE CUBA HASTA MEGACENTRO</t>
  </si>
  <si>
    <t>CUENTA DE COBRO</t>
  </si>
  <si>
    <t>MANILLAS 25*2,54 CM AMARILLA</t>
  </si>
  <si>
    <t>MANILLAS DE IDENTIFICACION PARA LA SEDE MEGACENTRO</t>
  </si>
  <si>
    <t>MANILLAS 25*2,54 CM BLANCA</t>
  </si>
  <si>
    <t>MANILLAS 25*2,54 CM ROJA</t>
  </si>
  <si>
    <t>MANILLAS 25*2,54 CM LILA</t>
  </si>
  <si>
    <t>ACETATO PROTECTOR DELGADO (paq)</t>
  </si>
  <si>
    <t>PAPELERIA PEDIDA MES DE JUNIO PARA TODAS LAS AREAS MEGACENTRO Y CUBA</t>
  </si>
  <si>
    <t>ACETATO PROTECTOR GRUESO</t>
  </si>
  <si>
    <t>ALMOHADILLA PARA SELLO</t>
  </si>
  <si>
    <t>AZ CARTA PLASTIFICADA</t>
  </si>
  <si>
    <t>AZ OFICIO PLASTIFICADA</t>
  </si>
  <si>
    <t>BORRADOR</t>
  </si>
  <si>
    <t>BLOCK IRIS</t>
  </si>
  <si>
    <t>CALCULADORA 12 DIGITOS</t>
  </si>
  <si>
    <t>CAJA DE COLORES 24 U</t>
  </si>
  <si>
    <t>CARPETA CARTON OFICIO</t>
  </si>
  <si>
    <t>CARPETA LEGAJADORA OFICIO PLASTICA</t>
  </si>
  <si>
    <t>CARPETA ACORDEON</t>
  </si>
  <si>
    <t>CAUCHOS BOLSA</t>
  </si>
  <si>
    <t>CHINCHES BLANCOS</t>
  </si>
  <si>
    <t>CINTA EMPAQUE 48X40</t>
  </si>
  <si>
    <t>CINTA ENMASCARAR 24*40</t>
  </si>
  <si>
    <t>CINTA ENMASCARAR 48*40</t>
  </si>
  <si>
    <t>CIRCULOS AMARILLOS PARA SEMAFORIZACION</t>
  </si>
  <si>
    <t>CIRCULOS ROJOS PARA SEMAFORIZACION</t>
  </si>
  <si>
    <t>CLIPS</t>
  </si>
  <si>
    <t>COSEDORA</t>
  </si>
  <si>
    <t>CUADERNO GRANDE HOMBRE</t>
  </si>
  <si>
    <t>CUADERNO GRANDE MUJER</t>
  </si>
  <si>
    <t>CUCHILLAS PARA BISTURÍ</t>
  </si>
  <si>
    <t>CUENTA FACIL</t>
  </si>
  <si>
    <t>ETIQUETAS ADHESIVAS DE COLORES</t>
  </si>
  <si>
    <t>GANCHO LEGAJADOR PLASTICO (PAQ)</t>
  </si>
  <si>
    <t>GANCHOS COSEDORA GALV (CAJA)</t>
  </si>
  <si>
    <t>HUELLERO</t>
  </si>
  <si>
    <t>LAPICEROS</t>
  </si>
  <si>
    <t>LAPIZ</t>
  </si>
  <si>
    <t>LIBRO DE CONTABILIDAD 3 COLUMNAS</t>
  </si>
  <si>
    <t>MARCADOR BORRABLE EXPO</t>
  </si>
  <si>
    <t>MARCADOR PERMANENTE GRUESO</t>
  </si>
  <si>
    <t xml:space="preserve">MARCADOR SHARPIE FINE POINT </t>
  </si>
  <si>
    <t>MINAS PORTAMIN 0,5</t>
  </si>
  <si>
    <t xml:space="preserve">PEGASTIC </t>
  </si>
  <si>
    <t>PERFORADORA</t>
  </si>
  <si>
    <t>REGLA METALICA</t>
  </si>
  <si>
    <t>RESALTADOR VERDE</t>
  </si>
  <si>
    <t>RESALTADOR NARANJA</t>
  </si>
  <si>
    <t>RESALTADOR AMARILLO</t>
  </si>
  <si>
    <t>RESALTADOR ROSADO</t>
  </si>
  <si>
    <t>RESALTADOR AZUL</t>
  </si>
  <si>
    <t>ROTULO DI-MASTIC 76*25</t>
  </si>
  <si>
    <t>SACAGANCHOS</t>
  </si>
  <si>
    <t>SACAPUNTA</t>
  </si>
  <si>
    <t>SEPARADORES CARTULINA BLANCA</t>
  </si>
  <si>
    <t>SEPARADORES DE PLASTICO (PAQUETES)</t>
  </si>
  <si>
    <t>TABLAS DE APOYO EN ACRILICO</t>
  </si>
  <si>
    <t>TALONARIO CAJA MENOR</t>
  </si>
  <si>
    <t>TIJERA GRANDE</t>
  </si>
  <si>
    <t>GOMEZ CARDONA LUZ ADRIANA</t>
  </si>
  <si>
    <t xml:space="preserve">VASOS REQUERIDOS PARA CONSUMO DE AGUA </t>
  </si>
  <si>
    <t>0408</t>
  </si>
  <si>
    <t>BOLSA SELLABLE 30*38</t>
  </si>
  <si>
    <t>BOLSA SELLABLE 25*30</t>
  </si>
  <si>
    <t>BOLSA SELLABLE 10*20</t>
  </si>
  <si>
    <t>PEDIDO DE LITOGRAFIA, USO DE TODAS LAS AREAS Y SEDES</t>
  </si>
  <si>
    <t>ROTULO HEMOCOMPONENTE</t>
  </si>
  <si>
    <t>CONSENTIMIENTO Y DISENT. INFORMADO GRAL</t>
  </si>
  <si>
    <t>PERMISO AUSENCIA LABORAL</t>
  </si>
  <si>
    <t>SENSOR PARA EL SERVICIO DE CIRUGÍA - BRAZALETE 5 UCI, 5 CX - CONECTORES 10 UCI, 15 CX</t>
  </si>
  <si>
    <t>SENSOR PARA EL SERVICIO DE CIRUGÍA - BRAZALETE 5 UCI, 5 CX - CONECTORES 10 UCI, 15 CX - EQ. DE ORGANO PARA ICONO</t>
  </si>
  <si>
    <t>BIOTRONITECH COLOMBIA S.A</t>
  </si>
  <si>
    <t>FIBRA LASER REUSABLE TIPO B -730 - 365 SL</t>
  </si>
  <si>
    <t>FIBRA PARA LASER SERVICIO DE CIRUGIA SEDE MEGACENTRO</t>
  </si>
  <si>
    <t>FILTRO BIOLOGICO NUMERO DE PARTE 01-102119S</t>
  </si>
  <si>
    <t>FILTRO PARA STATIM 5000 DEL AREA DE CENTRAL DE ESTERILIZACIÓN</t>
  </si>
  <si>
    <t>FILTRO COMPRESOR NUMERO DE PARTE 01-101652S</t>
  </si>
  <si>
    <t>RUEDAS PARA MESAS DE CURACION</t>
  </si>
  <si>
    <t>RUEDAS REQUERIDAS PARA RESTAURAR MESAS DE CURACIÓN, LAS QUE TIENEN ACTUALMENTE ESTÁ OXIDADAS Y DETERIORADAS</t>
  </si>
  <si>
    <t>CAJA PAPEL INDICADOR DE PH</t>
  </si>
  <si>
    <t>SOLICITUD PAPEL MEDIDOR DE PH REQUERIDO POR FARMACIA</t>
  </si>
  <si>
    <t>CUÑA TRIOPTICA DE CRESTA ILIACA 12MM</t>
  </si>
  <si>
    <t>PC JUAN FRANCO HERRERA CC. 1004719516</t>
  </si>
  <si>
    <t>PC WILSON HUMBERTO CASTRO LEON CC. 15929314</t>
  </si>
  <si>
    <t>CUCHILLA PARA CORTE DE HUESO MIDA REX LED P</t>
  </si>
  <si>
    <t>PC OMAIRA TABARES PEREZ CC. 24628356</t>
  </si>
  <si>
    <t>CUCHILLA PARA CORTE DE HUESO MIDA REX LED R</t>
  </si>
  <si>
    <t>PC JOSE CARLOS DE LA PAVA ZULUAGA CC. 10109129</t>
  </si>
  <si>
    <t>CUCHILLA PARA CORTE DE HUESO MIDAS REX LED R</t>
  </si>
  <si>
    <t>PC LUZ ELENA BOTERO ARCILA CC. 24366820</t>
  </si>
  <si>
    <t>AMPICILINA+SULBAC 1,5GR INY VITAL</t>
  </si>
  <si>
    <t>INSUMO REQUERIDO POR FARMACIA, AGOTADO EN AUDIFARMA</t>
  </si>
  <si>
    <t>GARCIA GARCIA GERALDINE</t>
  </si>
  <si>
    <t>ESTAMPADOS GORROS DE BEBE</t>
  </si>
  <si>
    <t>ESTAMPADOS DE GORROS NEONATOS - CARGAR A MERCADEO</t>
  </si>
  <si>
    <t>MINIBAR CHALLENGER 50.5 LT CR086 GRIS MOD: CR086 SKU 305480</t>
  </si>
  <si>
    <t>SE REQUIERE PARA ALMACENAR GOTAS LAS CUALES NECESITAN REFRIGERACIÓN</t>
  </si>
  <si>
    <t>CABEZAL TERMICO ELECTROCARDIOGRAF EDAN SE-1</t>
  </si>
  <si>
    <t>IMPRESORA SOLICITADA PARA EL SERVICIO DE URGENCIAS</t>
  </si>
  <si>
    <t>GASES INDUSTRIALES DE COLOMBIA S.A</t>
  </si>
  <si>
    <t>NITROGENO LIQUIDO</t>
  </si>
  <si>
    <t>RECARGA DE NITROGENO LIQUIDO SEDE CUBA</t>
  </si>
  <si>
    <t>PC ANNY MOSQUERA GOMEZ CC. 1091278914  - MEDIMAS</t>
  </si>
  <si>
    <t>LITOGRAFIA USADA POR TODAS LAS AREAS MEGACENTRO Y CUBA</t>
  </si>
  <si>
    <t>ENCUESTA SATISFACCION CX</t>
  </si>
  <si>
    <t>SOLICITUD DE AMBULANCIA</t>
  </si>
  <si>
    <t>RESULTADOS ELECTROFISIOLOGIA</t>
  </si>
  <si>
    <t>ENCUESTA UCI</t>
  </si>
  <si>
    <t>CONSENTIMIENTO INFORMADO HOSPI</t>
  </si>
  <si>
    <t>CENSO PACIENTES</t>
  </si>
  <si>
    <t>HOJA DE TRANSFUSION</t>
  </si>
  <si>
    <t>T PLAN CUIDADO DE ENFERMERIA</t>
  </si>
  <si>
    <t>ROTULO ID PACIENTE CX SEGURA</t>
  </si>
  <si>
    <t>CARPETA BOLSILLO INF 4*4 PLAST MATE 2C CARTA</t>
  </si>
  <si>
    <t>SOLICITUD REALIZADA POR MERCADEO (LOS VOLANTES CARGARLOS A CONSULTA EXTERNA, PROGRAMACION CIRUGIA Y FACTURACION)</t>
  </si>
  <si>
    <t>ROTULOS ADHESIVOS TROQUELADOS 12*12 FULL COLOR</t>
  </si>
  <si>
    <t>VOLANTE TAMAÑO 10.8*10.4 A PERIODICO 1 TINTA</t>
  </si>
  <si>
    <t>ALQUILER EQUIPO PARA LABORATORIO DE PATOL</t>
  </si>
  <si>
    <t>ALQUILER EQUIPO PATOLOGIA ABRIL Y MAYO</t>
  </si>
  <si>
    <t>EXCELENTE</t>
  </si>
  <si>
    <t>76 - 100</t>
  </si>
  <si>
    <t>NA</t>
  </si>
  <si>
    <t>No aplicable</t>
  </si>
  <si>
    <t>Cumple parcialmente</t>
  </si>
  <si>
    <t>CUMPLIMIENTO Y ENTREGA JUSTO A TIEMPO DE LOS PRODUCTOS Y/O SERVICIOS</t>
  </si>
  <si>
    <t xml:space="preserve">CALIDAD DE LOS PRODUCTOS Y/O SERVICIOS DE ACUERDO A LAS ESPECIFICACIONES </t>
  </si>
  <si>
    <t>PRECIO</t>
  </si>
  <si>
    <t>BUENO</t>
  </si>
  <si>
    <t>51  -  75</t>
  </si>
  <si>
    <t>No cumple</t>
  </si>
  <si>
    <t>Cumple plenamente</t>
  </si>
  <si>
    <t>REGULAR</t>
  </si>
  <si>
    <t>26  -  50</t>
  </si>
  <si>
    <t>Cumple mínimamente</t>
  </si>
  <si>
    <t>Supera las expectativas</t>
  </si>
  <si>
    <t>MALO</t>
  </si>
  <si>
    <t>0  -  25</t>
  </si>
  <si>
    <t>Revisión de solicitud para confirmar disponibilidad del producto</t>
  </si>
  <si>
    <t>Respeto a los plazos de entrega</t>
  </si>
  <si>
    <t>Cumplimiento de estándar de especificaciones técnicas</t>
  </si>
  <si>
    <t>Calidad del servicio que presta el proveedor</t>
  </si>
  <si>
    <t xml:space="preserve">Formas de pago  </t>
  </si>
  <si>
    <t>Descuentos</t>
  </si>
  <si>
    <t>EVALUACION</t>
  </si>
  <si>
    <t>CALIFICACION</t>
  </si>
  <si>
    <t>Promedio de Tiempo de respuesta</t>
  </si>
  <si>
    <t>Total</t>
  </si>
  <si>
    <t>HOTEL PINARS PLAZA</t>
  </si>
  <si>
    <t>HOME CLEAN PEREIRA</t>
  </si>
  <si>
    <t>BAYER</t>
  </si>
  <si>
    <t>QUIMICOS PEREIRA</t>
  </si>
  <si>
    <t>LA DULCERIA UN MUNDO DE DULCES</t>
  </si>
  <si>
    <t>DISPAPELES S.A.S</t>
  </si>
  <si>
    <t>DRAGER</t>
  </si>
  <si>
    <t>Credito</t>
  </si>
  <si>
    <t>MULTIDROGAS - FARMACIA</t>
  </si>
  <si>
    <t>PLASTICOS PEREIRA</t>
  </si>
  <si>
    <t>ALMACEN CESAR GUEVARA</t>
  </si>
  <si>
    <t>TECNI EXTINTORES PEREIRA</t>
  </si>
  <si>
    <t>Descuentos/Bonificaciones</t>
  </si>
  <si>
    <t>MEDTRONIC</t>
  </si>
  <si>
    <t>MANUFACTURAS MUÑOZ</t>
  </si>
  <si>
    <t>PSIGMA CORP</t>
  </si>
  <si>
    <t>REACTIVOS EQUIPOS Y QUIMICOS LIMITADA</t>
  </si>
  <si>
    <t>SPRING STEP</t>
  </si>
  <si>
    <t>Total general</t>
  </si>
  <si>
    <r>
      <t xml:space="preserve">NOMBRE
</t>
    </r>
    <r>
      <rPr>
        <b/>
        <sz val="11"/>
        <color theme="1"/>
        <rFont val="Calibri"/>
        <family val="2"/>
        <scheme val="minor"/>
      </rPr>
      <t>EVALUACIÓN Y SEGUIMIENTO DE PROVEEDORES</t>
    </r>
  </si>
  <si>
    <r>
      <t xml:space="preserve">CÓDIGO
</t>
    </r>
    <r>
      <rPr>
        <b/>
        <sz val="11"/>
        <color theme="1"/>
        <rFont val="Calibri"/>
        <family val="2"/>
        <scheme val="minor"/>
      </rPr>
      <t>02-FT-064</t>
    </r>
  </si>
  <si>
    <r>
      <t xml:space="preserve">TIPO DE DOCUMENTO
</t>
    </r>
    <r>
      <rPr>
        <b/>
        <sz val="11"/>
        <color theme="1"/>
        <rFont val="Calibri"/>
        <family val="2"/>
        <scheme val="minor"/>
      </rPr>
      <t>FORMATO</t>
    </r>
  </si>
  <si>
    <r>
      <t xml:space="preserve">PROCESO 
</t>
    </r>
    <r>
      <rPr>
        <b/>
        <sz val="11"/>
        <color theme="1"/>
        <rFont val="Calibri"/>
        <family val="2"/>
        <scheme val="minor"/>
      </rPr>
      <t>MEJORAMIENTO CONTINUO</t>
    </r>
  </si>
  <si>
    <t>VERSIÓN 002</t>
  </si>
  <si>
    <t>REQUERIMIENTOS LEGALES</t>
  </si>
  <si>
    <t>CLASIFICACION PROVEEDOR</t>
  </si>
  <si>
    <t>RESULTADO</t>
  </si>
  <si>
    <t>Plazos de entrega</t>
  </si>
  <si>
    <t>Calidad del bien o servicio que presta el proveedor</t>
  </si>
  <si>
    <t>POLITICA AMBIENTAL</t>
  </si>
  <si>
    <t>SST (SEGURIDAD Y SALUD EN EL TRABAJO)</t>
  </si>
  <si>
    <t>SARLAFT</t>
  </si>
  <si>
    <t>DOCUMENTOS MERCANTILES</t>
  </si>
  <si>
    <t>PRIMARIO (1) SECUNDARIO (2) TERCIARIO (3)</t>
  </si>
  <si>
    <t>EVALUACION %</t>
  </si>
  <si>
    <t>N°</t>
  </si>
  <si>
    <t>Nombre comercial</t>
  </si>
  <si>
    <t>Ciudad</t>
  </si>
  <si>
    <t>OBSERVACIÓN</t>
  </si>
  <si>
    <t>MIRANDA ORTIZ MARIA ISABEL</t>
  </si>
  <si>
    <t>Proveedor Obsoleto (Cambió por Natalia Miranda Ortiz)</t>
  </si>
  <si>
    <t>HOSPITAL UNIVERSITARIO SAN JORGE</t>
  </si>
  <si>
    <t>HOSPITAL SAN JORGE</t>
  </si>
  <si>
    <t>Proveedor Obsoleto (no tiene contrato)</t>
  </si>
  <si>
    <t>ALMACEN TODO ELECTRICOS SAS</t>
  </si>
  <si>
    <t xml:space="preserve"> </t>
  </si>
  <si>
    <t>Proveedor Obsoleto</t>
  </si>
  <si>
    <t>DISTRICOM DE COLOMBIA SAS</t>
  </si>
  <si>
    <t>DISTRICOM</t>
  </si>
  <si>
    <t>MEDICAL &amp; ELECTRIC S.A.S</t>
  </si>
  <si>
    <t>METROMEDICS SAS</t>
  </si>
  <si>
    <t>BIOMEDICA UNIVERSAL SAS</t>
  </si>
  <si>
    <t>SIEMENS HEALTHCARE SAS</t>
  </si>
  <si>
    <t>EXTINTORES ALMAR SAS</t>
  </si>
  <si>
    <t>MUEBLES HOSPITALARIOS MB LTDA</t>
  </si>
  <si>
    <t>MUEBLES HOSPITALARIOS</t>
  </si>
  <si>
    <t>SI</t>
  </si>
  <si>
    <t>ARROW</t>
  </si>
  <si>
    <t>GERMAR GMG SAS</t>
  </si>
  <si>
    <t>GERMAR</t>
  </si>
  <si>
    <t>Se envia correo nuevamente</t>
  </si>
  <si>
    <t>SALUDNET LTDA</t>
  </si>
  <si>
    <t>SALUDNET</t>
  </si>
  <si>
    <t>Proveedor ya no aplica a partir de sepbre</t>
  </si>
  <si>
    <t>TECNOLOGIA EQUIPOS Y SUMINISTROS LTDA TES LTDA</t>
  </si>
  <si>
    <t>SALAZAR SALAZAR JUAN CARLOS</t>
  </si>
  <si>
    <t>ELECTRONITECH</t>
  </si>
  <si>
    <t>Seguimiento telefonico (biotecnologia)</t>
  </si>
  <si>
    <t>Biotecnologia</t>
  </si>
  <si>
    <t>Se realiza negociacion con otros proveedores con las mismas caracteristicas</t>
  </si>
  <si>
    <t>MANACOL</t>
  </si>
  <si>
    <t>Seguimiento telefonico (Quimica)</t>
  </si>
  <si>
    <t>LAB. EQUIPOS Y SUMINISTROS</t>
  </si>
  <si>
    <t>VISION MEDICA COLOMBIA SAS</t>
  </si>
  <si>
    <t>Se pasa a Obsoleto puesto que la Clinica compró el Dermatomo</t>
  </si>
  <si>
    <t>No se han realizado compras con el proveedor desde febrero del 2019</t>
  </si>
  <si>
    <t>MOVITRONIC SAS</t>
  </si>
  <si>
    <t>No se le compra desde el 2018</t>
  </si>
  <si>
    <t>Apoyo Diagnostico</t>
  </si>
  <si>
    <t>SALAMANCA MEDINA JACKELINE</t>
  </si>
  <si>
    <t>Se le compró una vez en el 2019 y otra en el 2020 (60.000)</t>
  </si>
  <si>
    <t>GRUPO EMPRESARIAL PARA MANTENIMIENTO Y ASISTENCIA TECNICA EN QUIMICA SAS</t>
  </si>
  <si>
    <t>MEDICAL &amp; ELECTRIS SAS</t>
  </si>
  <si>
    <t>No se han realizado compras con el proveedor, por tal motivo no se califica y no tiene seguimiento para este año</t>
  </si>
  <si>
    <t>ARENAS CARDOZO RONALD YAMIT</t>
  </si>
  <si>
    <t>SURTINEGOCIOS JAR</t>
  </si>
  <si>
    <t>No se han realizado compras con el proveedor, por tal motivo no se califica, no manda documentacion</t>
  </si>
  <si>
    <t>RP MEDICAS</t>
  </si>
  <si>
    <t>No se reportan compras este año, sus productos se adquieren a través de Audifarma.</t>
  </si>
  <si>
    <t>EVE DISTRIBUCIONES S.A.S</t>
  </si>
  <si>
    <t xml:space="preserve">MULTIDROGAS </t>
  </si>
  <si>
    <t>Sin compras eventuales, por urgencias de fin de semana no frecuentes</t>
  </si>
  <si>
    <t xml:space="preserve">MICROBIOLOGIA Y GENETICA LTDA </t>
  </si>
  <si>
    <t xml:space="preserve">MICROGEN LTDA </t>
  </si>
  <si>
    <t>Compra única de medios para muestra covid por contingencia, ya que el proveedor seleccionado ANNAR en este momento no contaba, ya que su presentación requiere congelación no es primera opción.</t>
  </si>
  <si>
    <t>B BRAUN MEDICAL S.A</t>
  </si>
  <si>
    <t>No se realizan compras, sus productos se adquieren a través de Audifarma.</t>
  </si>
  <si>
    <t xml:space="preserve">COMERCIALIZADORA DORELLI SAS </t>
  </si>
  <si>
    <t xml:space="preserve">Proveedor por evento de pandemia, compra única de tapabocas. P </t>
  </si>
  <si>
    <t>MIRANDA ORTIZ NATALIA</t>
  </si>
  <si>
    <t>Seguimiento Telefonico (mercadeo)</t>
  </si>
  <si>
    <t xml:space="preserve">Se pasa a proveedor obsoleto ya que mercadeo manifiesta que no da facilidad de pago </t>
  </si>
  <si>
    <t>LIBERTY SEGUROS S.A.</t>
  </si>
  <si>
    <t>LIBERTY SEGUROS</t>
  </si>
  <si>
    <t>Al proveedor hace mucho no se le realizan compras.</t>
  </si>
  <si>
    <t>Administrativa</t>
  </si>
  <si>
    <t>Se envia correo  nuevamente 20/11/2020</t>
  </si>
  <si>
    <t>CORPORACION BANCO DE OJOS DEL VALLE</t>
  </si>
  <si>
    <t>Seguimiento telefonico (Cirugia)</t>
  </si>
  <si>
    <t>Cirugia</t>
  </si>
  <si>
    <t>Se envío correo solicitando documentacion a la fecha no ha llegado</t>
  </si>
  <si>
    <t>HECTOR FABIO MEJIA BEDOYA</t>
  </si>
  <si>
    <t>ETIGAS</t>
  </si>
  <si>
    <t>Visita en sitio</t>
  </si>
  <si>
    <t>NEOSER</t>
  </si>
  <si>
    <t>Seguimiento telefonico (Compras)</t>
  </si>
  <si>
    <t>EQUIPOS Y LABORATORIOS E&amp;A S.A.S</t>
  </si>
  <si>
    <t>EQUIPOS Y LABORATORIOS</t>
  </si>
  <si>
    <t>No se logro comunicación con el proveedor</t>
  </si>
  <si>
    <t>MEDIHUMANA COLOMBIA S.A</t>
  </si>
  <si>
    <t>MEDIHUMANA</t>
  </si>
  <si>
    <t>Se envia correo nuevamente 20/11/2020</t>
  </si>
  <si>
    <t>RG</t>
  </si>
  <si>
    <t>Seguimiento Telefonico (Compras)</t>
  </si>
  <si>
    <t>RAYOTECX SAS</t>
  </si>
  <si>
    <t>Seguimiento Telefonico (Mtto)</t>
  </si>
  <si>
    <t>INDUSTRIA COLOMBIANA DE DOTACIONES METALICAS SAS</t>
  </si>
  <si>
    <t xml:space="preserve">DOMETAL </t>
  </si>
  <si>
    <t>DECORARCO</t>
  </si>
  <si>
    <t>Mafe</t>
  </si>
  <si>
    <t>certificacion bancaria</t>
  </si>
  <si>
    <t>mafe</t>
  </si>
  <si>
    <t>TEK SOLUCIONES TECNOLOGICAS SAS</t>
  </si>
  <si>
    <t>oscar</t>
  </si>
  <si>
    <t>ESPECIALISTAS EN METROLOGIA SAS</t>
  </si>
  <si>
    <t>Oscar</t>
  </si>
  <si>
    <t>HADEO LTDA</t>
  </si>
  <si>
    <t>BIOMEDICA COLOMBIA SAS</t>
  </si>
  <si>
    <t>ACTIVO</t>
  </si>
  <si>
    <t xml:space="preserve">VIRTUAL </t>
  </si>
  <si>
    <t>NO</t>
  </si>
  <si>
    <t>OBSOLETO</t>
  </si>
  <si>
    <t xml:space="preserve">PRESENCIAL </t>
  </si>
  <si>
    <t xml:space="preserve">TELEFONICO </t>
  </si>
  <si>
    <t>MUY MALO</t>
  </si>
  <si>
    <r>
      <t xml:space="preserve">NOMBRE
</t>
    </r>
    <r>
      <rPr>
        <b/>
        <sz val="9"/>
        <color theme="1"/>
        <rFont val="Calibri"/>
        <family val="2"/>
        <scheme val="minor"/>
      </rPr>
      <t>EVALUACIÓN Y SEGUIMIENTO DE PROVEEDORES</t>
    </r>
  </si>
  <si>
    <r>
      <t xml:space="preserve">CÓDIGO
</t>
    </r>
    <r>
      <rPr>
        <b/>
        <sz val="9"/>
        <color theme="1"/>
        <rFont val="Calibri"/>
        <family val="2"/>
        <scheme val="minor"/>
      </rPr>
      <t>02-FT-064</t>
    </r>
  </si>
  <si>
    <r>
      <t xml:space="preserve">TIPO DE DOCUMENTO
</t>
    </r>
    <r>
      <rPr>
        <b/>
        <sz val="9"/>
        <color theme="1"/>
        <rFont val="Calibri"/>
        <family val="2"/>
        <scheme val="minor"/>
      </rPr>
      <t>FORMATO</t>
    </r>
  </si>
  <si>
    <r>
      <t xml:space="preserve">PROCESO 
</t>
    </r>
    <r>
      <rPr>
        <b/>
        <sz val="9"/>
        <color theme="1"/>
        <rFont val="Calibri"/>
        <family val="2"/>
        <scheme val="minor"/>
      </rPr>
      <t>MEJORAMIENTO CONTINUO</t>
    </r>
  </si>
  <si>
    <t>CLASIFICACIÓN PROVEEDOR</t>
  </si>
  <si>
    <t>Politica ambiental</t>
  </si>
  <si>
    <t>SST (Seguridad y salud en el trabajo)</t>
  </si>
  <si>
    <t>Documentos mercantiles</t>
  </si>
  <si>
    <t>Evaluación %</t>
  </si>
  <si>
    <t>Calificación</t>
  </si>
  <si>
    <t>Tipo de visita</t>
  </si>
  <si>
    <t>Proceso</t>
  </si>
  <si>
    <t>Observaciones</t>
  </si>
  <si>
    <t>Primario (1)
Secundario (2)
Terciario (3)</t>
  </si>
  <si>
    <t xml:space="preserve">DOCUMENTACION AL DIA Y SUBIDA A LA PLATAFORMA </t>
  </si>
  <si>
    <t>SOLICITUD ACTUALIZACIÓN DE DOCUMENTACIÓN</t>
  </si>
  <si>
    <t>VERSIÓN 004</t>
  </si>
  <si>
    <t>Actividad económica</t>
  </si>
  <si>
    <t>Clasificación del riesgo</t>
  </si>
  <si>
    <t>DOCUMENTACIÓN INCOMPLETA O VENCIDA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</si>
</sst>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-&quot;$&quot;* #,##0_-;\-&quot;$&quot;* #,##0_-;_-&quot;$&quot;* &quot;-&quot;_-;_-@_-"/>
    <numFmt numFmtId="165" formatCode="dd/mm/yyyy;@"/>
    <numFmt numFmtId="166" formatCode="_-&quot;$&quot;* #,##0.00_-;\-&quot;$&quot;* #,##0.00_-;_-&quot;$&quot;* &quot;-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2"/>
      <name val="Helv"/>
    </font>
    <font>
      <b/>
      <sz val="10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86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2" applyFont="1" applyFill="1" applyBorder="1" applyAlignment="1">
      <alignment horizontal="center" vertical="center" wrapText="1"/>
    </xf>
    <xf numFmtId="9" fontId="2" fillId="2" borderId="1" xfId="3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0" xfId="0" applyFont="1"/>
    <xf numFmtId="165" fontId="0" fillId="0" borderId="0" xfId="0" applyNumberFormat="1"/>
    <xf numFmtId="164" fontId="0" fillId="0" borderId="0" xfId="2" applyFont="1"/>
    <xf numFmtId="9" fontId="0" fillId="0" borderId="0" xfId="3" applyFont="1"/>
    <xf numFmtId="0" fontId="0" fillId="3" borderId="0" xfId="0" applyFill="1"/>
    <xf numFmtId="165" fontId="0" fillId="3" borderId="0" xfId="0" applyNumberFormat="1" applyFill="1"/>
    <xf numFmtId="164" fontId="0" fillId="3" borderId="0" xfId="2" applyFont="1" applyFill="1"/>
    <xf numFmtId="14" fontId="0" fillId="3" borderId="0" xfId="0" applyNumberFormat="1" applyFill="1"/>
    <xf numFmtId="14" fontId="0" fillId="0" borderId="0" xfId="0" applyNumberFormat="1"/>
    <xf numFmtId="0" fontId="4" fillId="3" borderId="0" xfId="0" applyFont="1" applyFill="1"/>
    <xf numFmtId="165" fontId="4" fillId="3" borderId="0" xfId="0" applyNumberFormat="1" applyFont="1" applyFill="1"/>
    <xf numFmtId="164" fontId="4" fillId="3" borderId="0" xfId="2" applyFont="1" applyFill="1"/>
    <xf numFmtId="14" fontId="4" fillId="3" borderId="0" xfId="0" applyNumberFormat="1" applyFont="1" applyFill="1"/>
    <xf numFmtId="9" fontId="4" fillId="3" borderId="0" xfId="3" applyFont="1" applyFill="1"/>
    <xf numFmtId="9" fontId="0" fillId="3" borderId="0" xfId="3" applyFont="1" applyFill="1"/>
    <xf numFmtId="0" fontId="0" fillId="3" borderId="0" xfId="0" quotePrefix="1" applyFill="1"/>
    <xf numFmtId="1" fontId="0" fillId="3" borderId="0" xfId="0" applyNumberFormat="1" applyFill="1"/>
    <xf numFmtId="166" fontId="0" fillId="3" borderId="0" xfId="2" applyNumberFormat="1" applyFont="1" applyFill="1"/>
    <xf numFmtId="0" fontId="0" fillId="3" borderId="0" xfId="0" quotePrefix="1" applyFill="1" applyAlignment="1">
      <alignment horizontal="right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vertical="center" wrapText="1"/>
    </xf>
    <xf numFmtId="0" fontId="0" fillId="0" borderId="0" xfId="0" pivotButton="1"/>
    <xf numFmtId="41" fontId="0" fillId="0" borderId="0" xfId="1" applyFont="1"/>
    <xf numFmtId="0" fontId="6" fillId="0" borderId="3" xfId="0" applyFont="1" applyBorder="1" applyAlignment="1">
      <alignment horizontal="center" vertical="center"/>
    </xf>
    <xf numFmtId="0" fontId="9" fillId="6" borderId="1" xfId="4" applyFont="1" applyFill="1" applyBorder="1" applyAlignment="1">
      <alignment horizontal="center" vertical="center"/>
    </xf>
    <xf numFmtId="0" fontId="9" fillId="6" borderId="1" xfId="4" quotePrefix="1" applyFont="1" applyFill="1" applyBorder="1" applyAlignment="1">
      <alignment horizontal="center" vertical="center"/>
    </xf>
    <xf numFmtId="0" fontId="6" fillId="0" borderId="1" xfId="4" applyFont="1" applyBorder="1" applyAlignment="1">
      <alignment vertical="center"/>
    </xf>
    <xf numFmtId="0" fontId="9" fillId="6" borderId="1" xfId="4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4" applyFont="1" applyBorder="1" applyAlignment="1">
      <alignment vertical="center"/>
    </xf>
    <xf numFmtId="0" fontId="6" fillId="5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41" fontId="0" fillId="0" borderId="0" xfId="1" applyFont="1" applyAlignment="1">
      <alignment horizontal="center" vertical="center"/>
    </xf>
    <xf numFmtId="0" fontId="9" fillId="6" borderId="5" xfId="4" applyFont="1" applyFill="1" applyBorder="1" applyAlignment="1">
      <alignment horizontal="center" vertical="center"/>
    </xf>
    <xf numFmtId="0" fontId="6" fillId="0" borderId="5" xfId="4" applyFont="1" applyBorder="1" applyAlignment="1">
      <alignment vertical="center"/>
    </xf>
    <xf numFmtId="0" fontId="0" fillId="7" borderId="0" xfId="0" applyFill="1"/>
    <xf numFmtId="0" fontId="10" fillId="0" borderId="0" xfId="0" applyFont="1"/>
    <xf numFmtId="0" fontId="4" fillId="0" borderId="0" xfId="0" applyFont="1"/>
    <xf numFmtId="0" fontId="4" fillId="7" borderId="0" xfId="0" applyFont="1" applyFill="1"/>
    <xf numFmtId="0" fontId="0" fillId="8" borderId="0" xfId="0" applyFill="1"/>
    <xf numFmtId="0" fontId="0" fillId="0" borderId="0" xfId="0" applyFill="1"/>
    <xf numFmtId="0" fontId="5" fillId="4" borderId="0" xfId="0" applyFont="1" applyFill="1" applyBorder="1" applyAlignment="1">
      <alignment horizontal="center" vertical="center"/>
    </xf>
    <xf numFmtId="0" fontId="0" fillId="0" borderId="14" xfId="0" applyFill="1" applyBorder="1"/>
    <xf numFmtId="0" fontId="5" fillId="0" borderId="1" xfId="0" applyFont="1" applyFill="1" applyBorder="1" applyAlignment="1">
      <alignment horizontal="left"/>
    </xf>
    <xf numFmtId="0" fontId="0" fillId="0" borderId="1" xfId="0" applyFill="1" applyBorder="1"/>
    <xf numFmtId="9" fontId="0" fillId="0" borderId="1" xfId="3" applyFont="1" applyFill="1" applyBorder="1" applyAlignment="1">
      <alignment horizontal="center"/>
    </xf>
    <xf numFmtId="0" fontId="0" fillId="9" borderId="0" xfId="0" applyFill="1"/>
    <xf numFmtId="0" fontId="0" fillId="10" borderId="0" xfId="0" applyFill="1"/>
    <xf numFmtId="0" fontId="0" fillId="0" borderId="1" xfId="0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 wrapText="1"/>
    </xf>
    <xf numFmtId="0" fontId="14" fillId="10" borderId="1" xfId="0" applyFont="1" applyFill="1" applyBorder="1" applyProtection="1">
      <protection locked="0"/>
    </xf>
    <xf numFmtId="0" fontId="13" fillId="10" borderId="1" xfId="0" applyFont="1" applyFill="1" applyBorder="1" applyProtection="1">
      <protection locked="0"/>
    </xf>
    <xf numFmtId="0" fontId="13" fillId="10" borderId="15" xfId="0" applyFont="1" applyFill="1" applyBorder="1" applyProtection="1">
      <protection locked="0"/>
    </xf>
    <xf numFmtId="0" fontId="13" fillId="10" borderId="20" xfId="0" applyFont="1" applyFill="1" applyBorder="1" applyAlignment="1" applyProtection="1">
      <alignment horizontal="center"/>
      <protection locked="0"/>
    </xf>
    <xf numFmtId="0" fontId="13" fillId="10" borderId="21" xfId="0" applyFont="1" applyFill="1" applyBorder="1" applyAlignment="1" applyProtection="1">
      <alignment horizontal="center"/>
      <protection locked="0"/>
    </xf>
    <xf numFmtId="0" fontId="13" fillId="10" borderId="27" xfId="0" applyFont="1" applyFill="1" applyBorder="1" applyAlignment="1" applyProtection="1">
      <alignment horizontal="center"/>
      <protection locked="0"/>
    </xf>
    <xf numFmtId="9" fontId="13" fillId="10" borderId="20" xfId="3" applyFont="1" applyFill="1" applyBorder="1" applyAlignment="1" applyProtection="1">
      <alignment horizontal="center"/>
      <protection locked="0"/>
    </xf>
    <xf numFmtId="0" fontId="13" fillId="10" borderId="21" xfId="0" applyFont="1" applyFill="1" applyBorder="1" applyProtection="1">
      <protection locked="0"/>
    </xf>
    <xf numFmtId="0" fontId="13" fillId="10" borderId="1" xfId="0" applyFont="1" applyFill="1" applyBorder="1" applyAlignment="1" applyProtection="1">
      <alignment horizontal="center"/>
      <protection locked="0"/>
    </xf>
    <xf numFmtId="0" fontId="13" fillId="10" borderId="22" xfId="0" applyFont="1" applyFill="1" applyBorder="1" applyAlignment="1" applyProtection="1">
      <alignment horizontal="center"/>
      <protection locked="0"/>
    </xf>
    <xf numFmtId="0" fontId="13" fillId="10" borderId="23" xfId="0" applyFont="1" applyFill="1" applyBorder="1" applyAlignment="1" applyProtection="1">
      <alignment horizontal="center"/>
      <protection locked="0"/>
    </xf>
    <xf numFmtId="0" fontId="13" fillId="10" borderId="25" xfId="0" applyFont="1" applyFill="1" applyBorder="1" applyAlignment="1" applyProtection="1">
      <alignment horizontal="center"/>
      <protection locked="0"/>
    </xf>
    <xf numFmtId="0" fontId="13" fillId="10" borderId="28" xfId="0" applyFont="1" applyFill="1" applyBorder="1" applyAlignment="1" applyProtection="1">
      <alignment horizontal="center"/>
      <protection locked="0"/>
    </xf>
    <xf numFmtId="9" fontId="13" fillId="10" borderId="22" xfId="3" applyFont="1" applyFill="1" applyBorder="1" applyAlignment="1" applyProtection="1">
      <alignment horizontal="center"/>
      <protection locked="0"/>
    </xf>
    <xf numFmtId="0" fontId="13" fillId="10" borderId="23" xfId="0" applyFont="1" applyFill="1" applyBorder="1" applyProtection="1">
      <protection locked="0"/>
    </xf>
    <xf numFmtId="0" fontId="13" fillId="0" borderId="0" xfId="0" applyFont="1" applyAlignment="1" applyProtection="1">
      <alignment horizontal="center"/>
    </xf>
    <xf numFmtId="0" fontId="13" fillId="0" borderId="0" xfId="0" applyFont="1" applyProtection="1"/>
    <xf numFmtId="0" fontId="13" fillId="0" borderId="0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Protection="1"/>
    <xf numFmtId="0" fontId="15" fillId="6" borderId="1" xfId="4" applyFont="1" applyFill="1" applyBorder="1" applyAlignment="1" applyProtection="1">
      <alignment horizontal="center" vertical="center"/>
    </xf>
    <xf numFmtId="0" fontId="16" fillId="0" borderId="1" xfId="4" applyFont="1" applyBorder="1" applyAlignment="1" applyProtection="1">
      <alignment vertical="center"/>
    </xf>
    <xf numFmtId="0" fontId="16" fillId="0" borderId="1" xfId="0" applyFont="1" applyBorder="1" applyAlignment="1" applyProtection="1">
      <alignment horizontal="center" vertical="center"/>
    </xf>
    <xf numFmtId="0" fontId="15" fillId="6" borderId="1" xfId="4" quotePrefix="1" applyFont="1" applyFill="1" applyBorder="1" applyAlignment="1" applyProtection="1">
      <alignment horizontal="center" vertical="center"/>
    </xf>
    <xf numFmtId="41" fontId="13" fillId="0" borderId="0" xfId="1" applyFont="1" applyBorder="1" applyAlignment="1" applyProtection="1">
      <alignment horizontal="center" vertical="center"/>
    </xf>
    <xf numFmtId="41" fontId="13" fillId="0" borderId="0" xfId="1" applyFont="1" applyBorder="1" applyProtection="1"/>
    <xf numFmtId="0" fontId="16" fillId="0" borderId="0" xfId="4" applyFont="1" applyBorder="1" applyAlignment="1" applyProtection="1">
      <alignment vertical="center"/>
    </xf>
    <xf numFmtId="0" fontId="16" fillId="0" borderId="1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/>
    </xf>
    <xf numFmtId="0" fontId="14" fillId="4" borderId="1" xfId="0" applyFont="1" applyFill="1" applyBorder="1" applyAlignment="1" applyProtection="1">
      <alignment horizontal="center" vertical="center"/>
    </xf>
    <xf numFmtId="0" fontId="14" fillId="4" borderId="15" xfId="0" applyFont="1" applyFill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 wrapText="1"/>
    </xf>
    <xf numFmtId="0" fontId="16" fillId="0" borderId="19" xfId="0" applyFont="1" applyBorder="1" applyAlignment="1" applyProtection="1">
      <alignment horizontal="center" vertical="center" wrapText="1"/>
    </xf>
    <xf numFmtId="0" fontId="16" fillId="0" borderId="24" xfId="0" applyFont="1" applyBorder="1" applyAlignment="1" applyProtection="1">
      <alignment horizontal="center" vertical="center" wrapText="1"/>
    </xf>
    <xf numFmtId="0" fontId="16" fillId="0" borderId="26" xfId="0" applyFont="1" applyBorder="1" applyAlignment="1" applyProtection="1">
      <alignment horizontal="center" vertical="center" wrapText="1"/>
    </xf>
    <xf numFmtId="0" fontId="13" fillId="10" borderId="29" xfId="0" applyFont="1" applyFill="1" applyBorder="1" applyProtection="1">
      <protection locked="0"/>
    </xf>
    <xf numFmtId="0" fontId="13" fillId="10" borderId="30" xfId="0" applyFont="1" applyFill="1" applyBorder="1" applyProtection="1">
      <protection locked="0"/>
    </xf>
    <xf numFmtId="0" fontId="13" fillId="10" borderId="20" xfId="0" applyFont="1" applyFill="1" applyBorder="1" applyProtection="1">
      <protection locked="0"/>
    </xf>
    <xf numFmtId="0" fontId="13" fillId="10" borderId="22" xfId="0" applyFont="1" applyFill="1" applyBorder="1" applyProtection="1">
      <protection locked="0"/>
    </xf>
    <xf numFmtId="0" fontId="13" fillId="3" borderId="1" xfId="0" applyFont="1" applyFill="1" applyBorder="1" applyAlignment="1" applyProtection="1">
      <alignment horizontal="center"/>
    </xf>
    <xf numFmtId="0" fontId="13" fillId="11" borderId="1" xfId="0" applyFont="1" applyFill="1" applyBorder="1" applyAlignment="1" applyProtection="1">
      <alignment horizontal="center"/>
    </xf>
    <xf numFmtId="0" fontId="13" fillId="7" borderId="1" xfId="0" applyFont="1" applyFill="1" applyBorder="1" applyAlignment="1" applyProtection="1">
      <alignment horizontal="center"/>
    </xf>
    <xf numFmtId="0" fontId="13" fillId="10" borderId="32" xfId="0" applyFont="1" applyFill="1" applyBorder="1" applyProtection="1">
      <protection locked="0"/>
    </xf>
    <xf numFmtId="0" fontId="13" fillId="10" borderId="33" xfId="0" applyFont="1" applyFill="1" applyBorder="1" applyProtection="1">
      <protection locked="0"/>
    </xf>
    <xf numFmtId="0" fontId="16" fillId="5" borderId="31" xfId="0" applyFont="1" applyFill="1" applyBorder="1" applyAlignment="1" applyProtection="1">
      <alignment horizontal="center" vertical="center" wrapText="1"/>
    </xf>
    <xf numFmtId="0" fontId="16" fillId="5" borderId="3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Border="1" applyProtection="1">
      <protection locked="0"/>
    </xf>
    <xf numFmtId="41" fontId="13" fillId="10" borderId="1" xfId="1" applyFont="1" applyFill="1" applyBorder="1" applyAlignment="1" applyProtection="1">
      <alignment horizontal="center" vertical="center"/>
      <protection locked="0"/>
    </xf>
    <xf numFmtId="0" fontId="13" fillId="10" borderId="0" xfId="0" applyFont="1" applyFill="1" applyProtection="1">
      <protection locked="0"/>
    </xf>
    <xf numFmtId="41" fontId="13" fillId="0" borderId="0" xfId="1" applyFont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</xf>
    <xf numFmtId="0" fontId="13" fillId="0" borderId="7" xfId="0" applyFont="1" applyBorder="1" applyAlignment="1" applyProtection="1">
      <alignment horizontal="center" wrapText="1"/>
    </xf>
    <xf numFmtId="0" fontId="13" fillId="0" borderId="4" xfId="0" applyFont="1" applyBorder="1" applyAlignment="1" applyProtection="1">
      <alignment horizontal="center" wrapText="1"/>
    </xf>
    <xf numFmtId="0" fontId="13" fillId="0" borderId="8" xfId="0" applyFont="1" applyBorder="1" applyAlignment="1" applyProtection="1">
      <alignment horizontal="center" wrapText="1"/>
    </xf>
    <xf numFmtId="0" fontId="13" fillId="0" borderId="11" xfId="0" applyFont="1" applyBorder="1" applyAlignment="1" applyProtection="1">
      <alignment horizontal="center" wrapText="1"/>
    </xf>
    <xf numFmtId="0" fontId="13" fillId="0" borderId="12" xfId="0" applyFont="1" applyBorder="1" applyAlignment="1" applyProtection="1">
      <alignment horizontal="center" wrapText="1"/>
    </xf>
    <xf numFmtId="0" fontId="13" fillId="0" borderId="13" xfId="0" applyFont="1" applyBorder="1" applyAlignment="1" applyProtection="1">
      <alignment horizontal="center" wrapText="1"/>
    </xf>
    <xf numFmtId="0" fontId="13" fillId="0" borderId="1" xfId="0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 wrapText="1"/>
    </xf>
    <xf numFmtId="0" fontId="13" fillId="0" borderId="1" xfId="0" applyFont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/>
      <protection locked="0"/>
    </xf>
    <xf numFmtId="0" fontId="13" fillId="10" borderId="1" xfId="0" applyFont="1" applyFill="1" applyBorder="1" applyAlignment="1" applyProtection="1">
      <alignment horizontal="center"/>
      <protection locked="0"/>
    </xf>
    <xf numFmtId="0" fontId="13" fillId="10" borderId="16" xfId="0" applyFont="1" applyFill="1" applyBorder="1" applyAlignment="1" applyProtection="1">
      <alignment horizontal="center" vertical="top"/>
      <protection locked="0"/>
    </xf>
    <xf numFmtId="0" fontId="13" fillId="10" borderId="1" xfId="0" applyFont="1" applyFill="1" applyBorder="1" applyAlignment="1" applyProtection="1">
      <alignment horizontal="center" vertical="top"/>
      <protection locked="0"/>
    </xf>
    <xf numFmtId="0" fontId="16" fillId="5" borderId="18" xfId="0" applyFont="1" applyFill="1" applyBorder="1" applyAlignment="1" applyProtection="1">
      <alignment horizontal="center" vertical="center" wrapText="1"/>
    </xf>
    <xf numFmtId="0" fontId="16" fillId="5" borderId="24" xfId="0" applyFont="1" applyFill="1" applyBorder="1" applyAlignment="1" applyProtection="1">
      <alignment horizontal="center" vertical="center" wrapText="1"/>
    </xf>
    <xf numFmtId="0" fontId="16" fillId="5" borderId="19" xfId="0" applyFont="1" applyFill="1" applyBorder="1" applyAlignment="1" applyProtection="1">
      <alignment horizontal="center" vertical="center" wrapText="1"/>
    </xf>
    <xf numFmtId="0" fontId="16" fillId="5" borderId="20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center" vertical="center" wrapText="1"/>
    </xf>
    <xf numFmtId="0" fontId="16" fillId="5" borderId="2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16" fillId="5" borderId="23" xfId="0" applyFont="1" applyFill="1" applyBorder="1" applyAlignment="1" applyProtection="1">
      <alignment horizontal="center" vertical="center" wrapText="1"/>
    </xf>
    <xf numFmtId="0" fontId="16" fillId="5" borderId="26" xfId="0" applyFont="1" applyFill="1" applyBorder="1" applyAlignment="1" applyProtection="1">
      <alignment horizontal="center" vertical="center" wrapText="1"/>
    </xf>
    <xf numFmtId="0" fontId="16" fillId="5" borderId="27" xfId="0" applyFont="1" applyFill="1" applyBorder="1" applyAlignment="1" applyProtection="1">
      <alignment horizontal="center" vertical="center" wrapText="1"/>
    </xf>
    <xf numFmtId="0" fontId="16" fillId="5" borderId="28" xfId="0" applyFont="1" applyFill="1" applyBorder="1" applyAlignment="1" applyProtection="1">
      <alignment horizontal="center" vertical="center" wrapText="1"/>
    </xf>
    <xf numFmtId="0" fontId="13" fillId="10" borderId="1" xfId="0" applyFont="1" applyFill="1" applyBorder="1" applyAlignment="1" applyProtection="1">
      <protection locked="0"/>
    </xf>
    <xf numFmtId="0" fontId="16" fillId="0" borderId="15" xfId="0" applyFont="1" applyBorder="1" applyAlignment="1" applyProtection="1">
      <alignment horizontal="center" vertical="center" wrapText="1"/>
    </xf>
    <xf numFmtId="0" fontId="16" fillId="0" borderId="16" xfId="0" applyFont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center" vertical="center"/>
    </xf>
    <xf numFmtId="0" fontId="16" fillId="0" borderId="1" xfId="4" applyFont="1" applyBorder="1" applyAlignment="1" applyProtection="1">
      <alignment horizontal="left" vertical="center"/>
    </xf>
    <xf numFmtId="0" fontId="16" fillId="0" borderId="15" xfId="4" applyFont="1" applyBorder="1" applyAlignment="1" applyProtection="1">
      <alignment horizontal="left" vertical="center"/>
    </xf>
    <xf numFmtId="0" fontId="16" fillId="0" borderId="14" xfId="0" applyFont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5" xfId="0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0" fillId="0" borderId="15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0" fillId="10" borderId="15" xfId="0" applyFill="1" applyBorder="1" applyAlignment="1">
      <alignment horizontal="center" vertical="top"/>
    </xf>
    <xf numFmtId="0" fontId="0" fillId="10" borderId="16" xfId="0" applyFill="1" applyBorder="1" applyAlignment="1">
      <alignment horizontal="center" vertical="top"/>
    </xf>
    <xf numFmtId="0" fontId="0" fillId="10" borderId="15" xfId="0" applyFill="1" applyBorder="1" applyAlignment="1">
      <alignment horizontal="left" vertical="center"/>
    </xf>
    <xf numFmtId="0" fontId="0" fillId="10" borderId="16" xfId="0" applyFill="1" applyBorder="1" applyAlignment="1">
      <alignment horizontal="left" vertical="center"/>
    </xf>
    <xf numFmtId="0" fontId="0" fillId="10" borderId="1" xfId="0" applyFill="1" applyBorder="1" applyAlignment="1">
      <alignment horizontal="center"/>
    </xf>
    <xf numFmtId="0" fontId="0" fillId="1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</cellXfs>
  <cellStyles count="5">
    <cellStyle name="Millares [0]" xfId="1" builtinId="6"/>
    <cellStyle name="Moneda [0]" xfId="2" builtinId="7"/>
    <cellStyle name="Normal" xfId="0" builtinId="0"/>
    <cellStyle name="Normal_0001_005" xfId="4"/>
    <cellStyle name="Porcentaje" xfId="3" builtinId="5"/>
  </cellStyles>
  <dxfs count="6">
    <dxf>
      <font>
        <b/>
        <i val="0"/>
        <strike/>
        <u val="double"/>
      </font>
      <fill>
        <patternFill>
          <bgColor rgb="FFFF0000"/>
        </patternFill>
      </fill>
      <border>
        <vertical/>
        <horizontal/>
      </border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strike/>
        <u val="double"/>
      </font>
      <fill>
        <patternFill>
          <bgColor rgb="FFFF0000"/>
        </patternFill>
      </fill>
      <border>
        <vertical/>
        <horizontal/>
      </border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177337</xdr:colOff>
      <xdr:row>0</xdr:row>
      <xdr:rowOff>66675</xdr:rowOff>
    </xdr:from>
    <xdr:to>
      <xdr:col>1</xdr:col>
      <xdr:colOff>937642</xdr:colOff>
      <xdr:row>3</xdr:row>
      <xdr:rowOff>92325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8C691F-580C-4D65-9F0E-B6F30A5A7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337" y="66675"/>
          <a:ext cx="1141305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110659</xdr:colOff>
      <xdr:row>0</xdr:row>
      <xdr:rowOff>7704</xdr:rowOff>
    </xdr:from>
    <xdr:to>
      <xdr:col>2</xdr:col>
      <xdr:colOff>168559</xdr:colOff>
      <xdr:row>3</xdr:row>
      <xdr:rowOff>125971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133A96-43E0-4164-B2CB-6F281355D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59" y="7704"/>
          <a:ext cx="1496175" cy="6897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COMPRAS\Users\Users\MACCOMPRAS1\Documents\DOCUMENTOS\COMPRAS\ORDENES%20DE%20COMPRA\MACRO%20OC%20DE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TERCEROS"/>
      <sheetName val="ORDEN DE COMPRA "/>
      <sheetName val="TD"/>
      <sheetName val="BASE"/>
      <sheetName val="COT 2"/>
      <sheetName val="COT 3"/>
      <sheetName val="Hoja1"/>
    </sheetNames>
    <sheetDataSet>
      <sheetData sheetId="0">
        <row r="3">
          <cell r="D3" t="str">
            <v>Apoyo Diagnóstico</v>
          </cell>
          <cell r="G3">
            <v>0</v>
          </cell>
          <cell r="I3" t="str">
            <v>Carolina Perez Bolaños (Gerente)</v>
          </cell>
        </row>
        <row r="4">
          <cell r="D4" t="str">
            <v>Biotecnología</v>
          </cell>
          <cell r="G4">
            <v>0.19</v>
          </cell>
          <cell r="I4" t="str">
            <v>Francisco Alejandro Arias (Director Médico)</v>
          </cell>
        </row>
        <row r="5">
          <cell r="D5" t="str">
            <v>Calidad</v>
          </cell>
          <cell r="I5" t="str">
            <v>(Directora Cientifica)</v>
          </cell>
        </row>
        <row r="6">
          <cell r="D6" t="str">
            <v>Cent. Esterilización</v>
          </cell>
          <cell r="I6" t="str">
            <v>Greicy Joanna Marín (Directora Adminstrativa)</v>
          </cell>
        </row>
        <row r="7">
          <cell r="D7" t="str">
            <v>Cirugía</v>
          </cell>
          <cell r="I7" t="str">
            <v>Luz Omaira Zapata (Directora Financiera)</v>
          </cell>
        </row>
        <row r="8">
          <cell r="D8" t="str">
            <v>Consulta Externa</v>
          </cell>
        </row>
        <row r="9">
          <cell r="D9" t="str">
            <v>Direccíon Científica</v>
          </cell>
        </row>
        <row r="10">
          <cell r="D10" t="str">
            <v>Dirección Médica</v>
          </cell>
        </row>
        <row r="11">
          <cell r="D11" t="str">
            <v>Enfermeria</v>
          </cell>
        </row>
        <row r="12">
          <cell r="D12" t="str">
            <v>Facturación</v>
          </cell>
        </row>
        <row r="13">
          <cell r="A13" t="str">
            <v xml:space="preserve">Clínica San Rafael - MegaCentro T. Clínica </v>
          </cell>
          <cell r="D13" t="str">
            <v>Farmacia</v>
          </cell>
        </row>
        <row r="14">
          <cell r="A14" t="str">
            <v>Clínica San Rafael - Cuba</v>
          </cell>
          <cell r="D14" t="str">
            <v>Financiera</v>
          </cell>
        </row>
        <row r="15">
          <cell r="D15" t="str">
            <v>Gerencia</v>
          </cell>
          <cell r="G15" t="str">
            <v>ADM</v>
          </cell>
          <cell r="H15" t="str">
            <v>ADMINISTRACION</v>
          </cell>
        </row>
        <row r="16">
          <cell r="D16" t="str">
            <v>Gestión humana</v>
          </cell>
          <cell r="G16" t="str">
            <v>BIO</v>
          </cell>
          <cell r="H16" t="str">
            <v>BIOTECNOLOGIA</v>
          </cell>
        </row>
        <row r="17">
          <cell r="D17" t="str">
            <v>Hospitalización</v>
          </cell>
          <cell r="G17" t="str">
            <v>CIR</v>
          </cell>
          <cell r="H17" t="str">
            <v>CIRUGIA</v>
          </cell>
        </row>
        <row r="18">
          <cell r="D18" t="str">
            <v>Laboratorio</v>
          </cell>
          <cell r="G18" t="str">
            <v>CON</v>
          </cell>
          <cell r="H18" t="str">
            <v>CONTRATACION</v>
          </cell>
        </row>
        <row r="19">
          <cell r="D19" t="str">
            <v>Mantenimiento</v>
          </cell>
          <cell r="G19" t="str">
            <v>APD</v>
          </cell>
          <cell r="H19" t="str">
            <v>APOYO DX</v>
          </cell>
        </row>
        <row r="20">
          <cell r="D20" t="str">
            <v>Mercadeo</v>
          </cell>
          <cell r="G20" t="str">
            <v>FAR</v>
          </cell>
          <cell r="H20" t="str">
            <v>FARMACIA</v>
          </cell>
        </row>
        <row r="21">
          <cell r="D21" t="str">
            <v>Neonatos</v>
          </cell>
          <cell r="G21" t="str">
            <v>FIN</v>
          </cell>
          <cell r="H21" t="str">
            <v>FINANCIERA</v>
          </cell>
        </row>
        <row r="22">
          <cell r="D22" t="str">
            <v>Oncología</v>
          </cell>
          <cell r="G22" t="str">
            <v>GEN</v>
          </cell>
          <cell r="H22" t="str">
            <v>GENERAL</v>
          </cell>
        </row>
        <row r="23">
          <cell r="D23" t="str">
            <v>Patología</v>
          </cell>
          <cell r="G23" t="str">
            <v>GEH</v>
          </cell>
          <cell r="H23" t="str">
            <v>GESTION HUMANA</v>
          </cell>
        </row>
        <row r="24">
          <cell r="D24" t="str">
            <v>Progra. de Cirugía</v>
          </cell>
          <cell r="G24" t="str">
            <v>MTO</v>
          </cell>
          <cell r="H24" t="str">
            <v>MANTENIMIENTO</v>
          </cell>
        </row>
        <row r="25">
          <cell r="D25" t="str">
            <v>Proveedores</v>
          </cell>
          <cell r="G25" t="str">
            <v>MER</v>
          </cell>
          <cell r="H25" t="str">
            <v>MERCADEO</v>
          </cell>
        </row>
        <row r="26">
          <cell r="D26" t="str">
            <v>Radiólogos</v>
          </cell>
          <cell r="G26" t="str">
            <v>ONC</v>
          </cell>
          <cell r="H26" t="str">
            <v>ONCOLOGIA</v>
          </cell>
        </row>
        <row r="27">
          <cell r="D27" t="str">
            <v>Sala de Partos</v>
          </cell>
          <cell r="G27" t="str">
            <v>PAT</v>
          </cell>
          <cell r="H27" t="str">
            <v>PATOLOGIA</v>
          </cell>
        </row>
        <row r="28">
          <cell r="D28" t="str">
            <v>Ser. Transfucional</v>
          </cell>
          <cell r="G28" t="str">
            <v>PCX</v>
          </cell>
          <cell r="H28" t="str">
            <v>PROGRAMACION CIRUGIA</v>
          </cell>
        </row>
        <row r="29">
          <cell r="D29" t="str">
            <v>Sistemas</v>
          </cell>
          <cell r="G29" t="str">
            <v>CUB</v>
          </cell>
          <cell r="H29" t="str">
            <v>SEDE CUBA</v>
          </cell>
        </row>
        <row r="30">
          <cell r="D30" t="str">
            <v>Terapia Fisíca</v>
          </cell>
          <cell r="G30" t="str">
            <v>STR</v>
          </cell>
          <cell r="H30" t="str">
            <v>SERV. TRANSFUSIONAL</v>
          </cell>
        </row>
        <row r="31">
          <cell r="D31" t="str">
            <v>UCI</v>
          </cell>
          <cell r="G31" t="str">
            <v>SIS</v>
          </cell>
          <cell r="H31" t="str">
            <v>SISTEMAS</v>
          </cell>
        </row>
        <row r="32">
          <cell r="D32" t="str">
            <v>Urgencias</v>
          </cell>
          <cell r="G32" t="str">
            <v>UCI</v>
          </cell>
          <cell r="H32" t="str">
            <v>UCI</v>
          </cell>
        </row>
        <row r="33">
          <cell r="D33" t="str">
            <v>SG-SST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CCOMPRAS1" refreshedDate="43641.344497569444" createdVersion="6" refreshedVersion="6" minRefreshableVersion="3" recordCount="148">
  <cacheSource type="worksheet">
    <worksheetSource ref="A1:X149" sheet="BASE (2)"/>
  </cacheSource>
  <cacheFields count="24">
    <cacheField name="Sede" numFmtId="0">
      <sharedItems/>
    </cacheField>
    <cacheField name="Fecha Solicitud" numFmtId="165">
      <sharedItems containsSemiMixedTypes="0" containsNonDate="0" containsDate="1" containsString="0" minDate="2019-03-20T00:00:00" maxDate="2019-06-16T00:00:00"/>
    </cacheField>
    <cacheField name="Área que solicita" numFmtId="0">
      <sharedItems containsMixedTypes="1" containsNumber="1" containsInteger="1" minValue="0" maxValue="0"/>
    </cacheField>
    <cacheField name="TIPO" numFmtId="0">
      <sharedItems/>
    </cacheField>
    <cacheField name="N° OC" numFmtId="0">
      <sharedItems containsSemiMixedTypes="0" containsString="0" containsNumber="1" containsInteger="1" minValue="1" maxValue="131"/>
    </cacheField>
    <cacheField name="Fecha OC" numFmtId="165">
      <sharedItems containsSemiMixedTypes="0" containsNonDate="0" containsDate="1" containsString="0" minDate="2019-03-20T00:00:00" maxDate="2019-06-16T00:00:00"/>
    </cacheField>
    <cacheField name="Nit Proveedor" numFmtId="0">
      <sharedItems containsSemiMixedTypes="0" containsString="0" containsNumber="1" containsInteger="1" minValue="2" maxValue="1088309603" count="40">
        <n v="816007826"/>
        <n v="800050903"/>
        <n v="890101815"/>
        <n v="890900297"/>
        <n v="4407551"/>
        <n v="830025149"/>
        <n v="890942914"/>
        <n v="19269551"/>
        <n v="900757947"/>
        <n v="900194910"/>
        <n v="830059465"/>
        <n v="800003986"/>
        <n v="2"/>
        <n v="830513134"/>
        <n v="830091676"/>
        <n v="823004940"/>
        <n v="900015531"/>
        <n v="800224359"/>
        <n v="900121075"/>
        <n v="800157163"/>
        <n v="860028580"/>
        <n v="900230701"/>
        <n v="811021765"/>
        <n v="25173604"/>
        <n v="816000114"/>
        <n v="15926814"/>
        <n v="24603093"/>
        <n v="830071701"/>
        <n v="42161212"/>
        <n v="860508007"/>
        <n v="891409291"/>
        <n v="816003904"/>
        <n v="10100094"/>
        <n v="900467216"/>
        <n v="10133480"/>
        <n v="42101468"/>
        <n v="860001942"/>
        <n v="10134119" u="1"/>
        <n v="800132936" u="1"/>
        <n v="1088309603" u="1"/>
      </sharedItems>
    </cacheField>
    <cacheField name="Razon Social" numFmtId="0">
      <sharedItems count="40">
        <s v="ASEQUIN SAS"/>
        <s v="BRAVO  NESTOR"/>
        <s v="JOHNSON &amp; JOHNSON DE COLOMBIA S.A"/>
        <s v="MUMA S.A.S"/>
        <s v="SALAZAR SALAZAR JUAN CARLOS - ELECTRONITECH"/>
        <s v="MEDTRONIC COLOMBIA S.A"/>
        <s v="QUIRURGIL S.A.S"/>
        <s v="CONTRERAS MOLANO EDUARDO"/>
        <s v="GE HEALTHCARE COLOMBIA S.A.S"/>
        <s v="DRAEGER COLOMBIA S.A."/>
        <s v="PSIGMA CORPORATION S.A.S"/>
        <s v="BRAZALETES EPM LTDA"/>
        <s v="NEOSER IPS CENTRO MEDICO INTEGRAL"/>
        <s v="V D EL MUNDO A SUS PIES S.A.S"/>
        <s v="MEDIREX"/>
        <s v="DRUG STORE S.A.S"/>
        <s v="IMPRESIÓN DIGITAL QUALITE LTDA"/>
        <s v="PROQUILAB LTDA"/>
        <s v="PAPELERIA LOS MAYORISTAS LTDA"/>
        <s v="REQUIM LTDA"/>
        <s v="DISPAPELES"/>
        <s v="A. RAMIREZ Y CIA  HOTEL PINARES PLAZA SCA"/>
        <s v="ST JUDE MEDICAL COLOMBIA LTDA"/>
        <s v="GOMEZ CARDONA LUZ ADRIANA"/>
        <s v="DISTRICLINICOS S.A.S"/>
        <s v="GUEVARA TABORDA CESAR EUGENIO"/>
        <s v="ARIAS GIRALDO LUZ DARY"/>
        <s v="MACROSEARCH LTDA"/>
        <s v="CORREA PALACIO JULI ANDREA"/>
        <s v="DUQUE SALDARRIAGA Y CIA E EN C"/>
        <s v="EVE DISTRIBUCIONES S.A."/>
        <s v="DISTRIEM LTDA"/>
        <s v="BETANCOUT GOMEZ ROGELIO DE JESUS"/>
        <s v="BIOMECANICA COLOMBIA S.A.S"/>
        <s v="MARTINEZ CLAVIJO ARLES"/>
        <s v="JARAMILLO GRANADA SANDRA PATRICIA"/>
        <s v="BAYER S.A"/>
        <s v="PAPELERIA Y DISTRIBUCIONES COLOMBIA S.A.S" u="1"/>
        <s v="RESTREPO GOMEZ JAIME HUMBERTO" u="1"/>
        <s v="SALAZAR ARIAS JORGE MARIO - ELECTRONITECH" u="1"/>
      </sharedItems>
    </cacheField>
    <cacheField name="Codigo" numFmtId="0">
      <sharedItems containsSemiMixedTypes="0" containsString="0" containsNumber="1" containsInteger="1" minValue="1" maxValue="35"/>
    </cacheField>
    <cacheField name="Descripción producto/servicio" numFmtId="0">
      <sharedItems/>
    </cacheField>
    <cacheField name="Cantidad" numFmtId="0">
      <sharedItems containsSemiMixedTypes="0" containsString="0" containsNumber="1" containsInteger="1" minValue="1" maxValue="2000"/>
    </cacheField>
    <cacheField name="Valor unitario" numFmtId="0">
      <sharedItems containsMixedTypes="1" containsNumber="1" minValue="50" maxValue="6693600"/>
    </cacheField>
    <cacheField name="Iva 19%" numFmtId="164">
      <sharedItems containsMixedTypes="1" containsNumber="1" minValue="95.395200000000003" maxValue="2869380"/>
    </cacheField>
    <cacheField name="Valor total" numFmtId="164">
      <sharedItems containsMixedTypes="1" containsNumber="1" minValue="597.47519999999997" maxValue="17971380"/>
    </cacheField>
    <cacheField name="OBSERVACION" numFmtId="0">
      <sharedItems containsBlank="1"/>
    </cacheField>
    <cacheField name="Moneda" numFmtId="0">
      <sharedItems/>
    </cacheField>
    <cacheField name="Aprobado gerencia" numFmtId="0">
      <sharedItems containsSemiMixedTypes="0" containsNonDate="0" containsDate="1" containsString="0" minDate="2019-03-21T00:00:00" maxDate="2019-06-19T00:00:00"/>
    </cacheField>
    <cacheField name="Tiempo de respuesta" numFmtId="0">
      <sharedItems containsSemiMixedTypes="0" containsString="0" containsNumber="1" containsInteger="1" minValue="-21" maxValue="48"/>
    </cacheField>
    <cacheField name="Confirmacion Recibido" numFmtId="165">
      <sharedItems containsSemiMixedTypes="0" containsNonDate="0" containsDate="1" containsString="0" minDate="2019-03-21T00:00:00" maxDate="2019-06-22T00:00:00"/>
    </cacheField>
    <cacheField name="Cantidad recibida" numFmtId="0">
      <sharedItems containsString="0" containsBlank="1" containsNumber="1" containsInteger="1" minValue="1" maxValue="2000"/>
    </cacheField>
    <cacheField name="Fecha recibido" numFmtId="165">
      <sharedItems containsSemiMixedTypes="0" containsNonDate="0" containsDate="1" containsString="0" minDate="2019-03-21T00:00:00" maxDate="2019-06-22T00:00:00"/>
    </cacheField>
    <cacheField name="Documento" numFmtId="0">
      <sharedItems containsBlank="1" containsMixedTypes="1" containsNumber="1" containsInteger="1" minValue="99" maxValue="4128119044"/>
    </cacheField>
    <cacheField name="Pendiente de entrega %" numFmtId="9">
      <sharedItems containsSemiMixedTypes="0" containsString="0" containsNumber="1" minValue="0" maxValue="1.5454545454545454"/>
    </cacheField>
    <cacheField name="Clasificacion Órde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8">
  <r>
    <s v="Clínica San Rafael - Cuba"/>
    <d v="2019-03-20T00:00:00"/>
    <s v="Gestión humana"/>
    <s v="GEH"/>
    <n v="1"/>
    <d v="2019-03-20T00:00:00"/>
    <x v="0"/>
    <x v="0"/>
    <n v="1"/>
    <s v="CARETA PROTECCION ESMERIL"/>
    <n v="3"/>
    <n v="15000"/>
    <n v="8550"/>
    <n v="53550"/>
    <m/>
    <s v="COP"/>
    <d v="2019-03-21T00:00:00"/>
    <n v="1"/>
    <d v="2019-03-21T00:00:00"/>
    <n v="3"/>
    <d v="2019-03-21T00:00:00"/>
    <n v="43212"/>
    <n v="1"/>
    <s v="GESTION HUMANA"/>
  </r>
  <r>
    <s v="Clínica San Rafael - MegaCentro T. Clínica "/>
    <d v="2019-03-27T00:00:00"/>
    <s v="Biotecnología"/>
    <s v="BIO"/>
    <n v="4"/>
    <d v="2019-03-27T00:00:00"/>
    <x v="1"/>
    <x v="1"/>
    <n v="3"/>
    <s v="TERCERA MANO CON BASE PARA CAUTIN"/>
    <n v="1"/>
    <n v="67227"/>
    <n v="12773.130000000001"/>
    <n v="80000.13"/>
    <m/>
    <s v="COP"/>
    <d v="2019-03-28T00:00:00"/>
    <n v="9"/>
    <d v="2019-04-09T00:00:00"/>
    <n v="1"/>
    <d v="2019-04-09T00:00:00"/>
    <m/>
    <n v="1"/>
    <s v="BIOTECNOLOGIA"/>
  </r>
  <r>
    <s v="Clínica San Rafael - MegaCentro T. Clínica "/>
    <d v="2019-03-27T00:00:00"/>
    <s v="Farmacia"/>
    <s v="FAR"/>
    <n v="5"/>
    <d v="2019-03-27T00:00:00"/>
    <x v="2"/>
    <x v="2"/>
    <n v="6"/>
    <s v="ENVOY 6F, SIM2 100CM"/>
    <n v="10"/>
    <n v="690000"/>
    <n v="1311000"/>
    <n v="8211000"/>
    <m/>
    <s v="COP"/>
    <d v="2019-03-27T00:00:00"/>
    <n v="11"/>
    <d v="2019-04-10T00:00:00"/>
    <n v="9"/>
    <d v="2019-04-10T00:00:00"/>
    <s v="933529-933527"/>
    <n v="0.9"/>
    <s v="FARMACIA"/>
  </r>
  <r>
    <s v="Clínica San Rafael - MegaCentro T. Clínica "/>
    <d v="2019-03-27T00:00:00"/>
    <s v="Farmacia"/>
    <s v="FAR"/>
    <n v="5"/>
    <d v="2019-03-27T00:00:00"/>
    <x v="2"/>
    <x v="2"/>
    <n v="9"/>
    <s v="CARGA PARA ENDOCORTADORA LINEA"/>
    <n v="2"/>
    <n v="353700"/>
    <n v="134406"/>
    <n v="841806"/>
    <m/>
    <s v="COP"/>
    <d v="2019-03-27T00:00:00"/>
    <n v="2"/>
    <d v="2019-03-28T00:00:00"/>
    <n v="1"/>
    <d v="2019-03-28T00:00:00"/>
    <n v="932414"/>
    <n v="0.5"/>
    <s v="FARMACIA"/>
  </r>
  <r>
    <s v="Clínica San Rafael - Cuba"/>
    <d v="2019-03-30T00:00:00"/>
    <s v="Gestión humana"/>
    <s v="GEN"/>
    <n v="2"/>
    <d v="2019-03-30T00:00:00"/>
    <x v="3"/>
    <x v="3"/>
    <n v="3"/>
    <s v="MESA RECTANGULAR"/>
    <n v="1"/>
    <n v="884800"/>
    <n v="168112"/>
    <n v="1052912"/>
    <m/>
    <s v="COP"/>
    <d v="2019-04-01T00:00:00"/>
    <n v="40"/>
    <d v="2019-05-24T00:00:00"/>
    <n v="1"/>
    <d v="2019-05-24T00:00:00"/>
    <n v="4022"/>
    <n v="1"/>
    <s v="GENERAL"/>
  </r>
  <r>
    <s v="Clínica San Rafael - Cuba"/>
    <d v="2019-03-30T00:00:00"/>
    <s v="Gestión humana"/>
    <s v="GEN"/>
    <n v="2"/>
    <d v="2019-03-30T00:00:00"/>
    <x v="3"/>
    <x v="3"/>
    <n v="17"/>
    <s v="SILLA GIRATORIA MEDIA 41000165"/>
    <n v="1"/>
    <n v="382080"/>
    <n v="72595"/>
    <n v="454675.20000000001"/>
    <m/>
    <s v="COP"/>
    <d v="2019-04-01T00:00:00"/>
    <n v="19"/>
    <d v="2019-04-29T00:00:00"/>
    <n v="1"/>
    <d v="2019-04-25T00:00:00"/>
    <n v="3556"/>
    <n v="1"/>
    <s v="GENERAL"/>
  </r>
  <r>
    <s v="Clínica San Rafael - MegaCentro T. Clínica "/>
    <d v="2019-04-01T00:00:00"/>
    <s v="Biotecnología"/>
    <s v="BIO"/>
    <n v="7"/>
    <d v="2019-04-01T00:00:00"/>
    <x v="4"/>
    <x v="4"/>
    <n v="1"/>
    <s v="CABLE EKG PARA ELECTROCARDIOGRAFO EDAN SE-1"/>
    <n v="3"/>
    <n v="280000"/>
    <n v="159600"/>
    <n v="999600"/>
    <m/>
    <s v="COP"/>
    <d v="2019-04-02T00:00:00"/>
    <n v="4"/>
    <d v="2019-04-06T00:00:00"/>
    <n v="3"/>
    <d v="2019-04-06T00:00:00"/>
    <n v="189"/>
    <n v="1"/>
    <s v="BIOTECNOLOGIA"/>
  </r>
  <r>
    <s v="Clínica San Rafael - MegaCentro T. Clínica "/>
    <d v="2019-04-01T00:00:00"/>
    <s v="Biotecnología"/>
    <s v="BIO"/>
    <n v="9"/>
    <d v="2019-04-01T00:00:00"/>
    <x v="5"/>
    <x v="5"/>
    <n v="1"/>
    <s v="BATTERY, 12V,6,5 AH, CERTIFIED - BIOCONSOLA"/>
    <n v="2"/>
    <n v="1300000"/>
    <n v="494000"/>
    <n v="3094000"/>
    <m/>
    <s v="COP"/>
    <d v="2019-04-02T00:00:00"/>
    <n v="4"/>
    <d v="2019-04-05T00:00:00"/>
    <n v="2"/>
    <d v="2019-04-05T00:00:00"/>
    <n v="4128119044"/>
    <n v="1"/>
    <s v="BIOTECNOLOGIA"/>
  </r>
  <r>
    <s v="Clínica San Rafael - Cuba"/>
    <d v="2019-04-02T00:00:00"/>
    <s v="Biotecnología"/>
    <s v="BIO"/>
    <n v="10"/>
    <d v="2019-04-02T00:00:00"/>
    <x v="6"/>
    <x v="6"/>
    <n v="1"/>
    <s v="REPARACION ARCO EN C - ZIEHM IMAGINING - VISION R"/>
    <n v="1"/>
    <n v="2500"/>
    <n v="475"/>
    <n v="2975"/>
    <s v="VALOR EN DOLARES TRM DEL 08/04/2019"/>
    <s v="USD"/>
    <d v="2019-04-03T00:00:00"/>
    <n v="4"/>
    <d v="2019-04-08T00:00:00"/>
    <n v="1"/>
    <d v="2019-04-08T00:00:00"/>
    <n v="1073"/>
    <n v="1"/>
    <s v="BIOTECNOLOGIA"/>
  </r>
  <r>
    <s v="Clínica San Rafael - MegaCentro T. Clínica "/>
    <d v="2019-04-08T00:00:00"/>
    <s v="Farmacia"/>
    <s v="FAR"/>
    <n v="13"/>
    <d v="2019-04-02T00:00:00"/>
    <x v="2"/>
    <x v="2"/>
    <n v="2"/>
    <s v="PIEZA DE MANO GRIS HP054"/>
    <n v="1"/>
    <n v="1122981"/>
    <n v="213366"/>
    <n v="1336347"/>
    <m/>
    <s v="COP"/>
    <d v="2019-04-09T00:00:00"/>
    <n v="-3"/>
    <d v="2019-04-05T00:00:00"/>
    <n v="1"/>
    <d v="2019-04-05T00:00:00"/>
    <n v="933108"/>
    <n v="1"/>
    <s v="FARMACIA"/>
  </r>
  <r>
    <s v="Clínica San Rafael - Cuba"/>
    <d v="2019-04-08T00:00:00"/>
    <s v="Biotecnología"/>
    <s v="BIO"/>
    <n v="14"/>
    <d v="2019-04-08T00:00:00"/>
    <x v="4"/>
    <x v="4"/>
    <n v="1"/>
    <s v="TERMOHIGRÓMETRO + CALIBRACION"/>
    <n v="1"/>
    <n v="120000"/>
    <n v="22800"/>
    <n v="142800"/>
    <s v="SOLICITADO PARA EL AREA DE HOSPITALIZACION SEDE CUBA PISO 2"/>
    <s v="COP"/>
    <d v="2019-05-09T00:00:00"/>
    <n v="6"/>
    <d v="2019-05-16T00:00:00"/>
    <n v="1"/>
    <d v="2019-05-16T00:00:00"/>
    <n v="139"/>
    <n v="1"/>
    <s v="BIOTECNOLOGIA"/>
  </r>
  <r>
    <s v="Clínica San Rafael - Cuba"/>
    <d v="2019-04-10T00:00:00"/>
    <s v="Farmacia"/>
    <s v="FAR"/>
    <n v="12"/>
    <d v="2019-04-10T00:00:00"/>
    <x v="2"/>
    <x v="2"/>
    <n v="2"/>
    <s v="PINZA FOCUS HARMONIC LONG SHEARS*17CM HAR17F"/>
    <n v="3"/>
    <n v="1813400"/>
    <n v="1033638"/>
    <n v="6473838"/>
    <s v="SOLICITUD PARA FARMACIA SEDE CUBA"/>
    <s v="COP"/>
    <d v="2019-04-03T00:00:00"/>
    <n v="8"/>
    <d v="2019-04-12T00:00:00"/>
    <n v="3"/>
    <d v="2019-04-12T00:00:00"/>
    <n v="933671"/>
    <n v="1"/>
    <s v="FARMACIA"/>
  </r>
  <r>
    <s v="Clínica San Rafael - MegaCentro T. Clínica "/>
    <d v="2019-04-12T00:00:00"/>
    <s v="Biotecnología"/>
    <s v="BIO"/>
    <n v="16"/>
    <d v="2019-04-12T00:00:00"/>
    <x v="7"/>
    <x v="7"/>
    <n v="1"/>
    <s v="MANTENIMIENTO MICROSCOPIO LEYCA"/>
    <n v="1"/>
    <n v="50000"/>
    <s v=""/>
    <n v="50000"/>
    <s v="MANTENIMIENTO MICROSCOPIO CARGAR A AREA PATOLOGIA - COT. 0218"/>
    <s v="COP"/>
    <d v="2019-04-16T00:00:00"/>
    <n v="48"/>
    <d v="2019-06-20T00:00:00"/>
    <n v="1"/>
    <d v="2019-06-20T00:00:00"/>
    <s v="0456"/>
    <n v="1"/>
    <s v="BIOTECNOLOGIA"/>
  </r>
  <r>
    <s v="Clínica San Rafael - Cuba"/>
    <d v="2019-04-12T00:00:00"/>
    <s v="Biotecnología"/>
    <s v="BIO"/>
    <n v="17"/>
    <d v="2019-04-12T00:00:00"/>
    <x v="4"/>
    <x v="4"/>
    <n v="2"/>
    <s v="PIECERO"/>
    <n v="1"/>
    <n v="220000"/>
    <n v="41800"/>
    <n v="261800"/>
    <s v="TESTEROS SOLICITADOS PARA LAS CAMAS DE LA  DE UCI SEDE CUBA"/>
    <s v="COP"/>
    <d v="2019-04-15T00:00:00"/>
    <n v="23"/>
    <d v="2019-05-15T00:00:00"/>
    <n v="1"/>
    <d v="2019-05-15T00:00:00"/>
    <n v="122"/>
    <n v="1"/>
    <s v="BIOTECNOLOGIA"/>
  </r>
  <r>
    <s v="Clínica San Rafael - MegaCentro T. Clínica "/>
    <d v="2019-04-16T00:00:00"/>
    <s v="Biotecnología"/>
    <s v="BIO"/>
    <n v="18"/>
    <d v="2019-04-16T00:00:00"/>
    <x v="2"/>
    <x v="2"/>
    <n v="1"/>
    <s v="HARMONIC HAR36 ACE&lt;&lt;LAPAROSCOPIC 5MM"/>
    <n v="10"/>
    <n v="1510200"/>
    <n v="2869380"/>
    <n v="17971380"/>
    <s v="&quot;DISPOSITIVOS REQUERIDOS PARA EL SERVICIO FARMACEUTICO PARA BRINDAR LA DISPONIBILIDAD A CIRUGIAS&quot;"/>
    <s v="COP"/>
    <d v="2019-04-17T00:00:00"/>
    <n v="1"/>
    <d v="2019-04-17T00:00:00"/>
    <n v="10"/>
    <d v="2019-04-17T00:00:00"/>
    <n v="934097"/>
    <n v="1"/>
    <m/>
  </r>
  <r>
    <s v="Clínica San Rafael - MegaCentro T. Clínica "/>
    <d v="2019-04-17T00:00:00"/>
    <s v="Facturación"/>
    <s v="FAR"/>
    <n v="15"/>
    <d v="2019-04-17T00:00:00"/>
    <x v="8"/>
    <x v="8"/>
    <n v="1"/>
    <s v="OMNIPAQUE 300 MG/500 ML CAJA 10 UND"/>
    <n v="30"/>
    <n v="380000"/>
    <s v=""/>
    <n v="11400000"/>
    <s v="SOLICITUD FARMACIA SEDE MEGACENTRO"/>
    <s v="COP"/>
    <d v="2019-04-18T00:00:00"/>
    <n v="4"/>
    <d v="2019-04-23T00:00:00"/>
    <n v="30"/>
    <d v="2019-04-23T00:00:00"/>
    <n v="43328"/>
    <n v="1"/>
    <m/>
  </r>
  <r>
    <s v="Clínica San Rafael - MegaCentro T. Clínica "/>
    <d v="2019-04-22T00:00:00"/>
    <s v="Biotecnología"/>
    <s v="BIO"/>
    <n v="20"/>
    <d v="2019-04-22T00:00:00"/>
    <x v="8"/>
    <x v="8"/>
    <n v="1"/>
    <s v="INTERNAL BATTERY ASSY. PACK RSPL KIT"/>
    <n v="1"/>
    <n v="502.08"/>
    <n v="95.395200000000003"/>
    <n v="597.47519999999997"/>
    <s v="BATERIA PARA ECOGRAFO VIVID I DEL SERVICIO DE APOYO DIAGANOSTICO. SOLICITUD ANGELA LOAZA COT. Q-00619999 - OC EN DOLARES"/>
    <s v="USD"/>
    <d v="2019-04-24T00:00:00"/>
    <n v="43"/>
    <d v="2019-06-21T00:00:00"/>
    <n v="1"/>
    <d v="2019-06-21T00:00:00"/>
    <n v="44587"/>
    <n v="1"/>
    <m/>
  </r>
  <r>
    <s v="Clínica San Rafael - MegaCentro T. Clínica "/>
    <d v="2019-04-22T00:00:00"/>
    <s v="Biotecnología"/>
    <s v="BIO"/>
    <n v="21"/>
    <d v="2019-04-22T00:00:00"/>
    <x v="4"/>
    <x v="4"/>
    <n v="1"/>
    <s v="SENSOR DE OXIMETRIA HEAL FORCE"/>
    <n v="5"/>
    <n v="190000"/>
    <n v="180500"/>
    <n v="1130500"/>
    <s v="SOLICITADO PARA MONITOS SERVICIO DE URGENCIAS COT-221-19"/>
    <s v="COP"/>
    <d v="2019-04-24T00:00:00"/>
    <n v="8"/>
    <d v="2019-04-27T00:00:00"/>
    <n v="5"/>
    <d v="2019-05-03T00:00:00"/>
    <n v="121"/>
    <n v="1"/>
    <m/>
  </r>
  <r>
    <s v="Clínica San Rafael - MegaCentro T. Clínica "/>
    <d v="2019-04-22T00:00:00"/>
    <s v="Biotecnología"/>
    <s v="BIO"/>
    <n v="22"/>
    <d v="2019-04-22T00:00:00"/>
    <x v="9"/>
    <x v="9"/>
    <n v="1"/>
    <s v="8417050 VALVULA DE ESPIRACION REUTILIZABLE"/>
    <n v="5"/>
    <n v="1461500"/>
    <n v="1388425"/>
    <n v="8695925"/>
    <s v="VÁLVULAS PARA VENTILADOR MECANICO DRAEGER PARA EL SERVICIO DE UCI"/>
    <s v="COP"/>
    <d v="2019-04-24T00:00:00"/>
    <n v="2"/>
    <d v="2019-04-25T00:00:00"/>
    <n v="2"/>
    <d v="2019-04-25T00:00:00"/>
    <n v="4756"/>
    <n v="0.4"/>
    <m/>
  </r>
  <r>
    <s v="Clínica San Rafael - MegaCentro T. Clínica "/>
    <d v="2019-04-22T00:00:00"/>
    <s v="SG-SST"/>
    <s v="GEH"/>
    <n v="16"/>
    <d v="2019-04-22T00:00:00"/>
    <x v="0"/>
    <x v="0"/>
    <n v="2"/>
    <s v="BASE PARA MONITOR"/>
    <n v="4"/>
    <n v="65000"/>
    <n v="49400"/>
    <n v="309400"/>
    <s v="SE SOLICITAN POR CREACION DE NUEVOS CARGOS EN LA INSTITUCION - SOLICITUD INICIAL GLORIA ELENA TRUJILLO - COT. 3102"/>
    <s v="COP"/>
    <d v="2019-04-24T00:00:00"/>
    <n v="13"/>
    <d v="2019-05-12T00:00:00"/>
    <n v="4"/>
    <d v="2019-05-12T00:00:00"/>
    <n v="43888"/>
    <n v="1"/>
    <m/>
  </r>
  <r>
    <s v="Clínica San Rafael - MegaCentro T. Clínica "/>
    <d v="2019-04-22T00:00:00"/>
    <s v="Gestión humana"/>
    <s v="GEH"/>
    <n v="17"/>
    <d v="2019-04-22T00:00:00"/>
    <x v="10"/>
    <x v="10"/>
    <n v="1"/>
    <s v="PRUEBA PSICOTÉCNICA"/>
    <n v="300"/>
    <n v="18500"/>
    <s v=""/>
    <n v="5550000"/>
    <s v="PRUEBA PSICOTÉCNICA CON ACCESO DIGITAL ESPECIALIZADA EN LA EVALUACION DE INTEGRIDAD Y RECTITUD LABORAL."/>
    <s v="COP"/>
    <d v="2019-04-24T00:00:00"/>
    <n v="2"/>
    <d v="2019-04-25T00:00:00"/>
    <n v="300"/>
    <d v="2019-04-25T00:00:00"/>
    <n v="9296"/>
    <n v="1"/>
    <s v="GESTION HUMANA"/>
  </r>
  <r>
    <s v="Clínica San Rafael - MegaCentro T. Clínica "/>
    <d v="2019-04-23T00:00:00"/>
    <s v="Biotecnología"/>
    <s v="BIO"/>
    <n v="23"/>
    <d v="2019-04-23T00:00:00"/>
    <x v="4"/>
    <x v="4"/>
    <n v="1"/>
    <s v="DOPPLER FETAL SONOTRAX PRO II"/>
    <n v="1"/>
    <n v="650000"/>
    <n v="123500"/>
    <n v="773500"/>
    <s v="DOPPLER FETAL PARA SERVICIO DE OBSTETRICIA SOL. ANGELA"/>
    <s v="COP"/>
    <d v="2019-04-24T00:00:00"/>
    <n v="8"/>
    <d v="2019-04-27T00:00:00"/>
    <n v="1"/>
    <d v="2019-05-03T00:00:00"/>
    <n v="123"/>
    <n v="1"/>
    <m/>
  </r>
  <r>
    <s v="Clínica San Rafael - Cuba"/>
    <d v="2019-04-23T00:00:00"/>
    <s v="Farmacia"/>
    <s v="FAR"/>
    <n v="17"/>
    <d v="2019-04-23T00:00:00"/>
    <x v="8"/>
    <x v="8"/>
    <n v="1"/>
    <s v="OMNIPAQUE 300 MG/500 ML CAJA 10 UND"/>
    <n v="40"/>
    <n v="380000"/>
    <s v=""/>
    <n v="15200000"/>
    <s v="SOLICITUD LEONARDO F. RUIZ - FARMACIA SEDE CUBA"/>
    <s v="COP"/>
    <d v="2019-04-24T00:00:00"/>
    <n v="2"/>
    <d v="2019-04-25T00:00:00"/>
    <n v="40"/>
    <d v="2019-04-25T00:00:00"/>
    <n v="43363"/>
    <n v="1"/>
    <s v="FARMACIA"/>
  </r>
  <r>
    <s v="Clínica San Rafael - MegaCentro T. Clínica "/>
    <d v="2019-04-24T00:00:00"/>
    <s v="Farmacia"/>
    <s v="FAR"/>
    <n v="18"/>
    <d v="2019-04-24T00:00:00"/>
    <x v="2"/>
    <x v="2"/>
    <n v="1"/>
    <s v="HARMONIC HAR36 ACE&lt;&lt;LAPAROSCOPIC 5MM"/>
    <n v="7"/>
    <n v="1510200"/>
    <n v="2008566"/>
    <n v="12579966"/>
    <s v="ABASTECIMIENTO SERVICIO FARMACEUTICO POR CIERRE DE MES DEL PROVEEDOR"/>
    <s v="COP"/>
    <d v="2019-04-29T00:00:00"/>
    <n v="-3"/>
    <d v="2019-04-25T00:00:00"/>
    <n v="7"/>
    <d v="2019-04-25T00:00:00"/>
    <n v="934550"/>
    <n v="1"/>
    <m/>
  </r>
  <r>
    <s v="Clínica San Rafael - MegaCentro T. Clínica "/>
    <d v="2019-04-25T00:00:00"/>
    <s v="Cirugía"/>
    <s v="BIO"/>
    <n v="26"/>
    <d v="2019-04-25T00:00:00"/>
    <x v="4"/>
    <x v="4"/>
    <n v="2"/>
    <s v="LATIGUILLOS DE 3 DERIVADAS PARA MULTIMED"/>
    <n v="4"/>
    <n v="160000"/>
    <n v="121600"/>
    <n v="761600"/>
    <s v="INSUMOS PARA SERVICIO CX MEGA CENTRO"/>
    <s v="COP"/>
    <d v="2019-04-29T00:00:00"/>
    <n v="5"/>
    <d v="2019-05-03T00:00:00"/>
    <n v="4"/>
    <d v="2019-05-03T00:00:00"/>
    <n v="124"/>
    <n v="1"/>
    <m/>
  </r>
  <r>
    <s v="Clínica San Rafael - Cuba"/>
    <d v="2019-04-25T00:00:00"/>
    <s v="Hospitalización"/>
    <s v="BIO"/>
    <n v="29"/>
    <d v="2019-04-25T00:00:00"/>
    <x v="4"/>
    <x v="4"/>
    <n v="1"/>
    <s v="OXIMETRO H100B"/>
    <n v="2"/>
    <n v="800000"/>
    <n v="304000"/>
    <n v="1904000"/>
    <s v="OXIMETRO SOLICITADO PARA EL AREA DE HOSPITALIZACION SEDE CUBA COT-219-19"/>
    <s v="COP"/>
    <d v="2019-04-29T00:00:00"/>
    <n v="15"/>
    <d v="2019-05-17T00:00:00"/>
    <n v="2"/>
    <d v="2019-05-17T00:00:00"/>
    <n v="149"/>
    <n v="1"/>
    <m/>
  </r>
  <r>
    <s v="Clínica San Rafael - MegaCentro T. Clínica "/>
    <d v="2019-04-25T00:00:00"/>
    <s v="Farmacia"/>
    <s v="FAR"/>
    <n v="19"/>
    <d v="2019-04-25T00:00:00"/>
    <x v="11"/>
    <x v="11"/>
    <n v="2"/>
    <s v="MANILLAS BLANCAS (25*2,54CM)"/>
    <n v="2000"/>
    <n v="118"/>
    <n v="44840"/>
    <n v="280840"/>
    <s v="MANILLAS DE IDENTIFICACION PARA LA SEDE DE CUBA"/>
    <s v="COP"/>
    <d v="2019-04-29T00:00:00"/>
    <n v="10"/>
    <d v="2019-05-10T00:00:00"/>
    <n v="2000"/>
    <d v="2019-05-10T00:00:00"/>
    <n v="19962"/>
    <n v="1"/>
    <m/>
  </r>
  <r>
    <s v="Clínica San Rafael - Cuba"/>
    <d v="2019-04-29T00:00:00"/>
    <s v="SG-SST"/>
    <s v="GEH"/>
    <n v="20"/>
    <d v="2019-04-29T00:00:00"/>
    <x v="0"/>
    <x v="0"/>
    <n v="6"/>
    <s v="GUANTE NYLON NITRILO T-10"/>
    <n v="5"/>
    <n v="5800"/>
    <n v="5510"/>
    <n v="34510"/>
    <s v="INDUMENTARIA SOLICITADA PARA COLABORADORES DE MANTENIMIENTO SEDE CUBA"/>
    <s v="COP"/>
    <d v="2019-05-02T00:00:00"/>
    <n v="9"/>
    <d v="2019-05-14T00:00:00"/>
    <n v="5"/>
    <d v="2019-05-14T00:00:00"/>
    <n v="43766"/>
    <n v="1"/>
    <m/>
  </r>
  <r>
    <s v="Clínica San Rafael - MegaCentro T. Clínica "/>
    <d v="2019-04-29T00:00:00"/>
    <s v="SG-SST"/>
    <s v="GEH"/>
    <n v="22"/>
    <d v="2019-04-29T00:00:00"/>
    <x v="12"/>
    <x v="12"/>
    <n v="2"/>
    <s v="EXAMEN DE AUDIOMETRIA"/>
    <n v="10"/>
    <n v="10000"/>
    <s v=""/>
    <n v="100000"/>
    <s v="EVALUACIONES REQUERIDAS POR 8 COLABORADORES REQUERIMIENTO MINISTERIO DEL TRABAJO"/>
    <s v="COP"/>
    <d v="2019-05-02T00:00:00"/>
    <n v="29"/>
    <d v="2019-06-11T00:00:00"/>
    <n v="6"/>
    <d v="2019-06-11T00:00:00"/>
    <n v="4591"/>
    <n v="0.6"/>
    <m/>
  </r>
  <r>
    <s v="Clínica San Rafael - MegaCentro T. Clínica "/>
    <d v="2019-04-29T00:00:00"/>
    <s v="Gestión humana"/>
    <s v="GEH"/>
    <n v="23"/>
    <d v="2019-04-29T00:00:00"/>
    <x v="0"/>
    <x v="0"/>
    <n v="4"/>
    <s v="BOTA DIELECTRICA CON PUNTERA TALLA 44"/>
    <n v="1"/>
    <n v="58000"/>
    <n v="11020"/>
    <n v="69020"/>
    <s v="DOTACION COLABORADORES MANTENIMIENTO SOLICITUD GESTION HUMANA"/>
    <s v="COP"/>
    <d v="2019-05-02T00:00:00"/>
    <n v="9"/>
    <d v="2019-05-14T00:00:00"/>
    <n v="1"/>
    <d v="2019-05-14T00:00:00"/>
    <n v="43761"/>
    <n v="1"/>
    <m/>
  </r>
  <r>
    <s v="Clínica San Rafael - MegaCentro T. Clínica "/>
    <d v="2019-04-29T00:00:00"/>
    <s v="Gestión humana"/>
    <s v="GEH"/>
    <n v="24"/>
    <d v="2019-04-29T00:00:00"/>
    <x v="13"/>
    <x v="13"/>
    <n v="1"/>
    <s v="BONOS COLABORADORES ADMINISTRATIVOS"/>
    <n v="195"/>
    <n v="25210"/>
    <n v="934030.5"/>
    <n v="5849980.5"/>
    <s v="BONOS DE DOTACION COLABORADORES ADMINISTRATIVOS - SPRING STEP"/>
    <s v="COP"/>
    <d v="2019-05-02T00:00:00"/>
    <n v="33"/>
    <d v="2019-06-17T00:00:00"/>
    <n v="195"/>
    <d v="2019-06-17T00:00:00"/>
    <n v="101279"/>
    <n v="1"/>
    <m/>
  </r>
  <r>
    <s v="Clínica San Rafael - MegaCentro T. Clínica "/>
    <d v="2019-04-30T00:00:00"/>
    <s v="Biotecnología"/>
    <s v="BIO"/>
    <n v="31"/>
    <d v="2019-04-30T00:00:00"/>
    <x v="4"/>
    <x v="4"/>
    <n v="1"/>
    <s v="LATIGUILLOS DE 3 DERIVADAS PARA MULTIMED"/>
    <n v="2"/>
    <n v="160000"/>
    <n v="60800"/>
    <n v="380800"/>
    <s v="LATIGUILLOS ADICIONALES REQUERIDOS POR ANGELA BIOTECNOLOGIA"/>
    <s v="COP"/>
    <d v="2019-05-02T00:00:00"/>
    <n v="11"/>
    <d v="2019-05-16T00:00:00"/>
    <n v="2"/>
    <d v="2019-05-16T00:00:00"/>
    <n v="136"/>
    <n v="1"/>
    <m/>
  </r>
  <r>
    <s v="Clínica San Rafael - MegaCentro T. Clínica "/>
    <d v="2019-04-30T00:00:00"/>
    <s v="Cirugía"/>
    <s v="CIR"/>
    <n v="113"/>
    <d v="2019-04-30T00:00:00"/>
    <x v="14"/>
    <x v="14"/>
    <n v="1"/>
    <s v="PUTTY 5CC"/>
    <n v="1"/>
    <n v="2836684"/>
    <s v=""/>
    <n v="2836684"/>
    <s v="PC LUZ VICTORIA GIRALDO MADRID CC: 25150396"/>
    <s v="COP"/>
    <d v="2019-05-06T00:00:00"/>
    <n v="-8"/>
    <d v="2019-04-25T00:00:00"/>
    <n v="1"/>
    <d v="2019-04-25T00:00:00"/>
    <n v="9211"/>
    <n v="1"/>
    <m/>
  </r>
  <r>
    <s v="Clínica San Rafael - MegaCentro T. Clínica "/>
    <d v="2019-04-30T00:00:00"/>
    <s v="Biotecnología"/>
    <s v="CIR"/>
    <n v="114"/>
    <d v="2019-04-30T00:00:00"/>
    <x v="14"/>
    <x v="14"/>
    <n v="1"/>
    <s v="STIMULAN RAPID CURE 5 CC"/>
    <n v="1"/>
    <n v="3976320"/>
    <s v=""/>
    <n v="3976320"/>
    <s v="PC RAFAEL SANCHEZ OCAMPO CC:9871568"/>
    <s v="COP"/>
    <d v="2019-05-06T00:00:00"/>
    <n v="-10"/>
    <d v="2019-04-23T00:00:00"/>
    <n v="1"/>
    <d v="2019-04-23T00:00:00"/>
    <n v="9188"/>
    <n v="1"/>
    <m/>
  </r>
  <r>
    <s v="Clínica San Rafael - MegaCentro T. Clínica "/>
    <d v="2019-04-30T00:00:00"/>
    <s v="Biotecnología"/>
    <s v="CIR"/>
    <n v="115"/>
    <d v="2019-04-30T00:00:00"/>
    <x v="14"/>
    <x v="14"/>
    <n v="1"/>
    <s v="SIERRA RECIPRONCANTE 06 MM*39 MM COARSE"/>
    <n v="1"/>
    <n v="350000"/>
    <n v="66500"/>
    <n v="416500"/>
    <s v="PC MARIA LUCIA MORALES CC:22197145"/>
    <s v="COP"/>
    <d v="2019-05-06T00:00:00"/>
    <n v="-8"/>
    <d v="2019-04-25T00:00:00"/>
    <n v="1"/>
    <d v="2019-04-25T00:00:00"/>
    <n v="9217"/>
    <n v="1"/>
    <m/>
  </r>
  <r>
    <s v="Clínica San Rafael - MegaCentro T. Clínica "/>
    <d v="2019-04-30T00:00:00"/>
    <s v="Cirugía"/>
    <s v="CIR"/>
    <n v="116"/>
    <d v="2019-04-30T00:00:00"/>
    <x v="14"/>
    <x v="14"/>
    <n v="1"/>
    <s v="CUCHILLA OARA CORTE DE HUESO MIDAS REX LEGEND REDO"/>
    <n v="1"/>
    <n v="519872"/>
    <n v="98775.680000000008"/>
    <n v="618647.68000000005"/>
    <s v="PC LUIS ALBERTO GUAPACHA CC:4545729"/>
    <s v="COP"/>
    <d v="2019-05-06T00:00:00"/>
    <n v="-10"/>
    <d v="2019-04-23T00:00:00"/>
    <n v="1"/>
    <d v="2019-04-23T00:00:00"/>
    <n v="9189"/>
    <n v="1"/>
    <m/>
  </r>
  <r>
    <s v="Clínica San Rafael - MegaCentro T. Clínica "/>
    <d v="2019-04-30T00:00:00"/>
    <s v="Biotecnología"/>
    <s v="CIR"/>
    <n v="117"/>
    <d v="2019-04-30T00:00:00"/>
    <x v="14"/>
    <x v="14"/>
    <n v="1"/>
    <s v="PUTTY 10 CC"/>
    <n v="1"/>
    <n v="4182817"/>
    <s v=""/>
    <n v="4182817"/>
    <s v="PC RAFAEL SANCHEZ OCAMPO CC:87714568"/>
    <s v="COP"/>
    <d v="2019-05-06T00:00:00"/>
    <n v="-10"/>
    <d v="2019-04-23T00:00:00"/>
    <n v="1"/>
    <d v="2019-04-23T00:00:00"/>
    <n v="9191"/>
    <n v="1"/>
    <s v="CIRUGIA"/>
  </r>
  <r>
    <s v="Clínica San Rafael - MegaCentro T. Clínica "/>
    <d v="2019-04-30T00:00:00"/>
    <s v="Biotecnología"/>
    <s v="CIR"/>
    <n v="118"/>
    <d v="2019-04-30T00:00:00"/>
    <x v="14"/>
    <x v="14"/>
    <n v="3"/>
    <s v="PLACAS DE TITANIO RECTAS DE 2 ORIFICIO LARGAS DE"/>
    <n v="1"/>
    <n v="186892"/>
    <s v=""/>
    <n v="186892"/>
    <s v="PC JESUS MARIA VELASQUEZ SALAZAR CC:1114400210"/>
    <s v="COP"/>
    <d v="2019-05-06T00:00:00"/>
    <n v="-6"/>
    <d v="2019-04-29T00:00:00"/>
    <n v="1"/>
    <d v="2019-04-29T00:00:00"/>
    <n v="9235"/>
    <n v="1"/>
    <m/>
  </r>
  <r>
    <s v="Clínica San Rafael - MegaCentro T. Clínica "/>
    <d v="2019-04-30T00:00:00"/>
    <s v="Biotecnología"/>
    <s v="CIR"/>
    <n v="119"/>
    <d v="2019-04-30T00:00:00"/>
    <x v="14"/>
    <x v="14"/>
    <n v="1"/>
    <s v="CUCHILLA PARA CORTE DE HUESO MIDAS REX LEGEND REDO"/>
    <n v="1"/>
    <n v="519872"/>
    <n v="98775.680000000008"/>
    <n v="618647.68000000005"/>
    <s v="PC JESUS ANTONIO CASTAÑEDA GUAPACHA"/>
    <s v="COP"/>
    <d v="2019-05-06T00:00:00"/>
    <n v="-6"/>
    <d v="2019-04-29T00:00:00"/>
    <n v="1"/>
    <d v="2019-04-29T00:00:00"/>
    <n v="9236"/>
    <n v="1"/>
    <m/>
  </r>
  <r>
    <s v="Clínica San Rafael - MegaCentro T. Clínica "/>
    <d v="2019-04-30T00:00:00"/>
    <s v="Cirugía"/>
    <s v="CIR"/>
    <n v="120"/>
    <d v="2019-04-30T00:00:00"/>
    <x v="14"/>
    <x v="14"/>
    <n v="3"/>
    <s v="PLACA DE TITANIO EN X PEQUEÑA"/>
    <n v="1"/>
    <n v="192499"/>
    <s v=""/>
    <n v="192499"/>
    <s v="NELSON TRUJILLOS OSORIO CC:4510091"/>
    <s v="COP"/>
    <d v="2019-05-06T00:00:00"/>
    <n v="-6"/>
    <d v="2019-04-29T00:00:00"/>
    <m/>
    <d v="2019-04-29T00:00:00"/>
    <n v="9237"/>
    <n v="0"/>
    <m/>
  </r>
  <r>
    <s v="Clínica San Rafael - MegaCentro T. Clínica "/>
    <d v="2019-04-30T00:00:00"/>
    <s v="Cirugía"/>
    <s v="CIR"/>
    <n v="121"/>
    <d v="2019-04-30T00:00:00"/>
    <x v="15"/>
    <x v="15"/>
    <n v="5"/>
    <s v="TORNILLO DE ESPONJOSA TI 5,7*25"/>
    <n v="1"/>
    <n v="130110"/>
    <s v=""/>
    <n v="130110"/>
    <s v="PC EDITH GIRALDO GIRALDO CC 24307143"/>
    <s v="COP"/>
    <d v="2019-05-06T00:00:00"/>
    <n v="-18"/>
    <d v="2019-04-11T00:00:00"/>
    <n v="1"/>
    <d v="2019-04-11T00:00:00"/>
    <n v="57992"/>
    <n v="1"/>
    <m/>
  </r>
  <r>
    <s v="Clínica San Rafael - MegaCentro T. Clínica "/>
    <d v="2019-04-30T00:00:00"/>
    <s v="Cirugía"/>
    <s v="CIR"/>
    <n v="122"/>
    <d v="2019-04-30T00:00:00"/>
    <x v="15"/>
    <x v="15"/>
    <n v="2"/>
    <s v="U-DRAPE QUIRURQUICO IMPERMEABLE"/>
    <n v="1"/>
    <n v="105791"/>
    <s v=""/>
    <n v="105791"/>
    <s v="PC ANA LUCIA MEDINA BENITEZ CC: 24937188"/>
    <s v="COP"/>
    <d v="2019-05-06T00:00:00"/>
    <n v="-16"/>
    <d v="2019-04-15T00:00:00"/>
    <n v="1"/>
    <d v="2019-04-15T00:00:00"/>
    <n v="58123"/>
    <n v="1"/>
    <m/>
  </r>
  <r>
    <s v="Clínica San Rafael - MegaCentro T. Clínica "/>
    <d v="2019-04-30T00:00:00"/>
    <s v="Cirugía"/>
    <s v="CIR"/>
    <n v="123"/>
    <d v="2019-04-30T00:00:00"/>
    <x v="15"/>
    <x v="15"/>
    <n v="2"/>
    <s v="U-DRAPE QUIRURQUICO IMPERMEABLE"/>
    <n v="1"/>
    <n v="105791"/>
    <s v=""/>
    <n v="105791"/>
    <s v="PC CONSUELO HERNANDEZ BALLESTEROS CC:24933877"/>
    <s v="COP"/>
    <d v="2019-05-06T00:00:00"/>
    <n v="-18"/>
    <d v="2019-04-11T00:00:00"/>
    <n v="1"/>
    <d v="2019-04-11T00:00:00"/>
    <n v="57990"/>
    <n v="1"/>
    <m/>
  </r>
  <r>
    <s v="Clínica San Rafael - MegaCentro T. Clínica "/>
    <d v="2019-04-30T00:00:00"/>
    <s v="Cirugía"/>
    <s v="CIR"/>
    <n v="124"/>
    <d v="2019-04-30T00:00:00"/>
    <x v="15"/>
    <x v="15"/>
    <n v="2"/>
    <s v="U-DRAPE QUIRURQUICO IMPERMEABLE"/>
    <n v="1"/>
    <n v="105791"/>
    <s v=""/>
    <n v="105791"/>
    <s v="PC MARIELA GUTIERREZ RIOS CC:29535351"/>
    <s v="COP"/>
    <d v="2019-05-06T00:00:00"/>
    <n v="-18"/>
    <d v="2019-04-11T00:00:00"/>
    <n v="1"/>
    <d v="2019-04-11T00:00:00"/>
    <n v="57989"/>
    <n v="1"/>
    <m/>
  </r>
  <r>
    <s v="Clínica San Rafael - MegaCentro T. Clínica "/>
    <d v="2019-04-30T00:00:00"/>
    <s v="Cirugía"/>
    <s v="CIR"/>
    <n v="125"/>
    <d v="2019-04-30T00:00:00"/>
    <x v="15"/>
    <x v="15"/>
    <n v="2"/>
    <s v="U-DRAPE QUIRURQUICO IMPERMEABLE"/>
    <n v="1"/>
    <n v="105791"/>
    <s v=""/>
    <n v="105791"/>
    <s v="PC MARIA ALICIA VELAZQUEZ PIEDRAHITA CC:34040158"/>
    <s v="COP"/>
    <d v="2019-05-06T00:00:00"/>
    <n v="-18"/>
    <d v="2019-04-11T00:00:00"/>
    <n v="1"/>
    <d v="2019-04-11T00:00:00"/>
    <n v="58108"/>
    <n v="1"/>
    <m/>
  </r>
  <r>
    <s v="Clínica San Rafael - MegaCentro T. Clínica "/>
    <d v="2019-04-30T00:00:00"/>
    <s v="Cirugía"/>
    <s v="CIR"/>
    <n v="126"/>
    <d v="2019-04-30T00:00:00"/>
    <x v="15"/>
    <x v="15"/>
    <n v="2"/>
    <s v="U-DRAPE QUIRURQUICO IMPERMEABLE"/>
    <n v="1"/>
    <n v="105791"/>
    <s v=""/>
    <n v="105791"/>
    <s v="PC BERTULIO HERNANDEZ GAVIRIA"/>
    <s v="COP"/>
    <d v="2019-05-06T00:00:00"/>
    <n v="-16"/>
    <d v="2019-04-15T00:00:00"/>
    <n v="1"/>
    <d v="2019-04-15T00:00:00"/>
    <n v="58111"/>
    <n v="1"/>
    <m/>
  </r>
  <r>
    <s v="Clínica San Rafael - MegaCentro T. Clínica "/>
    <d v="2019-04-30T00:00:00"/>
    <s v="Cirugía"/>
    <s v="CIR"/>
    <n v="127"/>
    <d v="2019-04-30T00:00:00"/>
    <x v="15"/>
    <x v="15"/>
    <n v="4"/>
    <s v="CEMENTO EUROFIX CON GENTAMICINA*40G/MANUAL"/>
    <n v="2"/>
    <n v="209177"/>
    <s v=""/>
    <n v="418354"/>
    <s v="PC MYRIAM GARCIA BETANCUR CC:420010007"/>
    <s v="COP"/>
    <d v="2019-05-06T00:00:00"/>
    <n v="-21"/>
    <d v="2019-04-08T00:00:00"/>
    <n v="2"/>
    <d v="2019-04-08T00:00:00"/>
    <n v="57785"/>
    <n v="1"/>
    <m/>
  </r>
  <r>
    <s v="Clínica San Rafael - MegaCentro T. Clínica "/>
    <d v="2019-04-30T00:00:00"/>
    <s v="Cirugía"/>
    <s v="CIR"/>
    <n v="129"/>
    <d v="2019-04-30T00:00:00"/>
    <x v="15"/>
    <x v="15"/>
    <n v="4"/>
    <s v="CEMENTO EUROFIX CON GENTAMICINA*40G/MANUAL"/>
    <n v="2"/>
    <n v="209177"/>
    <s v=""/>
    <n v="418354"/>
    <s v="PC MARIA ESPERANZA CARDONA PATIÑO CC:24618157"/>
    <s v="COP"/>
    <d v="2019-05-06T00:00:00"/>
    <n v="-16"/>
    <d v="2019-04-15T00:00:00"/>
    <n v="2"/>
    <d v="2019-04-15T00:00:00"/>
    <n v="58118"/>
    <n v="1"/>
    <m/>
  </r>
  <r>
    <s v="Clínica San Rafael - MegaCentro T. Clínica "/>
    <d v="2019-04-30T00:00:00"/>
    <s v="Cirugía"/>
    <s v="CIR"/>
    <n v="130"/>
    <d v="2019-04-30T00:00:00"/>
    <x v="15"/>
    <x v="15"/>
    <n v="5"/>
    <s v="ROTULO BALANSYS 3 PIVOTES PLANA 31"/>
    <n v="1"/>
    <n v="330279"/>
    <s v=""/>
    <n v="330279"/>
    <s v="PC OLGA RAMIREZ MARTINEZ CC:24919874"/>
    <s v="COP"/>
    <d v="2019-05-06T00:00:00"/>
    <n v="-16"/>
    <d v="2019-04-15T00:00:00"/>
    <n v="1"/>
    <d v="2019-04-15T00:00:00"/>
    <n v="58120"/>
    <n v="1"/>
    <m/>
  </r>
  <r>
    <s v="Clínica San Rafael - MegaCentro T. Clínica "/>
    <d v="2019-04-30T00:00:00"/>
    <s v="Cirugía"/>
    <s v="CIR"/>
    <n v="131"/>
    <d v="2019-04-30T00:00:00"/>
    <x v="15"/>
    <x v="15"/>
    <n v="4"/>
    <s v="CEMENTO AUROFIX CON GENTAMICINA*40G/MANUAL"/>
    <n v="2"/>
    <n v="209177"/>
    <s v=""/>
    <n v="418354"/>
    <s v="PC MARIA ORIOLA CALLE RAMOS CC:24384463"/>
    <s v="COP"/>
    <d v="2019-05-06T00:00:00"/>
    <n v="-16"/>
    <d v="2019-04-15T00:00:00"/>
    <n v="2"/>
    <d v="2019-04-15T00:00:00"/>
    <n v="58112"/>
    <n v="1"/>
    <m/>
  </r>
  <r>
    <s v="Clínica San Rafael - MegaCentro T. Clínica "/>
    <d v="2019-04-30T00:00:00"/>
    <n v="0"/>
    <s v="FIN"/>
    <n v="4"/>
    <d v="2019-04-30T00:00:00"/>
    <x v="16"/>
    <x v="16"/>
    <n v="1"/>
    <s v="ACTUALIZACION SELLO INSTITUCIONAL"/>
    <n v="1"/>
    <n v="42016.800000000003"/>
    <n v="7983.1920000000009"/>
    <n v="49999.992000000006"/>
    <s v="CAMBIO DE PLANTILLA SELLO INSTITUCIONAL COMPRAS"/>
    <s v="COP"/>
    <d v="2019-05-06T00:00:00"/>
    <n v="1"/>
    <d v="2019-05-06T00:00:00"/>
    <n v="1"/>
    <d v="2019-05-06T00:00:00"/>
    <n v="17858"/>
    <n v="1"/>
    <m/>
  </r>
  <r>
    <s v="Clínica San Rafael - MegaCentro T. Clínica "/>
    <d v="2019-05-03T00:00:00"/>
    <s v="Biotecnología"/>
    <s v="BIO"/>
    <n v="33"/>
    <d v="2019-05-03T00:00:00"/>
    <x v="4"/>
    <x v="4"/>
    <n v="1"/>
    <s v="TERMOHIGRÓMETRO + CALIBRACION"/>
    <n v="1"/>
    <n v="120000"/>
    <n v="22800"/>
    <n v="142800"/>
    <s v="TERMOHIGROMETO PARA EL CUARTO LIMPIO DEL AREA DE PARTOS"/>
    <s v="COP"/>
    <d v="2019-05-04T00:00:00"/>
    <n v="6"/>
    <d v="2019-05-13T00:00:00"/>
    <n v="1"/>
    <d v="2019-05-13T00:00:00"/>
    <n v="217"/>
    <n v="1"/>
    <m/>
  </r>
  <r>
    <s v="Clínica San Rafael - MegaCentro T. Clínica "/>
    <d v="2019-05-03T00:00:00"/>
    <s v="Patología"/>
    <s v="PAT"/>
    <n v="7"/>
    <d v="2019-05-03T00:00:00"/>
    <x v="17"/>
    <x v="17"/>
    <n v="3"/>
    <s v="XILOL IND. GALON*3 Kg"/>
    <n v="5"/>
    <n v="36000"/>
    <n v="34200"/>
    <n v="214200"/>
    <s v="INSUMOS PARA EL AREA DE PATOLOGIA"/>
    <s v="COP"/>
    <d v="2019-05-08T00:00:00"/>
    <n v="7"/>
    <d v="2019-05-16T00:00:00"/>
    <n v="5"/>
    <d v="2019-05-16T00:00:00"/>
    <n v="25804"/>
    <n v="1"/>
    <m/>
  </r>
  <r>
    <s v="Clínica San Rafael - MegaCentro T. Clínica "/>
    <d v="2019-05-06T00:00:00"/>
    <s v="Facturación"/>
    <s v="FAR"/>
    <n v="20"/>
    <d v="2019-05-06T00:00:00"/>
    <x v="15"/>
    <x v="15"/>
    <n v="4"/>
    <s v="CEMENTO EUROFIX CON GENTAMICINA*40G/MAN"/>
    <n v="2"/>
    <n v="209177"/>
    <s v=""/>
    <n v="418354"/>
    <s v="PC MARINA MAZO CC: 31242462"/>
    <s v="COP"/>
    <d v="2019-05-09T00:00:00"/>
    <n v="2"/>
    <d v="2019-05-10T00:00:00"/>
    <n v="2"/>
    <d v="2019-05-10T00:00:00"/>
    <n v="58858"/>
    <n v="1"/>
    <m/>
  </r>
  <r>
    <s v="Clínica San Rafael - MegaCentro T. Clínica "/>
    <d v="2019-05-06T00:00:00"/>
    <s v="Facturación"/>
    <s v="FAR"/>
    <n v="21"/>
    <d v="2019-05-06T00:00:00"/>
    <x v="15"/>
    <x v="15"/>
    <n v="4"/>
    <s v="CEMENTO EUROFIX CON GENTAMICINA*40G/MAN"/>
    <n v="1"/>
    <n v="209177"/>
    <s v=""/>
    <n v="209177"/>
    <s v="JULIALBA LOPEZ CC: 24431820"/>
    <s v="COP"/>
    <d v="2019-05-08T00:00:00"/>
    <n v="3"/>
    <d v="2019-05-10T00:00:00"/>
    <n v="1"/>
    <d v="2019-05-10T00:00:00"/>
    <n v="58856"/>
    <n v="1"/>
    <m/>
  </r>
  <r>
    <s v="Clínica San Rafael - MegaCentro T. Clínica "/>
    <d v="2019-05-06T00:00:00"/>
    <s v="Farmacia"/>
    <s v="FAR"/>
    <n v="22"/>
    <d v="2019-05-06T00:00:00"/>
    <x v="15"/>
    <x v="15"/>
    <n v="2"/>
    <s v="U-DRAPE QUIRURQUICO IMPERMEABLE"/>
    <n v="1"/>
    <n v="105791"/>
    <s v=""/>
    <n v="105791"/>
    <s v="IVAN DE JESUS MOSQUERA CC:16820199"/>
    <s v="COP"/>
    <d v="2019-05-08T00:00:00"/>
    <n v="3"/>
    <d v="2019-05-10T00:00:00"/>
    <n v="1"/>
    <d v="2019-05-10T00:00:00"/>
    <n v="58863"/>
    <n v="1"/>
    <m/>
  </r>
  <r>
    <s v="Clínica San Rafael - MegaCentro T. Clínica "/>
    <d v="2019-05-06T00:00:00"/>
    <s v="Farmacia"/>
    <s v="FAR"/>
    <n v="23"/>
    <d v="2019-05-06T00:00:00"/>
    <x v="15"/>
    <x v="15"/>
    <n v="4"/>
    <s v="INSERTO PERALTADO SELEXYS PE 28/DD"/>
    <n v="1"/>
    <n v="544636"/>
    <s v=""/>
    <n v="544636"/>
    <s v="PC MARIA CELINA ARENAS CC:27593582"/>
    <s v="COP"/>
    <d v="2019-05-08T00:00:00"/>
    <n v="3"/>
    <d v="2019-05-10T00:00:00"/>
    <n v="1"/>
    <d v="2019-05-10T00:00:00"/>
    <n v="58860"/>
    <n v="1"/>
    <m/>
  </r>
  <r>
    <s v="Clínica San Rafael - Cuba"/>
    <d v="2019-05-09T00:00:00"/>
    <n v="0"/>
    <s v="BIO"/>
    <n v="34"/>
    <d v="2019-05-09T00:00:00"/>
    <x v="4"/>
    <x v="4"/>
    <n v="1"/>
    <s v="REPARACION BOMBA DE GUA AUTOCLAVE STATIM"/>
    <n v="1"/>
    <n v="1600000"/>
    <n v="304000"/>
    <n v="1904000"/>
    <s v="Incluye:_x000a_- Instalación de bomba de agua_x000a_- Cambio de mangueras_x000a_- Prueba de funcionamiento_x000a_- Garantía 3 meses"/>
    <s v="COP"/>
    <d v="2019-05-29T00:00:00"/>
    <n v="5"/>
    <d v="2019-06-04T00:00:00"/>
    <n v="1"/>
    <d v="2019-06-04T00:00:00"/>
    <n v="190"/>
    <n v="1"/>
    <m/>
  </r>
  <r>
    <s v="Clínica San Rafael - Cuba"/>
    <d v="2019-05-09T00:00:00"/>
    <s v="Biotecnología"/>
    <s v="BIO"/>
    <n v="35"/>
    <d v="2019-05-09T00:00:00"/>
    <x v="4"/>
    <x v="4"/>
    <n v="1"/>
    <s v="ALQUILER ELECTROBISTURI"/>
    <n v="1"/>
    <n v="90000"/>
    <n v="17100"/>
    <n v="107100"/>
    <s v="SOLICITADO PARA EL SERVICIO DE CIRUGIA SEDE CUBA SOLICITUD ANGELA LOAIZA"/>
    <s v="COP"/>
    <d v="2019-05-17T00:00:00"/>
    <n v="-14"/>
    <d v="2019-04-30T00:00:00"/>
    <n v="1"/>
    <d v="2019-04-30T00:00:00"/>
    <n v="99"/>
    <n v="1"/>
    <m/>
  </r>
  <r>
    <s v="Clínica San Rafael - MegaCentro T. Clínica "/>
    <d v="2019-05-09T00:00:00"/>
    <s v="Farmacia"/>
    <s v="FAR"/>
    <n v="25"/>
    <d v="2019-05-09T00:00:00"/>
    <x v="8"/>
    <x v="8"/>
    <n v="1"/>
    <s v="OMNIPAQUE 300 MG/500 ML CAJA 10 UND"/>
    <n v="30"/>
    <n v="380000"/>
    <s v=""/>
    <n v="11400000"/>
    <s v="MEDIOS DE CONTRASTESTE SEDE MEGA CENTRO SOLICITUD FARMACIA"/>
    <s v="COP"/>
    <d v="2019-05-09T00:00:00"/>
    <n v="5"/>
    <d v="2019-05-15T00:00:00"/>
    <n v="30"/>
    <d v="2019-05-15T00:00:00"/>
    <n v="43810"/>
    <n v="1"/>
    <m/>
  </r>
  <r>
    <s v="Clínica San Rafael - MegaCentro T. Clínica "/>
    <d v="2019-05-09T00:00:00"/>
    <n v="0"/>
    <s v="GEN"/>
    <n v="25"/>
    <d v="2019-05-09T00:00:00"/>
    <x v="16"/>
    <x v="16"/>
    <n v="16"/>
    <s v="T. PAZ Y SALVO"/>
    <n v="40"/>
    <n v="3000"/>
    <n v="22800"/>
    <n v="142800"/>
    <s v="PEDIDO DE LITOGRAFIA TODAS LAS AREAS SEDE CUBA Y MEGACENTRO"/>
    <s v="COP"/>
    <d v="2019-05-10T00:00:00"/>
    <n v="1"/>
    <d v="2019-05-10T00:00:00"/>
    <n v="40"/>
    <d v="2019-05-10T00:00:00"/>
    <n v="17864"/>
    <n v="1"/>
    <m/>
  </r>
  <r>
    <s v="Clínica San Rafael - MegaCentro T. Clínica "/>
    <d v="2019-05-09T00:00:00"/>
    <n v="0"/>
    <s v="GEN"/>
    <n v="26"/>
    <d v="2019-05-09T00:00:00"/>
    <x v="16"/>
    <x v="16"/>
    <n v="1"/>
    <s v="CARNÉ NEONATOS"/>
    <n v="500"/>
    <n v="606"/>
    <n v="57578"/>
    <n v="360618"/>
    <s v="CARNÉ NEONATOS - SOLICITUD JENNY CARDONA"/>
    <s v="COP"/>
    <d v="2019-05-10T00:00:00"/>
    <n v="1"/>
    <d v="2019-05-10T00:00:00"/>
    <n v="500"/>
    <d v="2019-05-10T00:00:00"/>
    <n v="17862"/>
    <n v="1"/>
    <m/>
  </r>
  <r>
    <s v="Clínica San Rafael - MegaCentro T. Clínica "/>
    <d v="2019-05-11T00:00:00"/>
    <n v="0"/>
    <s v="GEN"/>
    <n v="27"/>
    <d v="2019-05-11T00:00:00"/>
    <x v="18"/>
    <x v="18"/>
    <n v="35"/>
    <s v="TIJERA OFICINA 8&quot; ZP630 ZEPPELIN DISP*12"/>
    <n v="8"/>
    <n v="2268.90756302521"/>
    <n v="3448.7394957983192"/>
    <n v="21600"/>
    <s v="PAPELERIA PEDIDA MES DE MAYO PARA TODAS LAS AREAS MEGACENTRO Y CUBA"/>
    <s v="COP"/>
    <d v="2019-05-14T00:00:00"/>
    <n v="1"/>
    <d v="2019-05-14T00:00:00"/>
    <n v="8"/>
    <d v="2019-05-14T00:00:00"/>
    <n v="1019742"/>
    <n v="1"/>
    <m/>
  </r>
  <r>
    <s v="Clínica San Rafael - MegaCentro T. Clínica "/>
    <d v="2019-05-13T00:00:00"/>
    <s v="Farmacia"/>
    <s v="FAR"/>
    <n v="40"/>
    <d v="2019-05-13T00:00:00"/>
    <x v="19"/>
    <x v="19"/>
    <n v="1"/>
    <s v="TUBO DE ENSAYO 12*75 EN PP x500"/>
    <n v="4"/>
    <n v="63000"/>
    <n v="47880"/>
    <n v="299880"/>
    <s v="INSUMOS SOLICITADOS SEDE MEGA CENTRO SOL. JULIANA LLANO REEMPLAZA OC FAR26 POR CAMBIO DE PRECIO DEL PROVEEDOR"/>
    <s v="COP"/>
    <d v="2019-05-16T00:00:00"/>
    <n v="2"/>
    <d v="2019-05-18T00:00:00"/>
    <n v="1"/>
    <d v="2019-05-18T00:00:00"/>
    <n v="34936"/>
    <n v="0.25"/>
    <m/>
  </r>
  <r>
    <s v="Clínica San Rafael - MegaCentro T. Clínica "/>
    <d v="2019-05-13T00:00:00"/>
    <s v="Farmacia"/>
    <s v="FAR"/>
    <n v="42"/>
    <d v="2019-05-13T00:00:00"/>
    <x v="14"/>
    <x v="14"/>
    <n v="1"/>
    <s v="CUÑA TRICORTICAL DE CRESTAS ILIACA 10MM"/>
    <n v="1"/>
    <n v="4767130"/>
    <s v=""/>
    <n v="4767130"/>
    <s v="PC JOSE DAVID CARVAJAL MONTAÑA CC. 1107051579"/>
    <s v="COP"/>
    <d v="2019-05-20T00:00:00"/>
    <n v="-6"/>
    <d v="2019-05-13T00:00:00"/>
    <n v="1"/>
    <d v="2019-05-13T00:00:00"/>
    <n v="9352"/>
    <n v="1"/>
    <m/>
  </r>
  <r>
    <s v="Clínica San Rafael - MegaCentro T. Clínica "/>
    <d v="2019-05-13T00:00:00"/>
    <n v="0"/>
    <s v="GEN"/>
    <n v="28"/>
    <d v="2019-05-13T00:00:00"/>
    <x v="20"/>
    <x v="20"/>
    <n v="3"/>
    <s v="FORMA CONTINUA (CAJA)"/>
    <n v="3"/>
    <n v="44030"/>
    <n v="25097.1"/>
    <n v="157187.1"/>
    <s v="SUMINISTROS SOLICITADOS PARA AREAS SEDE CUBA Y MEGACENTRO"/>
    <s v="COP"/>
    <d v="2019-05-14T00:00:00"/>
    <n v="2"/>
    <d v="2019-05-14T00:00:00"/>
    <n v="3"/>
    <d v="2019-05-15T00:00:00"/>
    <n v="1199621"/>
    <n v="1"/>
    <m/>
  </r>
  <r>
    <s v="Clínica San Rafael - MegaCentro T. Clínica "/>
    <d v="2019-05-13T00:00:00"/>
    <n v="0"/>
    <s v="GEN"/>
    <n v="31"/>
    <d v="2019-05-13T00:00:00"/>
    <x v="21"/>
    <x v="21"/>
    <n v="1"/>
    <s v="HOSPEDAJE HABITACION SENCILLA"/>
    <n v="4"/>
    <n v="157142.79999999999"/>
    <n v="119428.52799999999"/>
    <n v="747999.72799999989"/>
    <s v="HOSPEDAJE DR JHON ALEXANDER BAREÑO ANGARITA HAB. 414 POR 4 DÍAS"/>
    <s v="COP"/>
    <d v="2019-05-13T00:00:00"/>
    <n v="1"/>
    <d v="2019-05-13T00:00:00"/>
    <n v="4"/>
    <d v="2019-05-13T00:00:00"/>
    <n v="42721"/>
    <n v="1"/>
    <m/>
  </r>
  <r>
    <s v="Clínica San Rafael - MegaCentro T. Clínica "/>
    <d v="2019-05-14T00:00:00"/>
    <s v="Farmacia"/>
    <s v="FAR"/>
    <n v="43"/>
    <d v="2019-05-14T00:00:00"/>
    <x v="22"/>
    <x v="22"/>
    <n v="1"/>
    <s v="VALVULA BIOLOGICA MITRAL # 27"/>
    <n v="1"/>
    <n v="2700000"/>
    <s v=""/>
    <n v="2700000"/>
    <s v="GASTO DE VALVULA PC RODRIGO ANTONIO CASTRO CC. 10062529 25/04/2019"/>
    <s v="COP"/>
    <d v="2019-05-22T00:00:00"/>
    <n v="-11"/>
    <d v="2019-05-08T00:00:00"/>
    <n v="1"/>
    <d v="2019-05-08T00:00:00"/>
    <n v="8569"/>
    <n v="1"/>
    <m/>
  </r>
  <r>
    <s v="Clínica San Rafael - MegaCentro T. Clínica "/>
    <d v="2019-05-14T00:00:00"/>
    <s v="Gestión humana"/>
    <s v="GEH"/>
    <n v="28"/>
    <d v="2019-05-14T00:00:00"/>
    <x v="0"/>
    <x v="0"/>
    <n v="1"/>
    <s v="GAFAS CLARAS SIN MARCO "/>
    <n v="80"/>
    <n v="3600"/>
    <n v="54720"/>
    <n v="342720"/>
    <s v="EPP - COMPRA DE GAFAS DE SEGURIDAD PARA EL PERSONAS DE HOSPITALIZACION POR &quot;ACCIDENTES POR EXPOSICION A FLUIDOS DE PACIENTES&quot;"/>
    <s v="COP"/>
    <d v="2019-05-20T00:00:00"/>
    <n v="4"/>
    <d v="2019-05-23T00:00:00"/>
    <n v="80"/>
    <d v="2019-05-23T00:00:00"/>
    <n v="43889"/>
    <n v="1"/>
    <m/>
  </r>
  <r>
    <s v="Clínica San Rafael - Cuba"/>
    <d v="2019-05-14T00:00:00"/>
    <n v="0"/>
    <s v="GEN"/>
    <n v="32"/>
    <d v="2019-05-14T00:00:00"/>
    <x v="20"/>
    <x v="20"/>
    <n v="1"/>
    <s v="RESMA OFICIO (UND)"/>
    <n v="9"/>
    <n v="9800"/>
    <n v="16758"/>
    <n v="104958"/>
    <s v="UNIDADES DE RESMAS FALTANTES EN PEDIDO ANTERIOR GEN28 - SUMINISTRO DE PAPELERIA"/>
    <s v="COP"/>
    <d v="2019-05-15T00:00:00"/>
    <n v="1"/>
    <d v="2019-05-14T00:00:00"/>
    <n v="9"/>
    <d v="2019-05-15T00:00:00"/>
    <n v="1199621"/>
    <n v="1"/>
    <m/>
  </r>
  <r>
    <s v="Clínica San Rafael - MegaCentro T. Clínica "/>
    <d v="2019-05-14T00:00:00"/>
    <n v="0"/>
    <s v="GEN"/>
    <n v="33"/>
    <d v="2019-05-14T00:00:00"/>
    <x v="23"/>
    <x v="23"/>
    <n v="1"/>
    <s v="VASOS PLASTICOS 7H (CAJA)"/>
    <n v="2"/>
    <n v="94957"/>
    <n v="36083.660000000003"/>
    <n v="225997.66"/>
    <s v="SOLICITUD VASOS PLASTICOS PARA EL CONSUMO DE AGUA TODAS LAS AREAS"/>
    <s v="COP"/>
    <d v="2019-05-16T00:00:00"/>
    <n v="2"/>
    <d v="2019-05-18T00:00:00"/>
    <n v="2"/>
    <d v="2019-05-18T00:00:00"/>
    <n v="304"/>
    <n v="1"/>
    <m/>
  </r>
  <r>
    <s v="Clínica San Rafael - MegaCentro T. Clínica "/>
    <d v="2019-05-15T00:00:00"/>
    <n v="0"/>
    <s v="FAR"/>
    <n v="44"/>
    <d v="2019-05-15T00:00:00"/>
    <x v="15"/>
    <x v="15"/>
    <n v="2"/>
    <s v="CABEZA COCR 28M"/>
    <n v="1"/>
    <n v="790668"/>
    <s v=""/>
    <n v="790668"/>
    <s v="PC ANGELA LOPEZ CC. 29215065 ESPECIALISTA: DR MURGUEITIO"/>
    <s v="COP"/>
    <d v="2019-05-16T00:00:00"/>
    <n v="1"/>
    <d v="2019-05-16T00:00:00"/>
    <n v="1"/>
    <d v="2019-05-16T00:00:00"/>
    <n v="59027"/>
    <n v="1"/>
    <m/>
  </r>
  <r>
    <s v="Clínica San Rafael - MegaCentro T. Clínica "/>
    <d v="2019-05-15T00:00:00"/>
    <s v="Farmacia"/>
    <s v="FAR"/>
    <n v="45"/>
    <d v="2019-05-15T00:00:00"/>
    <x v="15"/>
    <x v="15"/>
    <n v="4"/>
    <s v="CEMENTO EUROFIX CON GENTAMICINA*40G/MA"/>
    <n v="1"/>
    <n v="209177"/>
    <s v=""/>
    <n v="209177"/>
    <s v="PC ADA LUCIA COREEA CC. 24894226 - ESPECIALISTA: DR SIERRA"/>
    <s v="COP"/>
    <d v="2019-05-16T00:00:00"/>
    <n v="2"/>
    <d v="2019-05-17T00:00:00"/>
    <n v="1"/>
    <d v="2019-05-17T00:00:00"/>
    <n v="59137"/>
    <n v="1"/>
    <m/>
  </r>
  <r>
    <s v="Clínica San Rafael - MegaCentro T. Clínica "/>
    <d v="2019-05-15T00:00:00"/>
    <s v="Farmacia"/>
    <s v="FAR"/>
    <n v="46"/>
    <d v="2019-05-15T00:00:00"/>
    <x v="14"/>
    <x v="14"/>
    <n v="1"/>
    <s v="SIERRA SAGITAL OSCILANTE 06MM*4,3MM*20MM"/>
    <n v="1"/>
    <n v="450000"/>
    <n v="85500"/>
    <n v="535500"/>
    <s v="PC VICTOR MANUEL SANCHEZ CC: 1088105691"/>
    <s v="COP"/>
    <d v="2019-05-16T00:00:00"/>
    <n v="-3"/>
    <d v="2019-05-14T00:00:00"/>
    <n v="1"/>
    <d v="2019-05-14T00:00:00"/>
    <n v="9365"/>
    <n v="1"/>
    <m/>
  </r>
  <r>
    <s v="Clínica San Rafael - MegaCentro T. Clínica "/>
    <d v="2019-05-15T00:00:00"/>
    <s v="Farmacia"/>
    <s v="FAR"/>
    <n v="47"/>
    <d v="2019-05-15T00:00:00"/>
    <x v="24"/>
    <x v="24"/>
    <n v="1"/>
    <s v="MALLA PARA INCONTINENCIA MARCA KFFMED"/>
    <n v="3"/>
    <n v="660000"/>
    <s v=""/>
    <n v="1980000"/>
    <s v="MALLAS SOLICITAS DE URGENCIA - CIRUGIA NO INFORMADA PROGRAMADA PARA EL DIA LUNES 13/05/2019"/>
    <s v="COP"/>
    <d v="2019-05-16T00:00:00"/>
    <n v="-4"/>
    <d v="2019-05-13T00:00:00"/>
    <n v="3"/>
    <d v="2019-05-13T00:00:00"/>
    <n v="29397"/>
    <n v="1"/>
    <m/>
  </r>
  <r>
    <s v="Clínica San Rafael - MegaCentro T. Clínica "/>
    <d v="2019-05-15T00:00:00"/>
    <n v="0"/>
    <s v="GEN"/>
    <n v="34"/>
    <d v="2019-05-15T00:00:00"/>
    <x v="25"/>
    <x v="25"/>
    <n v="3"/>
    <s v="FUNDA PARA CD"/>
    <n v="1500"/>
    <n v="50"/>
    <s v=""/>
    <n v="75000"/>
    <s v="INSUMOS REQUERIDOS PARA TODAS LAS AREAS"/>
    <s v="COP"/>
    <d v="2019-05-16T00:00:00"/>
    <n v="7"/>
    <d v="2019-05-24T00:00:00"/>
    <n v="1500"/>
    <d v="2019-05-24T00:00:00"/>
    <s v="0872"/>
    <n v="1"/>
    <m/>
  </r>
  <r>
    <s v="Clínica San Rafael - MegaCentro T. Clínica "/>
    <d v="2019-05-16T00:00:00"/>
    <s v="Farmacia"/>
    <s v="FAR"/>
    <n v="48"/>
    <d v="2019-05-16T00:00:00"/>
    <x v="15"/>
    <x v="15"/>
    <n v="4"/>
    <s v="INSERTO FIJO PS BALANSYS PE 64/10,5"/>
    <n v="1"/>
    <n v="537587"/>
    <s v=""/>
    <n v="537587"/>
    <s v="PC LUZ ELENA ARIAS CC. 34052549 ESP. DR ALVARO ISAZ"/>
    <s v="COP"/>
    <d v="2019-05-20T00:00:00"/>
    <n v="2"/>
    <d v="2019-05-21T00:00:00"/>
    <n v="1"/>
    <d v="2019-05-21T00:00:00"/>
    <n v="59221"/>
    <n v="1"/>
    <m/>
  </r>
  <r>
    <s v="Clínica San Rafael - MegaCentro T. Clínica "/>
    <d v="2019-05-16T00:00:00"/>
    <s v="Farmacia"/>
    <s v="FAR"/>
    <n v="49"/>
    <d v="2019-05-16T00:00:00"/>
    <x v="15"/>
    <x v="15"/>
    <n v="4"/>
    <s v="CEMENTO EUROFIX CON GENTAMICINA*40G/MAN"/>
    <n v="1"/>
    <n v="209177"/>
    <s v=""/>
    <n v="209177"/>
    <s v="PC CARMEN GUTIERREZ CC 42058380 ESP. DR CARLOS ISAZA"/>
    <s v="COP"/>
    <d v="2019-05-20T00:00:00"/>
    <n v="2"/>
    <d v="2019-05-21T00:00:00"/>
    <n v="1"/>
    <d v="2019-05-21T00:00:00"/>
    <n v="59223"/>
    <n v="1"/>
    <m/>
  </r>
  <r>
    <s v="Clínica San Rafael - MegaCentro T. Clínica "/>
    <d v="2019-05-16T00:00:00"/>
    <s v="Farmacia"/>
    <s v="FAR"/>
    <n v="50"/>
    <d v="2019-05-16T00:00:00"/>
    <x v="15"/>
    <x v="15"/>
    <n v="11"/>
    <s v="JERINGA PARA CEMENTO EUROFIX GUN"/>
    <n v="1"/>
    <n v="110093"/>
    <n v="20917.670000000002"/>
    <n v="131010.67"/>
    <s v="PC ADALGISA SANCHEZ CC.24537058 ESP. DR ALEJANDRO LOPEZ"/>
    <s v="COP"/>
    <d v="2019-05-20T00:00:00"/>
    <n v="2"/>
    <d v="2019-05-21T00:00:00"/>
    <n v="1"/>
    <d v="2019-05-21T00:00:00"/>
    <n v="59224"/>
    <n v="1"/>
    <m/>
  </r>
  <r>
    <s v="Clínica San Rafael - MegaCentro T. Clínica "/>
    <d v="2019-05-16T00:00:00"/>
    <s v="Farmacia"/>
    <s v="FAR"/>
    <n v="51"/>
    <d v="2019-05-16T00:00:00"/>
    <x v="15"/>
    <x v="15"/>
    <n v="2"/>
    <s v="SUREFUSE-MATRIZ OSEA DESMINERALIZADA TIPO PUTTY 5 CC"/>
    <n v="1"/>
    <n v="3374605"/>
    <s v=""/>
    <n v="3374605"/>
    <s v="PC BLANCA ROCIO PEREZ CC 24945952 ESP. DR CARLOS MORA"/>
    <s v="COP"/>
    <d v="2019-05-20T00:00:00"/>
    <n v="2"/>
    <d v="2019-05-21T00:00:00"/>
    <n v="1"/>
    <d v="2019-05-21T00:00:00"/>
    <n v="59219"/>
    <n v="1"/>
    <m/>
  </r>
  <r>
    <s v="Clínica San Rafael - MegaCentro T. Clínica "/>
    <d v="2019-05-16T00:00:00"/>
    <s v="Farmacia"/>
    <s v="FAR"/>
    <n v="52"/>
    <d v="2019-05-16T00:00:00"/>
    <x v="14"/>
    <x v="14"/>
    <n v="1"/>
    <s v="PUTTY 5 CC"/>
    <n v="1"/>
    <n v="2836684"/>
    <s v=""/>
    <n v="2836684"/>
    <s v="PC CRISTIAN DAVID GUTIERREZ GUERRERO CC.10046779999"/>
    <s v="COP"/>
    <d v="2019-05-20T00:00:00"/>
    <n v="-4"/>
    <d v="2019-05-15T00:00:00"/>
    <n v="1"/>
    <d v="2019-05-15T00:00:00"/>
    <n v="9375"/>
    <n v="1"/>
    <m/>
  </r>
  <r>
    <s v="Clínica San Rafael - MegaCentro T. Clínica "/>
    <d v="2019-05-16T00:00:00"/>
    <s v="Farmacia"/>
    <s v="FAR"/>
    <n v="53"/>
    <d v="2019-05-16T00:00:00"/>
    <x v="14"/>
    <x v="14"/>
    <n v="1"/>
    <s v="PLACA DE TITANIO EN CUADRO PEQUEÑA"/>
    <n v="2"/>
    <n v="192499"/>
    <s v=""/>
    <n v="384998"/>
    <s v="PC MARIA JANNET CARDONA CC. 25246729 "/>
    <s v="COP"/>
    <d v="2019-05-20T00:00:00"/>
    <n v="-4"/>
    <d v="2019-05-15T00:00:00"/>
    <n v="2"/>
    <d v="2019-05-15T00:00:00"/>
    <n v="9376"/>
    <n v="1"/>
    <m/>
  </r>
  <r>
    <s v="Clínica San Rafael - MegaCentro T. Clínica "/>
    <d v="2019-05-16T00:00:00"/>
    <s v="Farmacia"/>
    <s v="FAR"/>
    <n v="54"/>
    <d v="2019-05-16T00:00:00"/>
    <x v="14"/>
    <x v="14"/>
    <n v="1"/>
    <s v="PUTTY 1 CC"/>
    <n v="1"/>
    <n v="835795"/>
    <s v=""/>
    <n v="835795"/>
    <s v="PC ALEJANRA MARIA GARCIA CC. 24807628"/>
    <s v="COP"/>
    <d v="2019-05-20T00:00:00"/>
    <n v="-4"/>
    <d v="2019-05-15T00:00:00"/>
    <n v="1"/>
    <d v="2019-05-15T00:00:00"/>
    <n v="58857"/>
    <n v="1"/>
    <m/>
  </r>
  <r>
    <s v="Clínica San Rafael - MegaCentro T. Clínica "/>
    <d v="2019-05-16T00:00:00"/>
    <s v="Farmacia"/>
    <s v="FAR"/>
    <n v="55"/>
    <d v="2019-05-16T00:00:00"/>
    <x v="15"/>
    <x v="15"/>
    <n v="4"/>
    <s v="CEMENTO EUROFIX CON GENTAMICINA*40G/MAN"/>
    <n v="1"/>
    <n v="209177"/>
    <s v=""/>
    <n v="209177"/>
    <s v="PC. BARBARA VILLAMIL_x000a_CC. 24926845_x000a_DR CARLOS ISAZA"/>
    <s v="COP"/>
    <d v="2019-05-20T00:00:00"/>
    <n v="3"/>
    <d v="2019-05-22T00:00:00"/>
    <n v="1"/>
    <d v="2019-05-22T00:00:00"/>
    <n v="59251"/>
    <n v="1"/>
    <m/>
  </r>
  <r>
    <s v="Clínica San Rafael - MegaCentro T. Clínica "/>
    <d v="2019-05-16T00:00:00"/>
    <s v="Farmacia"/>
    <s v="FAR"/>
    <n v="56"/>
    <d v="2019-05-16T00:00:00"/>
    <x v="15"/>
    <x v="15"/>
    <n v="4"/>
    <s v="CEMENTO EUFOFIX CON GENTAMICINA*40G/MAN"/>
    <n v="1"/>
    <n v="209177"/>
    <s v=""/>
    <n v="209177"/>
    <s v="PC CONSUELO VILLADA - CC.24537552 - ESP. DR CARLOS ISAZA"/>
    <s v="COP"/>
    <d v="2019-05-20T00:00:00"/>
    <n v="3"/>
    <d v="2019-05-22T00:00:00"/>
    <n v="1"/>
    <d v="2019-05-22T00:00:00"/>
    <n v="59252"/>
    <n v="1"/>
    <m/>
  </r>
  <r>
    <s v="Clínica San Rafael - MegaCentro T. Clínica "/>
    <d v="2019-05-16T00:00:00"/>
    <s v="Farmacia"/>
    <s v="FAR"/>
    <n v="57"/>
    <d v="2019-05-16T00:00:00"/>
    <x v="15"/>
    <x v="15"/>
    <n v="1"/>
    <s v="CEMENTO EUFOFIX CON GENTAMICINA*40G/MAN"/>
    <n v="1"/>
    <n v="209177"/>
    <s v=""/>
    <n v="209177"/>
    <s v="PC MARIA ISAZA - CC. 24974036 - ESP. DR CARLOS ISAZA"/>
    <s v="COP"/>
    <d v="2019-05-20T00:00:00"/>
    <n v="2"/>
    <d v="2019-05-21T00:00:00"/>
    <n v="1"/>
    <d v="2019-05-21T00:00:00"/>
    <n v="59225"/>
    <n v="1"/>
    <m/>
  </r>
  <r>
    <s v="Clínica San Rafael - MegaCentro T. Clínica "/>
    <d v="2019-05-16T00:00:00"/>
    <s v="Farmacia"/>
    <s v="FAR"/>
    <n v="58"/>
    <d v="2019-05-16T00:00:00"/>
    <x v="15"/>
    <x v="15"/>
    <n v="4"/>
    <s v="INSERTO FIJO PS BALANSYS PE 70/8"/>
    <n v="1"/>
    <n v="537587"/>
    <s v=""/>
    <n v="537587"/>
    <s v="PC. MARIA RUTH SOTO - CC. 38885096 - ESP. DR CARLOS ISAZA"/>
    <s v="COP"/>
    <d v="2019-05-20T00:00:00"/>
    <n v="2"/>
    <d v="2019-05-21T00:00:00"/>
    <n v="1"/>
    <d v="2019-05-21T00:00:00"/>
    <n v="59227"/>
    <n v="1"/>
    <m/>
  </r>
  <r>
    <s v="Clínica San Rafael - MegaCentro T. Clínica "/>
    <d v="2019-05-16T00:00:00"/>
    <s v="Farmacia"/>
    <s v="FAR"/>
    <n v="59"/>
    <d v="2019-05-16T00:00:00"/>
    <x v="15"/>
    <x v="15"/>
    <n v="4"/>
    <s v="INSERTO FIJO PS BALANSYS PE 64/10,5"/>
    <n v="1"/>
    <n v="537587"/>
    <s v=""/>
    <n v="537587"/>
    <s v="PC MARIA NELCY MONCADA - CC. 24388185 - ESP. DR CARLOS ISAZA"/>
    <s v="COP"/>
    <d v="2019-05-20T00:00:00"/>
    <n v="2"/>
    <d v="2019-05-21T00:00:00"/>
    <n v="1"/>
    <d v="2019-05-21T00:00:00"/>
    <n v="59229"/>
    <n v="1"/>
    <m/>
  </r>
  <r>
    <s v="Clínica San Rafael - MegaCentro T. Clínica "/>
    <d v="2019-05-16T00:00:00"/>
    <s v="Farmacia"/>
    <s v="FAR"/>
    <n v="60"/>
    <d v="2019-05-16T00:00:00"/>
    <x v="15"/>
    <x v="15"/>
    <n v="1"/>
    <s v="CEMENTO EUROFIX GUN CON GENTAMICINA*60G/ INYECCION"/>
    <n v="1"/>
    <n v="352639"/>
    <s v=""/>
    <n v="352639"/>
    <s v="PC. SUSANA ESCOBAR - CC. 24754022 - ESP. ALVARO ISAZA"/>
    <s v="COP"/>
    <d v="2019-05-20T00:00:00"/>
    <n v="2"/>
    <d v="2019-05-21T00:00:00"/>
    <n v="1"/>
    <d v="2019-05-21T00:00:00"/>
    <n v="59231"/>
    <n v="1"/>
    <m/>
  </r>
  <r>
    <s v="Clínica San Rafael - MegaCentro T. Clínica "/>
    <d v="2019-05-16T00:00:00"/>
    <s v="Farmacia"/>
    <s v="FAR"/>
    <n v="61"/>
    <d v="2019-05-16T00:00:00"/>
    <x v="15"/>
    <x v="15"/>
    <n v="5"/>
    <s v="TORNILLO DE ESPONJOSA TI 5,7*30"/>
    <n v="1"/>
    <n v="130110"/>
    <s v=""/>
    <n v="130110"/>
    <s v="PC EMMA LIBREROS - CC. 29619586 - ESP. DR ALVARO ISAZA"/>
    <s v="COP"/>
    <d v="2019-05-20T00:00:00"/>
    <n v="3"/>
    <d v="2019-05-22T00:00:00"/>
    <n v="1"/>
    <d v="2019-05-22T00:00:00"/>
    <n v="59247"/>
    <n v="1"/>
    <m/>
  </r>
  <r>
    <s v="Clínica San Rafael - MegaCentro T. Clínica "/>
    <d v="2019-05-16T00:00:00"/>
    <s v="Farmacia"/>
    <s v="FAR"/>
    <n v="62"/>
    <d v="2019-05-16T00:00:00"/>
    <x v="15"/>
    <x v="15"/>
    <n v="4"/>
    <s v="CEMENTO EUFOFIX CON GENTAMICINA*40G/MAN"/>
    <n v="1"/>
    <n v="209177"/>
    <s v=""/>
    <n v="209177"/>
    <s v="PC. MARIA OFELIA ESCOBAR - CC. 29381390 - DR ALVARO ISAZA"/>
    <s v="COP"/>
    <d v="2019-05-20T00:00:00"/>
    <n v="3"/>
    <d v="2019-05-22T00:00:00"/>
    <n v="1"/>
    <d v="2019-05-22T00:00:00"/>
    <n v="59255"/>
    <n v="1"/>
    <m/>
  </r>
  <r>
    <s v="Clínica San Rafael - MegaCentro T. Clínica "/>
    <d v="2019-05-16T00:00:00"/>
    <s v="Farmacia"/>
    <s v="FAR"/>
    <n v="63"/>
    <d v="2019-05-16T00:00:00"/>
    <x v="15"/>
    <x v="15"/>
    <n v="4"/>
    <s v="CEMENTO EUFOFIX CON GENTAMICINA*40G/MAN"/>
    <n v="1"/>
    <n v="209177"/>
    <s v=""/>
    <n v="209177"/>
    <s v="PC. MARTHA LUCIA ORDUZ CC. 24950856 DR CARLOS ISAZA"/>
    <s v="COP"/>
    <d v="2019-05-20T00:00:00"/>
    <n v="2"/>
    <d v="2019-05-21T00:00:00"/>
    <n v="1"/>
    <d v="2019-05-21T00:00:00"/>
    <n v="59236"/>
    <n v="1"/>
    <m/>
  </r>
  <r>
    <s v="Clínica San Rafael - MegaCentro T. Clínica "/>
    <d v="2019-05-16T00:00:00"/>
    <s v="Farmacia"/>
    <s v="FAR"/>
    <n v="64"/>
    <d v="2019-05-16T00:00:00"/>
    <x v="15"/>
    <x v="15"/>
    <n v="4"/>
    <s v="CEMENTO EUFOFIX CON GENTAMICINA*40G/MAN"/>
    <n v="2"/>
    <n v="165140"/>
    <s v=""/>
    <n v="330280"/>
    <s v="PC. OLGA CASTAÑEDA - CC. 34054851 - DR CARLOS ISAZA"/>
    <s v="COP"/>
    <d v="2019-05-20T00:00:00"/>
    <n v="2"/>
    <d v="2019-05-21T00:00:00"/>
    <n v="2"/>
    <d v="2019-05-21T00:00:00"/>
    <n v="59234"/>
    <n v="1"/>
    <m/>
  </r>
  <r>
    <s v="Clínica San Rafael - MegaCentro T. Clínica "/>
    <d v="2019-05-16T00:00:00"/>
    <s v="Farmacia"/>
    <s v="FAR"/>
    <n v="65"/>
    <d v="2019-05-16T00:00:00"/>
    <x v="15"/>
    <x v="15"/>
    <n v="4"/>
    <s v="CEMENTO EUFOFIX CON GENTAMICINA*40G/MAN"/>
    <n v="2"/>
    <n v="209177"/>
    <s v=""/>
    <n v="418354"/>
    <s v="PC. ANGELA MARIA VILLEGAS - CC. 25152815 - DR CARLOS ISAZA"/>
    <s v="COP"/>
    <d v="2019-05-20T00:00:00"/>
    <n v="3"/>
    <d v="2019-05-22T00:00:00"/>
    <n v="2"/>
    <d v="2019-05-22T00:00:00"/>
    <n v="59250"/>
    <n v="1"/>
    <m/>
  </r>
  <r>
    <s v="Clínica San Rafael - MegaCentro T. Clínica "/>
    <d v="2019-05-16T00:00:00"/>
    <s v="Farmacia"/>
    <s v="FAR"/>
    <n v="66"/>
    <d v="2019-05-16T00:00:00"/>
    <x v="15"/>
    <x v="15"/>
    <n v="3"/>
    <s v="METAFISIS DE REVISION CON TORNILLOS 60"/>
    <n v="1"/>
    <n v="3102623"/>
    <s v=""/>
    <n v="3102623"/>
    <s v="PC. JOSE SEIR MONTES - CC. 4412615 - DR ALVARO ISAZA"/>
    <s v="COP"/>
    <d v="2019-05-20T00:00:00"/>
    <n v="3"/>
    <d v="2019-05-22T00:00:00"/>
    <n v="1"/>
    <d v="2019-05-22T00:00:00"/>
    <n v="59248"/>
    <n v="1"/>
    <m/>
  </r>
  <r>
    <s v="Clínica San Rafael - MegaCentro T. Clínica "/>
    <d v="2019-05-16T00:00:00"/>
    <s v="Farmacia"/>
    <s v="FAR"/>
    <n v="67"/>
    <d v="2019-05-16T00:00:00"/>
    <x v="15"/>
    <x v="15"/>
    <n v="5"/>
    <s v="VASTAGO CORTO NO CEMENTADO OPTIMYS N.3 - STD"/>
    <n v="1"/>
    <n v="3411884"/>
    <s v=""/>
    <n v="3411884"/>
    <s v="PC. MARTHA LLANO - CC. 41516773 - DR ALVARO ISAZA"/>
    <s v="COP"/>
    <d v="2019-05-20T00:00:00"/>
    <n v="2"/>
    <d v="2019-05-21T00:00:00"/>
    <n v="1"/>
    <d v="2019-05-21T00:00:00"/>
    <n v="59237"/>
    <n v="1"/>
    <m/>
  </r>
  <r>
    <s v="Clínica San Rafael - MegaCentro T. Clínica "/>
    <d v="2019-05-16T00:00:00"/>
    <s v="Farmacia"/>
    <s v="FAR"/>
    <n v="68"/>
    <d v="2019-05-16T00:00:00"/>
    <x v="15"/>
    <x v="15"/>
    <n v="4"/>
    <s v="CEMENTO EUFOFIX CON GENTAMICINA*40G/MAN"/>
    <n v="2"/>
    <n v="209177"/>
    <s v=""/>
    <n v="418354"/>
    <s v="PC. NELSON PEREZ CC. 15457426 - DR ALVARO ISAZA"/>
    <s v="COP"/>
    <d v="2019-05-20T00:00:00"/>
    <n v="2"/>
    <d v="2019-05-21T00:00:00"/>
    <n v="2"/>
    <d v="2019-05-21T00:00:00"/>
    <n v="59232"/>
    <n v="1"/>
    <m/>
  </r>
  <r>
    <s v="Clínica San Rafael - Cuba"/>
    <d v="2019-05-16T00:00:00"/>
    <s v="Gestión humana"/>
    <s v="GEH"/>
    <n v="29"/>
    <d v="2019-05-16T00:00:00"/>
    <x v="26"/>
    <x v="26"/>
    <n v="5"/>
    <s v="PAPELERA PEDAL VERDE 20L"/>
    <n v="20"/>
    <n v="35294"/>
    <n v="134117.20000000001"/>
    <n v="839997.2"/>
    <s v="CANECAS SOLICITADAS PARA LA SEDE DE CUBA Y 1 ROJA DE 20L PARA EL AREA DE ONCOLOGIA DE MEGACENTRO POR NOVEDAD ENCONTRADA EN INSEPECCION DE SEGURIDAD DE ARL POSITIVA"/>
    <s v="COP"/>
    <d v="2019-05-20T00:00:00"/>
    <n v="7"/>
    <d v="2019-05-28T00:00:00"/>
    <n v="10"/>
    <d v="2019-05-28T00:00:00"/>
    <n v="1116"/>
    <n v="0.5"/>
    <m/>
  </r>
  <r>
    <s v="Clínica San Rafael - Cuba"/>
    <d v="2019-05-17T00:00:00"/>
    <n v="0"/>
    <s v="CUB"/>
    <n v="7"/>
    <d v="2019-05-17T00:00:00"/>
    <x v="16"/>
    <x v="16"/>
    <n v="5"/>
    <s v="TARJETA DE MEDICAMENTOS"/>
    <n v="40"/>
    <n v="6500"/>
    <n v="49400"/>
    <n v="309400"/>
    <s v="LITOGRAFIA SOLICITADA PARA TODAS LAS AREAS SEDE CUBA Y MEGACENTRO"/>
    <s v="COP"/>
    <d v="2019-05-20T00:00:00"/>
    <n v="-2"/>
    <d v="2019-05-17T00:00:00"/>
    <n v="40"/>
    <d v="2019-05-17T00:00:00"/>
    <n v="17870"/>
    <n v="1"/>
    <m/>
  </r>
  <r>
    <s v="Clínica San Rafael - MegaCentro T. Clínica "/>
    <d v="2019-05-17T00:00:00"/>
    <s v="Farmacia"/>
    <s v="CUB"/>
    <n v="8"/>
    <d v="2019-05-17T00:00:00"/>
    <x v="2"/>
    <x v="2"/>
    <n v="1"/>
    <s v="MALLA PHYSIOMESH 25*30"/>
    <n v="1"/>
    <n v="6693600"/>
    <s v=""/>
    <n v="6693600"/>
    <s v="INSUMO REQUERIDO PARA PROCEDIMIENTO CON EL DR. JAIRO RAMIREZ  - PC. HENRY RUEDA MAYORGA CC #91241203 EPS MEDIMAS"/>
    <s v="COP"/>
    <d v="2019-05-20T00:00:00"/>
    <n v="2"/>
    <d v="2019-05-21T00:00:00"/>
    <n v="1"/>
    <d v="2019-05-21T00:00:00"/>
    <n v="936274"/>
    <n v="1"/>
    <m/>
  </r>
  <r>
    <s v="Clínica San Rafael - Cuba"/>
    <d v="2019-05-21T00:00:00"/>
    <s v="Biotecnología"/>
    <s v="BIO"/>
    <n v="42"/>
    <d v="2019-05-21T00:00:00"/>
    <x v="4"/>
    <x v="4"/>
    <n v="1"/>
    <s v="TERMOHIGRÓMETRO + CALIBRACION"/>
    <n v="5"/>
    <n v="120000"/>
    <n v="114000"/>
    <n v="714000"/>
    <s v="CIRUGIA 1 Y 4 PARA UCI SEDE CUBA"/>
    <s v="COP"/>
    <d v="2019-05-23T00:00:00"/>
    <n v="13"/>
    <d v="2019-06-10T00:00:00"/>
    <n v="5"/>
    <d v="2019-06-10T00:00:00"/>
    <n v="192"/>
    <n v="1"/>
    <m/>
  </r>
  <r>
    <s v="Clínica San Rafael - MegaCentro T. Clínica "/>
    <d v="2019-05-21T00:00:00"/>
    <s v="Farmacia"/>
    <s v="FAR"/>
    <n v="69"/>
    <d v="2019-05-21T00:00:00"/>
    <x v="15"/>
    <x v="15"/>
    <n v="1"/>
    <s v="U-DRAPE QUIRURQUICO IMPERMEABLE "/>
    <n v="1"/>
    <n v="105791"/>
    <s v=""/>
    <n v="105791"/>
    <s v="PC SUSANA ESCOBAR CC. 24754022 ESP. DR ALVARO ISAZA"/>
    <s v="COP"/>
    <d v="2019-05-22T00:00:00"/>
    <n v="1"/>
    <d v="2019-05-22T00:00:00"/>
    <n v="1"/>
    <d v="2019-05-22T00:00:00"/>
    <n v="59267"/>
    <n v="1"/>
    <m/>
  </r>
  <r>
    <s v="Clínica San Rafael - MegaCentro T. Clínica "/>
    <d v="2019-05-21T00:00:00"/>
    <n v="0"/>
    <s v="FAR"/>
    <n v="70"/>
    <d v="2019-05-21T00:00:00"/>
    <x v="15"/>
    <x v="15"/>
    <n v="1"/>
    <s v="SURECHIPS - CHIP DE HUESO ESPONJOSO 15CC"/>
    <n v="1"/>
    <n v="1681370"/>
    <s v=""/>
    <n v="1681370"/>
    <s v="PC EVERTO MONTENEGRO CC. 4495242 ESP. DR MORA"/>
    <s v="COP"/>
    <d v="2019-05-22T00:00:00"/>
    <n v="13"/>
    <d v="2019-06-07T00:00:00"/>
    <n v="1"/>
    <d v="2019-06-07T00:00:00"/>
    <n v="59705"/>
    <n v="1"/>
    <m/>
  </r>
  <r>
    <s v="Clínica San Rafael - MegaCentro T. Clínica "/>
    <d v="2019-05-21T00:00:00"/>
    <s v="Farmacia"/>
    <s v="FAR"/>
    <n v="71"/>
    <d v="2019-05-21T00:00:00"/>
    <x v="14"/>
    <x v="14"/>
    <n v="2"/>
    <s v="CUCHILLA PARA CORTE DE HUESO MIDA REX"/>
    <n v="2"/>
    <n v="519872"/>
    <n v="197551.36000000002"/>
    <n v="1237295.3600000001"/>
    <s v="PC WILLIAM ROJAS CASTAÑO CC. 10261797"/>
    <s v="COP"/>
    <d v="2019-05-23T00:00:00"/>
    <n v="-4"/>
    <d v="2019-05-20T00:00:00"/>
    <n v="2"/>
    <d v="2019-05-20T00:00:00"/>
    <n v="9421"/>
    <n v="1"/>
    <m/>
  </r>
  <r>
    <s v="Clínica San Rafael - MegaCentro T. Clínica "/>
    <d v="2019-05-21T00:00:00"/>
    <s v="Facturación"/>
    <s v="FAR"/>
    <n v="73"/>
    <d v="2019-05-21T00:00:00"/>
    <x v="14"/>
    <x v="14"/>
    <n v="1"/>
    <s v="CUCHILLA PARA CORTE DE HUESO MIDA REX "/>
    <n v="1"/>
    <n v="519872"/>
    <n v="98775.680000000008"/>
    <n v="618647.68000000005"/>
    <s v="PC MIRYAM RESTREPO MORALES CC. 24318890"/>
    <s v="COP"/>
    <d v="2019-05-23T00:00:00"/>
    <n v="-4"/>
    <d v="2019-05-20T00:00:00"/>
    <n v="1"/>
    <d v="2019-05-20T00:00:00"/>
    <n v="9424"/>
    <n v="1"/>
    <m/>
  </r>
  <r>
    <s v="Clínica San Rafael - MegaCentro T. Clínica "/>
    <d v="2019-05-21T00:00:00"/>
    <s v="Farmacia"/>
    <s v="FAR"/>
    <n v="74"/>
    <d v="2019-05-21T00:00:00"/>
    <x v="14"/>
    <x v="14"/>
    <n v="1"/>
    <s v="CUCHILLA PARA CORTE DE HUESO MIDA REX LEG"/>
    <n v="1"/>
    <n v="519872"/>
    <n v="98775.680000000008"/>
    <n v="618647.68000000005"/>
    <s v="JOSE GUSTAVO OSORIO BERNAL CC. 4503974"/>
    <s v="COP"/>
    <d v="2019-05-23T00:00:00"/>
    <n v="-4"/>
    <d v="2019-05-20T00:00:00"/>
    <n v="1"/>
    <d v="2019-05-20T00:00:00"/>
    <n v="9426"/>
    <n v="1"/>
    <m/>
  </r>
  <r>
    <s v="Clínica San Rafael - MegaCentro T. Clínica "/>
    <d v="2019-05-22T00:00:00"/>
    <s v="Patología"/>
    <s v="PAT"/>
    <n v="9"/>
    <d v="2019-05-22T00:00:00"/>
    <x v="27"/>
    <x v="27"/>
    <n v="1"/>
    <s v="CUCHILLA DESECHABLE PATHO CUTTER"/>
    <n v="3"/>
    <n v="330000"/>
    <n v="188100"/>
    <n v="1178100"/>
    <s v="INSUMOS REQUERIDOS POR EL AREA DE PATOLOGIA"/>
    <s v="COP"/>
    <d v="2019-05-24T00:00:00"/>
    <n v="2"/>
    <d v="2019-05-27T00:00:00"/>
    <n v="3"/>
    <d v="2019-05-27T00:00:00"/>
    <n v="7911"/>
    <n v="1"/>
    <m/>
  </r>
  <r>
    <s v="Clínica San Rafael - MegaCentro T. Clínica "/>
    <d v="2019-05-23T00:00:00"/>
    <s v="Biotecnología"/>
    <s v="BIO"/>
    <n v="44"/>
    <d v="2019-05-23T00:00:00"/>
    <x v="4"/>
    <x v="4"/>
    <n v="6"/>
    <s v="TERMOHIGROMETRO CON CALIBRACION Y TRAZAB"/>
    <n v="2"/>
    <n v="120000"/>
    <n v="45600"/>
    <n v="285600"/>
    <s v="DOTACION REQUERIDA PARA HABILITAR LOS CONSULTORIOS DE ICONO"/>
    <s v="COP"/>
    <d v="2019-05-24T00:00:00"/>
    <n v="15"/>
    <d v="2019-06-13T00:00:00"/>
    <n v="2"/>
    <d v="2019-06-13T00:00:00"/>
    <n v="215"/>
    <n v="1"/>
    <m/>
  </r>
  <r>
    <s v="Clínica San Rafael - MegaCentro T. Clínica "/>
    <d v="2019-05-23T00:00:00"/>
    <s v="Farmacia"/>
    <s v="FAR"/>
    <n v="75"/>
    <d v="2019-05-23T00:00:00"/>
    <x v="15"/>
    <x v="15"/>
    <n v="1"/>
    <s v="CEMENTO EUROFIX CON GENTAMICINA*40G/MAN"/>
    <n v="1"/>
    <n v="209177"/>
    <s v=""/>
    <n v="209177"/>
    <s v="PC LEONARDO MACHADO CC. 1588567 ESP. DR MURGUEITIO"/>
    <s v="COP"/>
    <d v="2019-05-24T00:00:00"/>
    <n v="3"/>
    <d v="2019-05-28T00:00:00"/>
    <n v="1"/>
    <d v="2019-05-28T00:00:00"/>
    <n v="59387"/>
    <n v="1"/>
    <m/>
  </r>
  <r>
    <s v="Clínica San Rafael - MegaCentro T. Clínica "/>
    <d v="2019-05-23T00:00:00"/>
    <n v="0"/>
    <s v="GEN"/>
    <n v="35"/>
    <d v="2019-05-23T00:00:00"/>
    <x v="16"/>
    <x v="16"/>
    <n v="1"/>
    <s v="INDICACION PCT INTERVENIDO CX"/>
    <n v="60"/>
    <n v="8000"/>
    <n v="91200"/>
    <n v="571200"/>
    <s v="LITOGRAFIA REQUERIDA POR TODAS LAS AREAS"/>
    <s v="COP"/>
    <d v="2019-05-24T00:00:00"/>
    <n v="-3"/>
    <d v="2019-05-22T00:00:00"/>
    <n v="60"/>
    <d v="2019-05-22T00:00:00"/>
    <n v="17878"/>
    <n v="1"/>
    <m/>
  </r>
  <r>
    <s v="Clínica San Rafael - MegaCentro T. Clínica "/>
    <d v="2019-05-23T00:00:00"/>
    <s v="Patología"/>
    <s v="PAT"/>
    <n v="10"/>
    <d v="2019-05-23T00:00:00"/>
    <x v="17"/>
    <x v="17"/>
    <n v="1"/>
    <s v="LAMINA CUBRE OBJETO 24*60 - CJ 100U"/>
    <n v="6"/>
    <n v="5700"/>
    <n v="6498"/>
    <n v="40698"/>
    <s v=""/>
    <s v="COP"/>
    <d v="2019-05-24T00:00:00"/>
    <n v="15"/>
    <d v="2019-06-13T00:00:00"/>
    <n v="6"/>
    <d v="2019-06-13T00:00:00"/>
    <n v="25953"/>
    <n v="1"/>
    <m/>
  </r>
  <r>
    <s v="Clínica San Rafael - MegaCentro T. Clínica "/>
    <d v="2019-05-25T00:00:00"/>
    <s v="Financiera"/>
    <s v="FAR"/>
    <n v="77"/>
    <d v="2019-05-25T00:00:00"/>
    <x v="14"/>
    <x v="14"/>
    <n v="1"/>
    <s v="PUTTY 5 CC"/>
    <n v="1"/>
    <n v="2836684"/>
    <s v=""/>
    <n v="2836684"/>
    <s v="PC ESMITH MOLINA GARCIA CC. 18606778"/>
    <s v="COP"/>
    <d v="2019-05-29T00:00:00"/>
    <n v="-5"/>
    <d v="2019-05-23T00:00:00"/>
    <n v="1"/>
    <d v="2019-05-23T00:00:00"/>
    <n v="9466"/>
    <n v="1"/>
    <m/>
  </r>
  <r>
    <s v="Clínica San Rafael - MegaCentro T. Clínica "/>
    <d v="2019-05-25T00:00:00"/>
    <s v="Farmacia"/>
    <s v="FAR"/>
    <n v="78"/>
    <d v="2019-05-25T00:00:00"/>
    <x v="14"/>
    <x v="14"/>
    <n v="1"/>
    <s v="CUÑA TRICORTICAL DE CRESTA ILIACA 12MM"/>
    <n v="1"/>
    <n v="4767130"/>
    <s v=""/>
    <n v="4767130"/>
    <s v="PC BLANCA EDILIA ESPINOSA GIRALDO CC.24539922"/>
    <s v="COP"/>
    <d v="2019-05-29T00:00:00"/>
    <n v="-4"/>
    <d v="2019-05-24T00:00:00"/>
    <n v="1"/>
    <d v="2019-05-24T00:00:00"/>
    <n v="9475"/>
    <n v="1"/>
    <m/>
  </r>
  <r>
    <s v="Clínica San Rafael - MegaCentro T. Clínica "/>
    <d v="2019-05-27T00:00:00"/>
    <s v="Farmacia"/>
    <s v="FAR"/>
    <n v="79"/>
    <d v="2019-05-27T00:00:00"/>
    <x v="24"/>
    <x v="24"/>
    <n v="1"/>
    <s v="MALLA PARA INCONTINENCIA MARCA KFFMED"/>
    <n v="6"/>
    <n v="660000"/>
    <s v=""/>
    <n v="3960000"/>
    <s v="REQUERIDAS PARA PACIENTES PROGRAMADAS PARA EL DÍA LUNES 27/05/2019"/>
    <s v="COP"/>
    <d v="2019-05-29T00:00:00"/>
    <n v="-3"/>
    <d v="2019-05-25T00:00:00"/>
    <n v="6"/>
    <d v="2019-05-25T00:00:00"/>
    <n v="29470"/>
    <n v="1"/>
    <m/>
  </r>
  <r>
    <s v="Clínica San Rafael - MegaCentro T. Clínica "/>
    <d v="2019-05-27T00:00:00"/>
    <s v="Patología"/>
    <s v="PAT"/>
    <n v="12"/>
    <d v="2019-05-27T00:00:00"/>
    <x v="17"/>
    <x v="17"/>
    <n v="1"/>
    <s v="PARAFINA 62°-65° EN BLOQUE*25 Kg ALEMANA"/>
    <n v="1"/>
    <n v="314400"/>
    <n v="59736"/>
    <n v="374136"/>
    <s v="PARAFINA REQUERIDA POR EL AREA DE PATOLOGIA SEDE MEGACENTRO"/>
    <s v="COP"/>
    <d v="2019-05-29T00:00:00"/>
    <n v="9"/>
    <d v="2019-06-10T00:00:00"/>
    <n v="1"/>
    <d v="2019-06-10T00:00:00"/>
    <n v="25915"/>
    <n v="1"/>
    <m/>
  </r>
  <r>
    <s v="Clínica San Rafael - MegaCentro T. Clínica "/>
    <d v="2019-05-28T00:00:00"/>
    <n v="0"/>
    <s v="GEN"/>
    <n v="36"/>
    <d v="2019-05-28T00:00:00"/>
    <x v="16"/>
    <x v="16"/>
    <n v="1"/>
    <s v="CONSENTIMIENTO INF. ANESTESIA"/>
    <n v="15"/>
    <n v="7500"/>
    <n v="21375"/>
    <n v="133875"/>
    <s v="LITOGRAFIA REQUERIDA POR TODAS LAS AREASE SEDE MEGACENTRO Y CUBA"/>
    <s v="COP"/>
    <d v="2019-05-29T00:00:00"/>
    <n v="-2"/>
    <d v="2019-05-28T00:00:00"/>
    <n v="15"/>
    <d v="2019-05-28T00:00:00"/>
    <n v="17881"/>
    <n v="1"/>
    <m/>
  </r>
  <r>
    <s v="Clínica San Rafael - Cuba"/>
    <d v="2019-05-29T00:00:00"/>
    <n v="0"/>
    <s v="CUB"/>
    <n v="11"/>
    <d v="2019-05-29T00:00:00"/>
    <x v="28"/>
    <x v="28"/>
    <n v="1"/>
    <s v="CHOCOLATE DUENDE * 24U"/>
    <n v="1"/>
    <n v="14538"/>
    <n v="2762.2200000000003"/>
    <n v="17300.22"/>
    <s v="ACTIVIDAD DEL DÍA DE LA MADRE SEDE CUBA - COMPRA REALIZADA POR LA JEFE CLAUDIA"/>
    <s v="COP"/>
    <d v="2019-05-29T00:00:00"/>
    <n v="-3"/>
    <d v="2019-05-27T00:00:00"/>
    <n v="1"/>
    <d v="2019-05-27T00:00:00"/>
    <n v="262774"/>
    <n v="1"/>
    <m/>
  </r>
  <r>
    <s v="Clínica San Rafael - MegaCentro T. Clínica "/>
    <d v="2019-05-29T00:00:00"/>
    <s v="Farmacia"/>
    <s v="FAR"/>
    <n v="83"/>
    <d v="2019-05-29T00:00:00"/>
    <x v="14"/>
    <x v="14"/>
    <n v="2"/>
    <s v="CUCHILLA PARA CORTE DE HUESO MIDA REX LEG REDO"/>
    <n v="1"/>
    <n v="519872"/>
    <n v="98775.680000000008"/>
    <n v="618647.68000000005"/>
    <s v="PC MARIA DE JESUS ORTIZ CC. 42092719"/>
    <s v="COP"/>
    <d v="2019-05-29T00:00:00"/>
    <n v="-2"/>
    <d v="2019-05-28T00:00:00"/>
    <n v="1"/>
    <d v="2019-05-28T00:00:00"/>
    <n v="9496"/>
    <n v="1"/>
    <m/>
  </r>
  <r>
    <s v="Clínica San Rafael - MegaCentro T. Clínica "/>
    <d v="2019-05-29T00:00:00"/>
    <s v="Enfermeria"/>
    <s v="FAR"/>
    <n v="84"/>
    <d v="2019-05-29T00:00:00"/>
    <x v="14"/>
    <x v="14"/>
    <n v="1"/>
    <s v="CUCHILLA PARA CORTE DE HUESO MIDA REX LEG REDO"/>
    <n v="1"/>
    <n v="519872"/>
    <n v="98775.680000000008"/>
    <n v="618647.68000000005"/>
    <s v="PC JOSE HONORIO ESCUDERO CC.1342226"/>
    <s v="COP"/>
    <d v="2019-05-30T00:00:00"/>
    <n v="-3"/>
    <d v="2019-05-28T00:00:00"/>
    <n v="1"/>
    <d v="2019-05-28T00:00:00"/>
    <n v="9497"/>
    <n v="1"/>
    <m/>
  </r>
  <r>
    <s v="Clínica San Rafael - MegaCentro T. Clínica "/>
    <d v="2019-05-29T00:00:00"/>
    <s v="Patología"/>
    <s v="PAT"/>
    <n v="13"/>
    <d v="2019-05-29T00:00:00"/>
    <x v="29"/>
    <x v="29"/>
    <n v="5"/>
    <s v="TARRO BOCA ANCHA 4000ML"/>
    <n v="22"/>
    <n v="1663.86"/>
    <n v="6954.9348"/>
    <n v="43559.854800000001"/>
    <s v="TARROS SOLICITADOS PARA MUESTRAS POR AREA DE PATOLOGIA"/>
    <s v="COP"/>
    <d v="2019-05-30T00:00:00"/>
    <n v="2"/>
    <d v="2019-05-31T00:00:00"/>
    <n v="34"/>
    <d v="2019-05-31T00:00:00"/>
    <n v="95380"/>
    <n v="1.5454545454545454"/>
    <m/>
  </r>
  <r>
    <s v="Clínica San Rafael - MegaCentro T. Clínica "/>
    <d v="2019-05-30T00:00:00"/>
    <s v="Biotecnología"/>
    <s v="BIO"/>
    <n v="49"/>
    <d v="2019-05-30T00:00:00"/>
    <x v="4"/>
    <x v="4"/>
    <n v="1"/>
    <s v="TERMOHIGROMETRO CON CALIBRACION Y TRAZAB"/>
    <n v="2"/>
    <n v="120000"/>
    <n v="45600"/>
    <n v="285600"/>
    <s v="ADQUISICION PRIORITARIA GASTROENTEROLOGIA (1 PARA CUARTO DE PROCEDIMIENTOS - 1 PARA SALA DE RECUPERACION)"/>
    <s v="COP"/>
    <d v="2019-05-31T00:00:00"/>
    <n v="-15"/>
    <d v="2019-05-13T00:00:00"/>
    <n v="2"/>
    <d v="2019-05-13T00:00:00"/>
    <n v="216"/>
    <n v="1"/>
    <m/>
  </r>
  <r>
    <s v="Clínica San Rafael - MegaCentro T. Clínica "/>
    <d v="2019-05-30T00:00:00"/>
    <s v="Farmacia"/>
    <s v="FAR"/>
    <n v="85"/>
    <d v="2019-05-30T00:00:00"/>
    <x v="30"/>
    <x v="30"/>
    <n v="1"/>
    <s v="CINTA INCONT URIN A REF. TVTOML"/>
    <n v="1"/>
    <n v="1396125"/>
    <n v="265263.75"/>
    <n v="1661388.75"/>
    <s v="INSUMO REQUERIDO POR FARMACIA PARA PROCEDIMIENTO"/>
    <s v="COP"/>
    <d v="2019-06-04T00:00:00"/>
    <n v="1"/>
    <d v="2019-05-27T00:00:00"/>
    <n v="1"/>
    <d v="2019-06-04T00:00:00"/>
    <n v="42494"/>
    <n v="1"/>
    <m/>
  </r>
  <r>
    <s v="Clínica San Rafael - MegaCentro T. Clínica "/>
    <d v="2019-05-30T00:00:00"/>
    <s v="Mercadeo"/>
    <s v="MER"/>
    <n v="2"/>
    <d v="2019-05-30T00:00:00"/>
    <x v="31"/>
    <x v="31"/>
    <n v="1"/>
    <s v="CINTA DOBLE FAX 3M 12MM POR 50M"/>
    <n v="3"/>
    <n v="21008.04"/>
    <n v="11974.5828"/>
    <n v="74998.702799999999"/>
    <s v="CINTA REQUERIDA PARA PEGAR AVISOS CORPORATIVOS"/>
    <s v="COP"/>
    <d v="2019-05-30T00:00:00"/>
    <n v="11"/>
    <d v="2019-06-13T00:00:00"/>
    <n v="3"/>
    <d v="2019-06-13T00:00:00"/>
    <n v="14356"/>
    <n v="1"/>
    <m/>
  </r>
  <r>
    <s v="Clínica San Rafael - MegaCentro T. Clínica "/>
    <d v="2019-05-30T00:00:00"/>
    <s v="Patología"/>
    <s v="PAT"/>
    <n v="14"/>
    <d v="2019-05-30T00:00:00"/>
    <x v="32"/>
    <x v="32"/>
    <n v="1"/>
    <s v="FORMOL POR CUÑETE"/>
    <n v="1"/>
    <n v="68487"/>
    <n v="13012.53"/>
    <n v="81499.53"/>
    <s v="INSUMOS SOLICITADOS POR EL AREA DE PATOLOGIA SEDE MEGACENTRO"/>
    <s v="COP"/>
    <d v="2019-05-31T00:00:00"/>
    <n v="9"/>
    <d v="2019-06-12T00:00:00"/>
    <n v="1"/>
    <d v="2019-06-12T00:00:00"/>
    <n v="12909"/>
    <n v="1"/>
    <m/>
  </r>
  <r>
    <s v="Clínica San Rafael - MegaCentro T. Clínica "/>
    <d v="2019-05-31T00:00:00"/>
    <s v="Biotecnología"/>
    <s v="BIO"/>
    <n v="51"/>
    <d v="2019-05-31T00:00:00"/>
    <x v="33"/>
    <x v="33"/>
    <n v="2"/>
    <s v="CUCHILLA PADGETT MOD. B"/>
    <n v="1"/>
    <n v="200000"/>
    <n v="38000"/>
    <n v="238000"/>
    <s v="ALQUILER DERMATOMO PARA EL SERVICIO DE CIRUGIA SEDE MEGACENTRO"/>
    <s v="COP"/>
    <d v="2019-05-31T00:00:00"/>
    <n v="3"/>
    <d v="2019-06-04T00:00:00"/>
    <n v="1"/>
    <d v="2019-06-04T00:00:00"/>
    <n v="1507"/>
    <n v="1"/>
    <m/>
  </r>
  <r>
    <s v="Clínica San Rafael - MegaCentro T. Clínica "/>
    <d v="2019-06-04T00:00:00"/>
    <s v="Cirugía"/>
    <s v="BIO"/>
    <n v="52"/>
    <d v="2019-06-04T00:00:00"/>
    <x v="34"/>
    <x v="34"/>
    <n v="1"/>
    <s v="ACARREO CUBA - MEGACENTRO"/>
    <n v="1"/>
    <n v="30000"/>
    <s v=""/>
    <n v="30000"/>
    <s v="TRASLADO DE POSICIONADOR DE CADERA DESDE LA SEDE CUBA HASTA LA SEDE MEGACENTRO - CARGAR A CX"/>
    <s v="COP"/>
    <d v="2019-06-04T00:00:00"/>
    <n v="1"/>
    <d v="2019-06-04T00:00:00"/>
    <n v="1"/>
    <d v="2019-06-04T00:00:00"/>
    <s v="Cuenta de cobro"/>
    <n v="1"/>
    <m/>
  </r>
  <r>
    <s v="Clínica San Rafael - MegaCentro T. Clínica "/>
    <d v="2019-06-04T00:00:00"/>
    <s v="Farmacia"/>
    <s v="FAR"/>
    <n v="87"/>
    <d v="2019-06-04T00:00:00"/>
    <x v="15"/>
    <x v="15"/>
    <n v="1"/>
    <s v="CEMENTO EUROFIX CON GENTAMICINA*40/MAN"/>
    <n v="2"/>
    <n v="209177"/>
    <s v=""/>
    <n v="418354"/>
    <s v="PC. ALFREDO LONDOÑO CC. 1384965 ESP. DR SIERRA"/>
    <s v="COP"/>
    <d v="2019-06-05T00:00:00"/>
    <n v="3"/>
    <d v="2019-06-07T00:00:00"/>
    <n v="2"/>
    <d v="2019-06-07T00:00:00"/>
    <n v="59707"/>
    <n v="1"/>
    <m/>
  </r>
  <r>
    <s v="Clínica San Rafael - MegaCentro T. Clínica "/>
    <d v="2019-06-04T00:00:00"/>
    <s v="Gestión humana"/>
    <s v="GEH"/>
    <n v="33"/>
    <d v="2019-06-04T00:00:00"/>
    <x v="35"/>
    <x v="35"/>
    <n v="1"/>
    <s v="RECARGA EXTINTOR ABC X 10LB"/>
    <n v="5"/>
    <n v="13000"/>
    <s v=""/>
    <n v="65000"/>
    <s v="RECARGA EXTINTORES POR VENCIMIENTO SEDE MEGACENTRO"/>
    <s v="COP"/>
    <d v="2019-06-05T00:00:00"/>
    <n v="6"/>
    <d v="2019-06-12T00:00:00"/>
    <n v="5"/>
    <d v="2019-06-12T00:00:00"/>
    <n v="3635"/>
    <n v="1"/>
    <m/>
  </r>
  <r>
    <s v="Clínica San Rafael - MegaCentro T. Clínica "/>
    <d v="2019-06-06T00:00:00"/>
    <s v="Farmacia"/>
    <s v="FAR"/>
    <n v="88"/>
    <d v="2019-06-06T00:00:00"/>
    <x v="36"/>
    <x v="36"/>
    <n v="1"/>
    <s v="ULTRAVIST 300MG FCO 500 ML"/>
    <n v="40"/>
    <n v="404250"/>
    <s v=""/>
    <n v="16170000"/>
    <s v="MEDIOS DE CONTRASTE REQUERIDOS POR FARMACIA SEDE MEGACENTRO"/>
    <s v="COP"/>
    <d v="2019-06-07T00:00:00"/>
    <n v="2"/>
    <d v="2019-06-10T00:00:00"/>
    <n v="40"/>
    <d v="2019-06-10T00:00:00"/>
    <n v="1268600"/>
    <n v="1"/>
    <m/>
  </r>
  <r>
    <s v="Clínica San Rafael - MegaCentro T. Clínica "/>
    <d v="2019-06-06T00:00:00"/>
    <s v="Farmacia"/>
    <s v="FAR"/>
    <n v="88"/>
    <d v="2019-06-06T00:00:00"/>
    <x v="36"/>
    <x v="36"/>
    <n v="2"/>
    <s v="CONECTOR DE ALTA PRESION 48&quot;"/>
    <n v="20"/>
    <s v=""/>
    <s v=""/>
    <s v=""/>
    <s v="MEDIOS DE CONTRASTE REQUERIDOS POR FARMACIA SEDE MEGACENTRO"/>
    <s v="COP"/>
    <d v="2019-06-07T00:00:00"/>
    <n v="8"/>
    <d v="2019-06-18T00:00:00"/>
    <n v="20"/>
    <d v="2019-06-18T00:00:00"/>
    <n v="1269012"/>
    <n v="1"/>
    <m/>
  </r>
  <r>
    <s v="Clínica San Rafael - Cuba"/>
    <d v="2019-06-06T00:00:00"/>
    <s v="Farmacia"/>
    <s v="FAR"/>
    <n v="89"/>
    <d v="2019-06-06T00:00:00"/>
    <x v="36"/>
    <x v="36"/>
    <n v="1"/>
    <s v="ULTRAVIST 300MG FCO 500 ML"/>
    <n v="40"/>
    <n v="404250"/>
    <s v=""/>
    <n v="16170000"/>
    <s v="MEDIOS DE CONTRASTE REQUERIDOS POR FARMACIA SEDE CUBA"/>
    <s v="COP"/>
    <d v="2019-06-07T00:00:00"/>
    <n v="2"/>
    <d v="2019-06-10T00:00:00"/>
    <n v="40"/>
    <d v="2019-06-10T00:00:00"/>
    <n v="1268601"/>
    <n v="1"/>
    <m/>
  </r>
  <r>
    <s v="Clínica San Rafael - Cuba"/>
    <d v="2019-06-06T00:00:00"/>
    <s v="Farmacia"/>
    <s v="FAR"/>
    <n v="89"/>
    <d v="2019-06-06T00:00:00"/>
    <x v="36"/>
    <x v="36"/>
    <n v="2"/>
    <s v="CONECTOR DE ALTA PRESION 48&quot;"/>
    <n v="20"/>
    <s v=""/>
    <s v=""/>
    <s v=""/>
    <s v="MEDIOS DE CONTRASTE REQUERIDOS POR FARMACIA SEDE CUBA"/>
    <s v="COP"/>
    <d v="2019-06-07T00:00:00"/>
    <n v="8"/>
    <d v="2019-06-18T00:00:00"/>
    <n v="20"/>
    <d v="2019-06-18T00:00:00"/>
    <n v="1269012"/>
    <n v="1"/>
    <m/>
  </r>
  <r>
    <s v="Clínica San Rafael - MegaCentro T. Clínica "/>
    <d v="2019-06-06T00:00:00"/>
    <s v="Gestión humana"/>
    <s v="GEH"/>
    <n v="34"/>
    <d v="2019-06-06T00:00:00"/>
    <x v="35"/>
    <x v="35"/>
    <n v="1"/>
    <s v="EXTINTOR SOLKAFLAM *3,700 GRS+BASE+SEÑAL+DEMARCACIÓN"/>
    <n v="2"/>
    <n v="220000"/>
    <s v=""/>
    <n v="440000"/>
    <s v="INFRAESTRUCTURA REQUERIDA DEACUERDO CON LA INSPECCION REALIZADA EL DÍA MIERCOLES 5 DE JUNIO A LA SEDE ICONO REFERENTE A LA APERTURA DE LOS CONSULTORIOS UBICADOS EN EL PISO 3 Y 4"/>
    <s v="COP"/>
    <d v="2019-06-07T00:00:00"/>
    <n v="5"/>
    <d v="2019-06-13T00:00:00"/>
    <n v="2"/>
    <d v="2019-06-13T00:00:00"/>
    <n v="3641"/>
    <n v="1"/>
    <m/>
  </r>
  <r>
    <s v="Clínica San Rafael - MegaCentro T. Clínica "/>
    <d v="2019-06-11T00:00:00"/>
    <s v="Biotecnología"/>
    <s v="BIO"/>
    <n v="54"/>
    <d v="2019-06-11T00:00:00"/>
    <x v="4"/>
    <x v="4"/>
    <n v="1"/>
    <s v="SENSOR DE TEMPERATURA DRAGER"/>
    <n v="1"/>
    <n v="190000"/>
    <n v="36100"/>
    <n v="226100"/>
    <s v="SENSOR DE TEMPERATURA PARA MONITOR REQUERIDO PARA LOS PROCEDIMIENTOS DE CIRUGIA CARDIOVASCULAR SEDE MEGACENTRO"/>
    <s v="COP"/>
    <d v="2019-06-12T00:00:00"/>
    <n v="4"/>
    <d v="2019-06-17T00:00:00"/>
    <n v="1"/>
    <d v="2019-06-17T00:00:00"/>
    <n v="248"/>
    <n v="1"/>
    <m/>
  </r>
  <r>
    <s v="Clínica San Rafael - MegaCentro T. Clínica "/>
    <d v="2019-06-11T00:00:00"/>
    <s v="Farmacia"/>
    <s v="FAR"/>
    <n v="92"/>
    <d v="2019-06-11T00:00:00"/>
    <x v="14"/>
    <x v="14"/>
    <n v="2"/>
    <s v="CUCHILLA PARA CORTE DE HUESO MIDA REX LEG R"/>
    <n v="1"/>
    <n v="519872"/>
    <n v="98775.680000000008"/>
    <n v="618647.68000000005"/>
    <s v="PC GILBERTO MAYA ZABALA CC 1291762"/>
    <s v="COP"/>
    <d v="2019-06-12T00:00:00"/>
    <n v="-6"/>
    <d v="2019-06-05T00:00:00"/>
    <n v="1"/>
    <d v="2019-06-05T00:00:00"/>
    <n v="9554"/>
    <n v="1"/>
    <m/>
  </r>
  <r>
    <s v="Clínica San Rafael - MegaCentro T. Clínica "/>
    <d v="2019-06-11T00:00:00"/>
    <s v="Farmacia"/>
    <s v="FAR"/>
    <n v="93"/>
    <d v="2019-06-11T00:00:00"/>
    <x v="14"/>
    <x v="14"/>
    <n v="1"/>
    <s v="FRESA REDONDA DIAMANTADA 4MM*13CM L*15°D"/>
    <n v="1"/>
    <n v="1383200"/>
    <n v="262808"/>
    <n v="1646008"/>
    <s v="PC EDWARD ANTONIO MONSALVE MARIN CC. 94266629"/>
    <s v="COP"/>
    <d v="2019-06-12T00:00:00"/>
    <n v="-6"/>
    <d v="2019-06-05T00:00:00"/>
    <n v="1"/>
    <d v="2019-06-05T00:00:00"/>
    <n v="9552"/>
    <n v="1"/>
    <m/>
  </r>
  <r>
    <s v="Clínica San Rafael - MegaCentro T. Clínica "/>
    <d v="2019-06-11T00:00:00"/>
    <s v="Farmacia"/>
    <s v="FAR"/>
    <n v="94"/>
    <d v="2019-06-11T00:00:00"/>
    <x v="14"/>
    <x v="14"/>
    <n v="1"/>
    <s v="PATTY 5 CC"/>
    <n v="1"/>
    <n v="2836684"/>
    <s v=""/>
    <n v="2836684"/>
    <s v="PC JULIO CESAR RESTREPO VILLEGAS CC. 10098440"/>
    <s v="COP"/>
    <d v="2019-06-12T00:00:00"/>
    <n v="-6"/>
    <d v="2019-06-05T00:00:00"/>
    <n v="1"/>
    <d v="2019-06-05T00:00:00"/>
    <n v="9551"/>
    <n v="1"/>
    <m/>
  </r>
  <r>
    <s v="Clínica San Rafael - MegaCentro T. Clínica "/>
    <d v="2019-06-11T00:00:00"/>
    <s v="Farmacia"/>
    <s v="FAR"/>
    <n v="95"/>
    <d v="2019-06-11T00:00:00"/>
    <x v="14"/>
    <x v="14"/>
    <n v="4"/>
    <s v="CUCHILLA PARA CORTE DE HUESO MIDA REX LEG P"/>
    <n v="1"/>
    <n v="519872"/>
    <n v="98775.680000000008"/>
    <n v="618647.68000000005"/>
    <s v="PC YINA SILENIA CARMONA ROJAS CC.25166915"/>
    <s v="COP"/>
    <d v="2019-06-12T00:00:00"/>
    <n v="-6"/>
    <d v="2019-06-05T00:00:00"/>
    <n v="1"/>
    <d v="2019-06-05T00:00:00"/>
    <n v="9555"/>
    <n v="1"/>
    <m/>
  </r>
  <r>
    <s v="Clínica San Rafael - MegaCentro T. Clínica "/>
    <d v="2019-06-11T00:00:00"/>
    <s v="Farmacia"/>
    <s v="FAR"/>
    <n v="97"/>
    <d v="2019-06-11T00:00:00"/>
    <x v="14"/>
    <x v="14"/>
    <n v="1"/>
    <s v="CUCHILLA PARA SHAVER DE 4MM*2CM"/>
    <n v="1"/>
    <n v="2550000"/>
    <n v="484500"/>
    <n v="3034500"/>
    <s v="PC MARTA LILIANA RIOS CC. 42010393"/>
    <s v="COP"/>
    <d v="2019-06-12T00:00:00"/>
    <n v="-4"/>
    <d v="2019-06-07T00:00:00"/>
    <n v="1"/>
    <d v="2019-06-07T00:00:00"/>
    <n v="9613"/>
    <n v="1"/>
    <m/>
  </r>
  <r>
    <s v="Clínica San Rafael - MegaCentro T. Clínica "/>
    <d v="2019-06-11T00:00:00"/>
    <s v="Farmacia"/>
    <s v="FAR"/>
    <n v="98"/>
    <d v="2019-06-11T00:00:00"/>
    <x v="14"/>
    <x v="14"/>
    <n v="1"/>
    <s v="PUTTY 2,5 CC"/>
    <n v="1"/>
    <n v="1628156"/>
    <s v=""/>
    <n v="1628156"/>
    <s v="PC MARIA MERCEDES CORTES ACEVEDO CC. 25242642"/>
    <s v="COP"/>
    <d v="2019-06-12T00:00:00"/>
    <n v="-4"/>
    <d v="2019-06-07T00:00:00"/>
    <n v="1"/>
    <d v="2019-06-07T00:00:00"/>
    <n v="9612"/>
    <n v="1"/>
    <m/>
  </r>
  <r>
    <s v="Clínica San Rafael - MegaCentro T. Clínica "/>
    <d v="2019-06-11T00:00:00"/>
    <s v="Farmacia"/>
    <s v="FAR"/>
    <n v="99"/>
    <d v="2019-06-11T00:00:00"/>
    <x v="14"/>
    <x v="14"/>
    <n v="1"/>
    <s v="CUCHILLA PARA CORTE DE HUESO MIDAS REX LEG R"/>
    <n v="1"/>
    <n v="519872"/>
    <n v="98775.680000000008"/>
    <n v="618647.68000000005"/>
    <s v="PC MARLENY GUALTERO GOMEZ CC. 40770816"/>
    <s v="COP"/>
    <d v="2019-06-12T00:00:00"/>
    <n v="-4"/>
    <d v="2019-06-07T00:00:00"/>
    <n v="1"/>
    <d v="2019-06-07T00:00:00"/>
    <n v="9607"/>
    <n v="1"/>
    <m/>
  </r>
  <r>
    <s v="Clínica San Rafael - MegaCentro T. Clínica "/>
    <d v="2019-06-11T00:00:00"/>
    <s v="Farmacia"/>
    <s v="FAR"/>
    <n v="100"/>
    <d v="2019-06-11T00:00:00"/>
    <x v="14"/>
    <x v="14"/>
    <n v="1"/>
    <s v="CUÑA TRICORTICAL DE CRESTA ILIACA 12MM"/>
    <n v="1"/>
    <n v="4767130"/>
    <s v=""/>
    <n v="4767130"/>
    <s v="PC JIMMY ALEXANDER MONTOYA SUAREZ CC.108749195"/>
    <s v="COP"/>
    <d v="2019-06-12T00:00:00"/>
    <n v="-3"/>
    <d v="2019-06-10T00:00:00"/>
    <n v="1"/>
    <d v="2019-06-10T00:00:00"/>
    <n v="9651"/>
    <n v="1"/>
    <m/>
  </r>
  <r>
    <s v="Clínica San Rafael - MegaCentro T. Clínica "/>
    <d v="2019-06-11T00:00:00"/>
    <s v="Farmacia"/>
    <s v="FAR"/>
    <n v="101"/>
    <d v="2019-06-11T00:00:00"/>
    <x v="14"/>
    <x v="14"/>
    <n v="1"/>
    <s v="CUCHILLA PARA CORTE DE HUESO MIDAS REX LEG R"/>
    <n v="1"/>
    <n v="519872"/>
    <n v="98775.680000000008"/>
    <n v="618647.68000000005"/>
    <s v="PC MARLENY GUALTERO GOMEZ CC. 40770816"/>
    <s v="COP"/>
    <d v="2019-06-12T00:00:00"/>
    <n v="-4"/>
    <d v="2019-06-07T00:00:00"/>
    <n v="1"/>
    <d v="2019-06-07T00:00:00"/>
    <n v="9606"/>
    <n v="1"/>
    <m/>
  </r>
  <r>
    <s v="Clínica San Rafael - MegaCentro T. Clínica "/>
    <d v="2019-06-11T00:00:00"/>
    <s v="Farmacia"/>
    <s v="FAR"/>
    <n v="102"/>
    <d v="2019-06-11T00:00:00"/>
    <x v="30"/>
    <x v="30"/>
    <n v="1"/>
    <s v="UROMAX 1000MG/4ML SLN INY CJX1CUM"/>
    <n v="1"/>
    <n v="197721"/>
    <s v=""/>
    <n v="197721"/>
    <s v="PACIENTE QUE HABIA PUESTO TUTELA, SOLICITADO POR EL DR ARIAS"/>
    <s v="COP"/>
    <d v="2019-06-12T00:00:00"/>
    <n v="-5"/>
    <d v="2019-06-06T00:00:00"/>
    <n v="1"/>
    <d v="2019-06-06T00:00:00"/>
    <n v="45734"/>
    <n v="1"/>
    <m/>
  </r>
  <r>
    <s v="Clínica San Rafael - MegaCentro T. Clínica "/>
    <d v="2019-06-11T00:00:00"/>
    <s v="Farmacia"/>
    <s v="FAR"/>
    <n v="103"/>
    <d v="2019-06-11T00:00:00"/>
    <x v="22"/>
    <x v="22"/>
    <n v="1"/>
    <s v="EA FG,E100,STNTD,PORC,MIT, 25MM,PMP BR I"/>
    <n v="1"/>
    <n v="2700000"/>
    <s v=""/>
    <n v="2700000"/>
    <s v="PC ANGELA DE JESUS HOLGUIN"/>
    <s v="COP"/>
    <d v="2019-06-12T00:00:00"/>
    <n v="-7"/>
    <d v="2019-06-04T00:00:00"/>
    <n v="1"/>
    <d v="2019-06-04T00:00:00"/>
    <n v="9450"/>
    <n v="1"/>
    <m/>
  </r>
  <r>
    <s v="Clínica San Rafael - MegaCentro T. Clínica "/>
    <d v="2019-06-12T00:00:00"/>
    <s v="Biotecnología"/>
    <s v="BIO"/>
    <n v="57"/>
    <d v="2019-06-12T00:00:00"/>
    <x v="34"/>
    <x v="34"/>
    <n v="1"/>
    <s v="FLETE ARCO EN C"/>
    <n v="1"/>
    <n v="60000"/>
    <s v=""/>
    <n v="60000"/>
    <s v="TRASLADO DE ARCO EN C DESDE LA SEDE CUBA HASTA MEGACENTRO"/>
    <s v="COP"/>
    <d v="2019-06-12T00:00:00"/>
    <n v="1"/>
    <d v="2019-06-12T00:00:00"/>
    <n v="1"/>
    <d v="2019-06-12T00:00:00"/>
    <s v="CUENTA DE COBRO"/>
    <n v="1"/>
    <m/>
  </r>
  <r>
    <s v="Clínica San Rafael - MegaCentro T. Clínica "/>
    <d v="2019-06-14T00:00:00"/>
    <n v="0"/>
    <s v="GEN"/>
    <n v="40"/>
    <d v="2019-06-14T00:00:00"/>
    <x v="23"/>
    <x v="23"/>
    <n v="4"/>
    <s v="BOLSA SELLABLE 10*20"/>
    <n v="2"/>
    <n v="4201.7"/>
    <n v="1596.646"/>
    <n v="10000.046"/>
    <s v="VASOS REQUERIDOS PARA CONSUMO DE AGUA "/>
    <s v="COP"/>
    <d v="2019-06-14T00:00:00"/>
    <n v="3"/>
    <d v="2019-06-18T00:00:00"/>
    <n v="2"/>
    <d v="2019-06-18T00:00:00"/>
    <s v="0408"/>
    <n v="1"/>
    <m/>
  </r>
  <r>
    <s v="Clínica San Rafael - MegaCentro T. Clínica "/>
    <d v="2019-06-15T00:00:00"/>
    <n v="0"/>
    <s v="GEN"/>
    <n v="41"/>
    <d v="2019-06-15T00:00:00"/>
    <x v="16"/>
    <x v="16"/>
    <n v="1"/>
    <s v="ROTULOS CITOPATOLOGICOS"/>
    <n v="2000"/>
    <n v="70"/>
    <n v="26600"/>
    <n v="166600"/>
    <s v="PEDIDO DE LITOGRAFIA, USO DE TODAS LAS AREAS Y SEDES"/>
    <s v="COP"/>
    <d v="2019-06-18T00:00:00"/>
    <n v="-4"/>
    <d v="2019-06-13T00:00:00"/>
    <n v="2000"/>
    <d v="2019-06-13T00:00:00"/>
    <n v="17892"/>
    <n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gridDropZones="1" multipleFieldFilters="0">
  <location ref="A7:C46" firstHeaderRow="2" firstDataRow="2" firstDataCol="2"/>
  <pivotFields count="24">
    <pivotField compact="0" outline="0" showAll="0"/>
    <pivotField compact="0" numFmtId="165" outline="0" showAll="0"/>
    <pivotField compact="0" outline="0" showAll="0"/>
    <pivotField compact="0" outline="0" showAll="0"/>
    <pivotField compact="0" outline="0" showAll="0"/>
    <pivotField compact="0" numFmtId="165" outline="0" showAll="0"/>
    <pivotField axis="axisRow" compact="0" outline="0" showAll="0" sortType="ascending" defaultSubtotal="0">
      <items count="40">
        <item x="12"/>
        <item x="4"/>
        <item x="32"/>
        <item x="34"/>
        <item m="1" x="37"/>
        <item x="25"/>
        <item x="7"/>
        <item x="26"/>
        <item x="23"/>
        <item x="35"/>
        <item x="28"/>
        <item x="11"/>
        <item x="1"/>
        <item m="1" x="38"/>
        <item x="19"/>
        <item x="17"/>
        <item x="22"/>
        <item x="24"/>
        <item x="31"/>
        <item x="0"/>
        <item x="15"/>
        <item x="5"/>
        <item x="10"/>
        <item x="27"/>
        <item x="14"/>
        <item x="13"/>
        <item x="36"/>
        <item x="20"/>
        <item x="29"/>
        <item x="2"/>
        <item x="3"/>
        <item x="6"/>
        <item x="30"/>
        <item x="16"/>
        <item x="18"/>
        <item x="9"/>
        <item x="21"/>
        <item x="33"/>
        <item x="8"/>
        <item m="1" x="39"/>
      </items>
    </pivotField>
    <pivotField axis="axisRow" compact="0" outline="0" showAll="0" sortType="ascending" defaultSubtotal="0">
      <items count="40">
        <item x="21"/>
        <item x="26"/>
        <item x="0"/>
        <item x="36"/>
        <item x="32"/>
        <item x="33"/>
        <item x="1"/>
        <item x="11"/>
        <item x="7"/>
        <item x="28"/>
        <item x="20"/>
        <item x="24"/>
        <item x="31"/>
        <item x="9"/>
        <item x="15"/>
        <item x="29"/>
        <item x="30"/>
        <item x="8"/>
        <item x="23"/>
        <item x="25"/>
        <item x="16"/>
        <item x="35"/>
        <item x="2"/>
        <item x="27"/>
        <item x="34"/>
        <item x="14"/>
        <item x="5"/>
        <item x="3"/>
        <item x="12"/>
        <item x="18"/>
        <item m="1" x="37"/>
        <item x="17"/>
        <item x="10"/>
        <item x="6"/>
        <item x="19"/>
        <item m="1" x="38"/>
        <item m="1" x="39"/>
        <item x="4"/>
        <item x="22"/>
        <item x="13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numFmtId="165" outline="0" showAll="0"/>
    <pivotField compact="0" outline="0" showAll="0"/>
    <pivotField compact="0" numFmtId="165" outline="0" showAll="0"/>
    <pivotField compact="0" outline="0" showAll="0"/>
    <pivotField compact="0" outline="0" showAll="0"/>
    <pivotField compact="0" outline="0" showAll="0"/>
  </pivotFields>
  <rowFields count="2">
    <field x="7"/>
    <field x="6"/>
  </rowFields>
  <rowItems count="38">
    <i>
      <x/>
      <x v="36"/>
    </i>
    <i>
      <x v="1"/>
      <x v="7"/>
    </i>
    <i>
      <x v="2"/>
      <x v="19"/>
    </i>
    <i>
      <x v="3"/>
      <x v="26"/>
    </i>
    <i>
      <x v="4"/>
      <x v="2"/>
    </i>
    <i>
      <x v="5"/>
      <x v="37"/>
    </i>
    <i>
      <x v="6"/>
      <x v="12"/>
    </i>
    <i>
      <x v="7"/>
      <x v="11"/>
    </i>
    <i>
      <x v="8"/>
      <x v="6"/>
    </i>
    <i>
      <x v="9"/>
      <x v="10"/>
    </i>
    <i>
      <x v="10"/>
      <x v="27"/>
    </i>
    <i>
      <x v="11"/>
      <x v="17"/>
    </i>
    <i>
      <x v="12"/>
      <x v="18"/>
    </i>
    <i>
      <x v="13"/>
      <x v="35"/>
    </i>
    <i>
      <x v="14"/>
      <x v="20"/>
    </i>
    <i>
      <x v="15"/>
      <x v="28"/>
    </i>
    <i>
      <x v="16"/>
      <x v="32"/>
    </i>
    <i>
      <x v="17"/>
      <x v="38"/>
    </i>
    <i>
      <x v="18"/>
      <x v="8"/>
    </i>
    <i>
      <x v="19"/>
      <x v="5"/>
    </i>
    <i>
      <x v="20"/>
      <x v="33"/>
    </i>
    <i>
      <x v="21"/>
      <x v="9"/>
    </i>
    <i>
      <x v="22"/>
      <x v="29"/>
    </i>
    <i>
      <x v="23"/>
      <x v="23"/>
    </i>
    <i>
      <x v="24"/>
      <x v="3"/>
    </i>
    <i>
      <x v="25"/>
      <x v="24"/>
    </i>
    <i>
      <x v="26"/>
      <x v="21"/>
    </i>
    <i>
      <x v="27"/>
      <x v="30"/>
    </i>
    <i>
      <x v="28"/>
      <x/>
    </i>
    <i>
      <x v="29"/>
      <x v="34"/>
    </i>
    <i>
      <x v="31"/>
      <x v="15"/>
    </i>
    <i>
      <x v="32"/>
      <x v="22"/>
    </i>
    <i>
      <x v="33"/>
      <x v="31"/>
    </i>
    <i>
      <x v="34"/>
      <x v="14"/>
    </i>
    <i>
      <x v="37"/>
      <x v="1"/>
    </i>
    <i>
      <x v="38"/>
      <x v="16"/>
    </i>
    <i>
      <x v="39"/>
      <x v="25"/>
    </i>
    <i t="grand">
      <x/>
    </i>
  </rowItems>
  <colItems count="1">
    <i/>
  </colItems>
  <dataFields count="1">
    <dataField name="Promedio de Tiempo de respuesta" fld="17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Z1116"/>
  <sheetViews>
    <sheetView showGridLines="0" topLeftCell="L1" zoomScale="96" zoomScaleNormal="96" zoomScaleSheetLayoutView="100" workbookViewId="0">
      <pane ySplit="1" topLeftCell="A2" activePane="bottomLeft" state="frozen"/>
      <selection activeCell="H1" sqref="H1"/>
      <selection pane="bottomLeft" activeCell="V13" sqref="V13"/>
    </sheetView>
  </sheetViews>
  <sheetFormatPr baseColWidth="10" defaultColWidth="11.42578125" defaultRowHeight="15" x14ac:dyDescent="0.25"/>
  <cols>
    <col min="1" max="1" width="38" bestFit="1" customWidth="1"/>
    <col min="2" max="2" width="17.7109375" style="16" customWidth="1"/>
    <col min="3" max="3" width="25.7109375" customWidth="1"/>
    <col min="4" max="4" width="7.5703125" customWidth="1"/>
    <col min="5" max="5" width="11.85546875" bestFit="1" customWidth="1"/>
    <col min="6" max="6" width="17.7109375" style="9" customWidth="1"/>
    <col min="7" max="7" width="12.5703125" customWidth="1"/>
    <col min="8" max="8" width="39.7109375" customWidth="1"/>
    <col min="9" max="9" width="17.140625" customWidth="1"/>
    <col min="10" max="10" width="53.28515625" bestFit="1" customWidth="1"/>
    <col min="11" max="11" width="14.85546875" customWidth="1"/>
    <col min="12" max="12" width="13.140625" style="10" customWidth="1"/>
    <col min="13" max="13" width="11.42578125" style="10"/>
    <col min="14" max="14" width="14.28515625" style="10" bestFit="1" customWidth="1"/>
    <col min="15" max="15" width="14.28515625" style="10" customWidth="1"/>
    <col min="17" max="17" width="14.140625" customWidth="1"/>
    <col min="18" max="18" width="13.42578125" customWidth="1"/>
    <col min="19" max="19" width="14.85546875" style="9" customWidth="1"/>
    <col min="20" max="20" width="13.42578125" customWidth="1"/>
    <col min="21" max="21" width="15.7109375" style="9" customWidth="1"/>
    <col min="23" max="23" width="13.42578125" style="11" customWidth="1"/>
    <col min="24" max="24" width="24" bestFit="1" customWidth="1"/>
  </cols>
  <sheetData>
    <row r="1" spans="1:26" s="8" customFormat="1" ht="24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27" t="s">
        <v>18</v>
      </c>
      <c r="T1" s="4" t="s">
        <v>19</v>
      </c>
      <c r="U1" s="28" t="s">
        <v>20</v>
      </c>
      <c r="V1" s="3" t="s">
        <v>21</v>
      </c>
      <c r="W1" s="6" t="s">
        <v>22</v>
      </c>
      <c r="X1" s="7" t="s">
        <v>23</v>
      </c>
    </row>
    <row r="2" spans="1:26" x14ac:dyDescent="0.25">
      <c r="A2" t="s">
        <v>24</v>
      </c>
      <c r="B2" s="9">
        <v>43544</v>
      </c>
      <c r="C2" t="s">
        <v>25</v>
      </c>
      <c r="D2" t="s">
        <v>26</v>
      </c>
      <c r="E2">
        <v>1</v>
      </c>
      <c r="F2" s="9">
        <v>43544</v>
      </c>
      <c r="G2">
        <v>830025149</v>
      </c>
      <c r="H2" t="s">
        <v>27</v>
      </c>
      <c r="I2">
        <v>1</v>
      </c>
      <c r="J2" t="s">
        <v>28</v>
      </c>
      <c r="K2">
        <v>1</v>
      </c>
      <c r="L2" s="10">
        <v>145000</v>
      </c>
      <c r="M2" s="10">
        <v>27550</v>
      </c>
      <c r="N2" s="10">
        <v>172550</v>
      </c>
      <c r="P2" t="s">
        <v>29</v>
      </c>
      <c r="R2" t="str">
        <f>IF(OR(Q2="",U2=""),"",NETWORKDAYS(F2,U2))</f>
        <v/>
      </c>
      <c r="W2" s="11" t="str">
        <f t="shared" ref="W2:W65" si="0">IF(U2="","",T2/K2)</f>
        <v/>
      </c>
      <c r="X2" t="str">
        <f>+IF(D2="","",VLOOKUP(D2,[1]DATOS!$G$15:$H$37,2,0))</f>
        <v>BIOTECNOLOGIA</v>
      </c>
      <c r="Y2" t="str">
        <f>+D2&amp;E2</f>
        <v>BIO1</v>
      </c>
      <c r="Z2">
        <v>1</v>
      </c>
    </row>
    <row r="3" spans="1:26" x14ac:dyDescent="0.25">
      <c r="A3" t="s">
        <v>24</v>
      </c>
      <c r="B3" s="9">
        <v>43544</v>
      </c>
      <c r="C3" t="s">
        <v>25</v>
      </c>
      <c r="D3" t="s">
        <v>26</v>
      </c>
      <c r="E3">
        <v>2</v>
      </c>
      <c r="F3" s="9">
        <v>43544</v>
      </c>
      <c r="G3">
        <v>900757947</v>
      </c>
      <c r="H3" t="s">
        <v>30</v>
      </c>
      <c r="I3">
        <v>1</v>
      </c>
      <c r="J3" t="s">
        <v>31</v>
      </c>
      <c r="K3">
        <v>1</v>
      </c>
      <c r="L3" s="10">
        <v>18000</v>
      </c>
      <c r="M3" s="10">
        <v>3420</v>
      </c>
      <c r="N3" s="10">
        <v>21420</v>
      </c>
      <c r="P3" t="s">
        <v>29</v>
      </c>
      <c r="R3" t="str">
        <f t="shared" ref="R3:R66" si="1">IF(OR(Q3="",U3=""),"",NETWORKDAYS(F3,U3))</f>
        <v/>
      </c>
      <c r="W3" s="11" t="str">
        <f t="shared" si="0"/>
        <v/>
      </c>
      <c r="X3" t="str">
        <f>+IF(D3="","",VLOOKUP(D3,[1]DATOS!$G$15:$H$37,2,0))</f>
        <v>BIOTECNOLOGIA</v>
      </c>
      <c r="Y3" t="str">
        <f>+D3&amp;E3</f>
        <v>BIO2</v>
      </c>
      <c r="Z3">
        <v>1</v>
      </c>
    </row>
    <row r="4" spans="1:26" x14ac:dyDescent="0.25">
      <c r="A4" s="12" t="s">
        <v>24</v>
      </c>
      <c r="B4" s="13">
        <v>43544</v>
      </c>
      <c r="C4" s="12" t="s">
        <v>32</v>
      </c>
      <c r="D4" s="12" t="s">
        <v>33</v>
      </c>
      <c r="E4" s="12">
        <v>1</v>
      </c>
      <c r="F4" s="13">
        <v>43544</v>
      </c>
      <c r="G4" s="12">
        <v>79780562</v>
      </c>
      <c r="H4" s="12" t="s">
        <v>34</v>
      </c>
      <c r="I4" s="12">
        <v>1</v>
      </c>
      <c r="J4" s="12" t="s">
        <v>35</v>
      </c>
      <c r="K4" s="12">
        <v>6000</v>
      </c>
      <c r="L4" s="14">
        <v>130</v>
      </c>
      <c r="M4" s="14" t="s">
        <v>36</v>
      </c>
      <c r="N4" s="14">
        <v>780000</v>
      </c>
      <c r="O4" s="14"/>
      <c r="P4" t="s">
        <v>29</v>
      </c>
      <c r="Q4" s="12"/>
      <c r="R4" t="str">
        <f t="shared" si="1"/>
        <v/>
      </c>
      <c r="S4" s="13"/>
      <c r="T4" s="12">
        <v>6000</v>
      </c>
      <c r="U4" s="13">
        <v>43577</v>
      </c>
      <c r="V4" s="12"/>
      <c r="W4" s="11">
        <f t="shared" si="0"/>
        <v>1</v>
      </c>
      <c r="X4" s="12" t="str">
        <f>+IF(D4="","",VLOOKUP(D4,[1]DATOS!$G$15:$H$37,2,0))</f>
        <v>FARMACIA</v>
      </c>
    </row>
    <row r="5" spans="1:26" x14ac:dyDescent="0.25">
      <c r="A5" s="12" t="s">
        <v>24</v>
      </c>
      <c r="B5" s="13">
        <v>43544</v>
      </c>
      <c r="C5" s="12" t="s">
        <v>32</v>
      </c>
      <c r="D5" s="12" t="s">
        <v>33</v>
      </c>
      <c r="E5" s="12">
        <v>1</v>
      </c>
      <c r="F5" s="13">
        <v>43544</v>
      </c>
      <c r="G5" s="12">
        <v>79780562</v>
      </c>
      <c r="H5" s="12" t="s">
        <v>34</v>
      </c>
      <c r="I5" s="12">
        <v>2</v>
      </c>
      <c r="J5" s="12" t="s">
        <v>37</v>
      </c>
      <c r="K5" s="12">
        <v>3000</v>
      </c>
      <c r="L5" s="14">
        <v>130</v>
      </c>
      <c r="M5" s="14" t="s">
        <v>36</v>
      </c>
      <c r="N5" s="14">
        <v>390000</v>
      </c>
      <c r="O5" s="14"/>
      <c r="P5" t="s">
        <v>29</v>
      </c>
      <c r="Q5" s="12"/>
      <c r="R5" t="str">
        <f t="shared" si="1"/>
        <v/>
      </c>
      <c r="S5" s="13"/>
      <c r="T5" s="12">
        <v>3000</v>
      </c>
      <c r="U5" s="13">
        <v>43577</v>
      </c>
      <c r="V5" s="12"/>
      <c r="W5" s="11">
        <f t="shared" si="0"/>
        <v>1</v>
      </c>
      <c r="X5" s="12" t="str">
        <f>+IF(D5="","",VLOOKUP(D5,[1]DATOS!$G$15:$H$37,2,0))</f>
        <v>FARMACIA</v>
      </c>
    </row>
    <row r="6" spans="1:26" x14ac:dyDescent="0.25">
      <c r="A6" s="12" t="s">
        <v>24</v>
      </c>
      <c r="B6" s="13">
        <v>43544</v>
      </c>
      <c r="C6" s="12" t="s">
        <v>32</v>
      </c>
      <c r="D6" s="12" t="s">
        <v>33</v>
      </c>
      <c r="E6" s="12">
        <v>1</v>
      </c>
      <c r="F6" s="13">
        <v>43544</v>
      </c>
      <c r="G6" s="12">
        <v>79780562</v>
      </c>
      <c r="H6" s="12" t="s">
        <v>34</v>
      </c>
      <c r="I6" s="12">
        <v>3</v>
      </c>
      <c r="J6" s="12" t="s">
        <v>38</v>
      </c>
      <c r="K6" s="12">
        <v>2000</v>
      </c>
      <c r="L6" s="14">
        <v>130</v>
      </c>
      <c r="M6" s="14" t="s">
        <v>36</v>
      </c>
      <c r="N6" s="14">
        <v>260000</v>
      </c>
      <c r="O6" s="14"/>
      <c r="P6" t="s">
        <v>29</v>
      </c>
      <c r="Q6" s="12"/>
      <c r="R6" t="str">
        <f t="shared" si="1"/>
        <v/>
      </c>
      <c r="S6" s="13"/>
      <c r="T6" s="12">
        <v>2000</v>
      </c>
      <c r="U6" s="13">
        <v>43577</v>
      </c>
      <c r="V6" s="12"/>
      <c r="W6" s="11">
        <f t="shared" si="0"/>
        <v>1</v>
      </c>
      <c r="X6" s="12" t="str">
        <f>+IF(D6="","",VLOOKUP(D6,[1]DATOS!$G$15:$H$37,2,0))</f>
        <v>FARMACIA</v>
      </c>
    </row>
    <row r="7" spans="1:26" x14ac:dyDescent="0.25">
      <c r="A7" s="12" t="s">
        <v>24</v>
      </c>
      <c r="B7" s="13">
        <v>43544</v>
      </c>
      <c r="C7" s="12" t="s">
        <v>32</v>
      </c>
      <c r="D7" s="12" t="s">
        <v>33</v>
      </c>
      <c r="E7" s="12">
        <v>1</v>
      </c>
      <c r="F7" s="13">
        <v>43544</v>
      </c>
      <c r="G7" s="12">
        <v>79780562</v>
      </c>
      <c r="H7" s="12" t="s">
        <v>34</v>
      </c>
      <c r="I7" s="12">
        <v>4</v>
      </c>
      <c r="J7" s="12" t="s">
        <v>39</v>
      </c>
      <c r="K7" s="12">
        <v>2000</v>
      </c>
      <c r="L7" s="14">
        <v>130</v>
      </c>
      <c r="M7" s="14" t="s">
        <v>36</v>
      </c>
      <c r="N7" s="14">
        <v>260000</v>
      </c>
      <c r="O7" s="14"/>
      <c r="P7" t="s">
        <v>29</v>
      </c>
      <c r="Q7" s="12"/>
      <c r="R7" t="str">
        <f t="shared" si="1"/>
        <v/>
      </c>
      <c r="S7" s="13"/>
      <c r="T7" s="12">
        <v>2000</v>
      </c>
      <c r="U7" s="13">
        <v>43577</v>
      </c>
      <c r="V7" s="12"/>
      <c r="W7" s="11">
        <f t="shared" si="0"/>
        <v>1</v>
      </c>
      <c r="X7" s="12" t="str">
        <f>+IF(D7="","",VLOOKUP(D7,[1]DATOS!$G$15:$H$37,2,0))</f>
        <v>FARMACIA</v>
      </c>
    </row>
    <row r="8" spans="1:26" x14ac:dyDescent="0.25">
      <c r="A8" t="s">
        <v>40</v>
      </c>
      <c r="B8" s="9">
        <v>43544</v>
      </c>
      <c r="C8" t="s">
        <v>41</v>
      </c>
      <c r="D8" t="s">
        <v>42</v>
      </c>
      <c r="E8">
        <v>1</v>
      </c>
      <c r="F8" s="9">
        <v>43544</v>
      </c>
      <c r="G8">
        <v>816007826</v>
      </c>
      <c r="H8" t="s">
        <v>43</v>
      </c>
      <c r="I8">
        <v>1</v>
      </c>
      <c r="J8" t="s">
        <v>44</v>
      </c>
      <c r="K8">
        <v>3</v>
      </c>
      <c r="L8" s="10">
        <v>15000</v>
      </c>
      <c r="M8" s="10">
        <v>8550</v>
      </c>
      <c r="N8" s="10">
        <v>53550</v>
      </c>
      <c r="P8" t="s">
        <v>29</v>
      </c>
      <c r="Q8" s="16">
        <v>43545</v>
      </c>
      <c r="R8">
        <f t="shared" si="1"/>
        <v>2</v>
      </c>
      <c r="S8" s="9">
        <v>43545</v>
      </c>
      <c r="T8">
        <v>3</v>
      </c>
      <c r="U8" s="9">
        <v>43545</v>
      </c>
      <c r="V8">
        <v>43212</v>
      </c>
      <c r="W8" s="11">
        <f t="shared" si="0"/>
        <v>1</v>
      </c>
      <c r="X8" t="str">
        <f>+IF(D8="","",VLOOKUP(D8,[1]DATOS!$G$15:$H$37,2,0))</f>
        <v>GESTION HUMANA</v>
      </c>
    </row>
    <row r="9" spans="1:26" x14ac:dyDescent="0.25">
      <c r="A9" t="s">
        <v>40</v>
      </c>
      <c r="B9" s="9">
        <v>43544</v>
      </c>
      <c r="C9" t="s">
        <v>41</v>
      </c>
      <c r="D9" t="s">
        <v>42</v>
      </c>
      <c r="E9">
        <v>1</v>
      </c>
      <c r="F9" s="9">
        <v>43544</v>
      </c>
      <c r="G9">
        <v>816007826</v>
      </c>
      <c r="H9" t="s">
        <v>43</v>
      </c>
      <c r="I9">
        <v>2</v>
      </c>
      <c r="J9" t="s">
        <v>45</v>
      </c>
      <c r="K9">
        <v>3</v>
      </c>
      <c r="L9" s="10">
        <v>4500</v>
      </c>
      <c r="M9" s="10">
        <v>2565</v>
      </c>
      <c r="N9" s="10">
        <v>16065</v>
      </c>
      <c r="P9" t="s">
        <v>29</v>
      </c>
      <c r="Q9" s="16">
        <v>43545</v>
      </c>
      <c r="R9">
        <f t="shared" si="1"/>
        <v>2</v>
      </c>
      <c r="S9" s="9">
        <v>43545</v>
      </c>
      <c r="T9">
        <v>3</v>
      </c>
      <c r="U9" s="9">
        <v>43545</v>
      </c>
      <c r="V9">
        <v>43212</v>
      </c>
      <c r="W9" s="11">
        <f t="shared" si="0"/>
        <v>1</v>
      </c>
      <c r="X9" t="str">
        <f>+IF(D9="","",VLOOKUP(D9,[1]DATOS!$G$15:$H$37,2,0))</f>
        <v>GESTION HUMANA</v>
      </c>
    </row>
    <row r="10" spans="1:26" x14ac:dyDescent="0.25">
      <c r="A10" t="s">
        <v>24</v>
      </c>
      <c r="B10" s="9">
        <v>43544</v>
      </c>
      <c r="C10" t="s">
        <v>41</v>
      </c>
      <c r="D10" t="s">
        <v>42</v>
      </c>
      <c r="E10">
        <v>2</v>
      </c>
      <c r="F10" s="9">
        <v>43544</v>
      </c>
      <c r="G10">
        <v>900638300</v>
      </c>
      <c r="H10" t="s">
        <v>46</v>
      </c>
      <c r="I10">
        <v>1</v>
      </c>
      <c r="J10" t="s">
        <v>47</v>
      </c>
      <c r="K10">
        <v>2</v>
      </c>
      <c r="L10" s="10">
        <v>150000</v>
      </c>
      <c r="M10" s="10">
        <v>57000</v>
      </c>
      <c r="N10" s="10">
        <v>357000</v>
      </c>
      <c r="P10" t="s">
        <v>29</v>
      </c>
      <c r="Q10" s="16"/>
      <c r="R10" t="str">
        <f t="shared" si="1"/>
        <v/>
      </c>
      <c r="W10" s="11" t="str">
        <f t="shared" si="0"/>
        <v/>
      </c>
      <c r="X10" t="str">
        <f>+IF(D10="","",VLOOKUP(D10,[1]DATOS!$G$15:$H$37,2,0))</f>
        <v>GESTION HUMANA</v>
      </c>
    </row>
    <row r="11" spans="1:26" x14ac:dyDescent="0.25">
      <c r="A11" t="s">
        <v>24</v>
      </c>
      <c r="B11" s="9">
        <v>43544</v>
      </c>
      <c r="C11" t="s">
        <v>41</v>
      </c>
      <c r="D11" t="s">
        <v>42</v>
      </c>
      <c r="E11">
        <v>2</v>
      </c>
      <c r="F11" s="9">
        <v>43544</v>
      </c>
      <c r="G11">
        <v>900638300</v>
      </c>
      <c r="H11" t="s">
        <v>46</v>
      </c>
      <c r="I11">
        <v>1</v>
      </c>
      <c r="J11" t="s">
        <v>47</v>
      </c>
      <c r="K11">
        <v>2</v>
      </c>
      <c r="L11" s="10">
        <v>150000</v>
      </c>
      <c r="M11" s="10">
        <v>57000</v>
      </c>
      <c r="N11" s="10">
        <v>357000</v>
      </c>
      <c r="P11" t="s">
        <v>29</v>
      </c>
      <c r="Q11" s="16"/>
      <c r="R11" t="str">
        <f t="shared" si="1"/>
        <v/>
      </c>
      <c r="W11" s="11" t="str">
        <f t="shared" si="0"/>
        <v/>
      </c>
      <c r="X11" t="str">
        <f>+IF(D11="","",VLOOKUP(D11,[1]DATOS!$G$15:$H$37,2,0))</f>
        <v>GESTION HUMANA</v>
      </c>
    </row>
    <row r="12" spans="1:26" x14ac:dyDescent="0.25">
      <c r="A12" t="s">
        <v>24</v>
      </c>
      <c r="B12" s="9">
        <v>43544</v>
      </c>
      <c r="C12" t="s">
        <v>48</v>
      </c>
      <c r="D12" t="s">
        <v>49</v>
      </c>
      <c r="E12">
        <v>1</v>
      </c>
      <c r="F12" s="9">
        <v>43544</v>
      </c>
      <c r="G12">
        <v>1087997391</v>
      </c>
      <c r="H12" t="s">
        <v>50</v>
      </c>
      <c r="I12">
        <v>1</v>
      </c>
      <c r="J12" t="s">
        <v>51</v>
      </c>
      <c r="K12">
        <v>3</v>
      </c>
      <c r="L12" s="10">
        <v>25000</v>
      </c>
      <c r="M12" s="10" t="s">
        <v>36</v>
      </c>
      <c r="N12" s="10">
        <v>75000</v>
      </c>
      <c r="P12" t="s">
        <v>29</v>
      </c>
      <c r="Q12" s="16">
        <v>43545</v>
      </c>
      <c r="R12">
        <f t="shared" si="1"/>
        <v>2</v>
      </c>
      <c r="S12" s="9">
        <v>43545</v>
      </c>
      <c r="T12">
        <v>1</v>
      </c>
      <c r="U12" s="9">
        <v>43545</v>
      </c>
      <c r="V12" t="s">
        <v>52</v>
      </c>
      <c r="W12" s="11">
        <f t="shared" si="0"/>
        <v>0.33333333333333331</v>
      </c>
      <c r="X12" t="str">
        <f>+IF(D12="","",VLOOKUP(D12,[1]DATOS!$G$15:$H$37,2,0))</f>
        <v>MANTENIMIENTO</v>
      </c>
    </row>
    <row r="13" spans="1:26" x14ac:dyDescent="0.25">
      <c r="A13" t="s">
        <v>24</v>
      </c>
      <c r="B13" s="9">
        <v>43544</v>
      </c>
      <c r="C13" t="s">
        <v>48</v>
      </c>
      <c r="D13" t="s">
        <v>49</v>
      </c>
      <c r="E13">
        <v>1</v>
      </c>
      <c r="F13" s="9">
        <v>43544</v>
      </c>
      <c r="G13">
        <v>1087997391</v>
      </c>
      <c r="H13" t="s">
        <v>50</v>
      </c>
      <c r="I13">
        <v>1</v>
      </c>
      <c r="J13" t="s">
        <v>51</v>
      </c>
      <c r="K13">
        <v>3</v>
      </c>
      <c r="L13" s="10">
        <v>25000</v>
      </c>
      <c r="M13" s="10" t="s">
        <v>36</v>
      </c>
      <c r="N13" s="10">
        <v>75000</v>
      </c>
      <c r="P13" t="s">
        <v>29</v>
      </c>
      <c r="Q13" s="16">
        <v>43545</v>
      </c>
      <c r="R13">
        <f t="shared" si="1"/>
        <v>2</v>
      </c>
      <c r="S13" s="9">
        <v>43545</v>
      </c>
      <c r="T13">
        <v>1</v>
      </c>
      <c r="U13" s="9">
        <v>43545</v>
      </c>
      <c r="V13" t="s">
        <v>52</v>
      </c>
      <c r="W13" s="11">
        <f t="shared" si="0"/>
        <v>0.33333333333333331</v>
      </c>
      <c r="X13" t="str">
        <f>+IF(D13="","",VLOOKUP(D13,[1]DATOS!$G$15:$H$37,2,0))</f>
        <v>MANTENIMIENTO</v>
      </c>
    </row>
    <row r="14" spans="1:26" x14ac:dyDescent="0.25">
      <c r="A14" t="s">
        <v>24</v>
      </c>
      <c r="B14" s="9">
        <v>43544</v>
      </c>
      <c r="C14" t="s">
        <v>48</v>
      </c>
      <c r="D14" t="s">
        <v>49</v>
      </c>
      <c r="E14">
        <v>2</v>
      </c>
      <c r="F14" s="9">
        <v>43544</v>
      </c>
      <c r="G14">
        <v>1019009580</v>
      </c>
      <c r="H14" t="s">
        <v>53</v>
      </c>
      <c r="I14">
        <v>4</v>
      </c>
      <c r="J14" t="s">
        <v>54</v>
      </c>
      <c r="K14">
        <v>1</v>
      </c>
      <c r="L14" s="10">
        <v>688000</v>
      </c>
      <c r="M14" s="10" t="s">
        <v>36</v>
      </c>
      <c r="N14" s="10">
        <v>688000</v>
      </c>
      <c r="P14" t="s">
        <v>29</v>
      </c>
      <c r="R14" t="str">
        <f t="shared" si="1"/>
        <v/>
      </c>
      <c r="T14">
        <v>1</v>
      </c>
      <c r="U14" s="9">
        <v>43539</v>
      </c>
      <c r="V14">
        <v>16</v>
      </c>
      <c r="W14" s="11">
        <f t="shared" si="0"/>
        <v>1</v>
      </c>
      <c r="X14" t="str">
        <f>+IF(D14="","",VLOOKUP(D14,[1]DATOS!$G$15:$H$37,2,0))</f>
        <v>MANTENIMIENTO</v>
      </c>
    </row>
    <row r="15" spans="1:26" x14ac:dyDescent="0.25">
      <c r="A15" t="s">
        <v>24</v>
      </c>
      <c r="B15" s="9">
        <v>43544</v>
      </c>
      <c r="C15" t="s">
        <v>48</v>
      </c>
      <c r="D15" t="s">
        <v>49</v>
      </c>
      <c r="E15">
        <v>2</v>
      </c>
      <c r="F15" s="9">
        <v>43544</v>
      </c>
      <c r="G15">
        <v>1019009580</v>
      </c>
      <c r="H15" t="s">
        <v>53</v>
      </c>
      <c r="I15">
        <v>5</v>
      </c>
      <c r="J15" t="s">
        <v>55</v>
      </c>
      <c r="K15">
        <v>1</v>
      </c>
      <c r="L15" s="10">
        <v>380000</v>
      </c>
      <c r="M15" s="10" t="s">
        <v>36</v>
      </c>
      <c r="N15" s="10">
        <v>380000</v>
      </c>
      <c r="P15" t="s">
        <v>29</v>
      </c>
      <c r="R15" t="str">
        <f t="shared" si="1"/>
        <v/>
      </c>
      <c r="T15">
        <v>1</v>
      </c>
      <c r="U15" s="9">
        <v>43539</v>
      </c>
      <c r="V15">
        <v>16</v>
      </c>
      <c r="W15" s="11">
        <f t="shared" si="0"/>
        <v>1</v>
      </c>
      <c r="X15" t="str">
        <f>+IF(D15="","",VLOOKUP(D15,[1]DATOS!$G$15:$H$37,2,0))</f>
        <v>MANTENIMIENTO</v>
      </c>
    </row>
    <row r="16" spans="1:26" x14ac:dyDescent="0.25">
      <c r="A16" t="s">
        <v>24</v>
      </c>
      <c r="B16" s="9">
        <v>43544</v>
      </c>
      <c r="C16" t="s">
        <v>48</v>
      </c>
      <c r="D16" t="s">
        <v>49</v>
      </c>
      <c r="E16">
        <v>2</v>
      </c>
      <c r="F16" s="9">
        <v>43544</v>
      </c>
      <c r="G16">
        <v>1019009580</v>
      </c>
      <c r="H16" t="s">
        <v>53</v>
      </c>
      <c r="I16">
        <v>6</v>
      </c>
      <c r="J16" t="s">
        <v>56</v>
      </c>
      <c r="K16">
        <v>1</v>
      </c>
      <c r="L16" s="10">
        <v>576000</v>
      </c>
      <c r="M16" s="10" t="s">
        <v>36</v>
      </c>
      <c r="N16" s="10">
        <v>576000</v>
      </c>
      <c r="P16" t="s">
        <v>29</v>
      </c>
      <c r="R16" t="str">
        <f t="shared" si="1"/>
        <v/>
      </c>
      <c r="T16">
        <v>1</v>
      </c>
      <c r="U16" s="9">
        <v>43539</v>
      </c>
      <c r="V16">
        <v>16</v>
      </c>
      <c r="W16" s="11">
        <f t="shared" si="0"/>
        <v>1</v>
      </c>
      <c r="X16" t="str">
        <f>+IF(D16="","",VLOOKUP(D16,[1]DATOS!$G$15:$H$37,2,0))</f>
        <v>MANTENIMIENTO</v>
      </c>
    </row>
    <row r="17" spans="1:24" x14ac:dyDescent="0.25">
      <c r="A17" t="s">
        <v>24</v>
      </c>
      <c r="B17" s="9">
        <v>43544</v>
      </c>
      <c r="C17" t="s">
        <v>48</v>
      </c>
      <c r="D17" t="s">
        <v>49</v>
      </c>
      <c r="E17">
        <v>2</v>
      </c>
      <c r="F17" s="9">
        <v>43544</v>
      </c>
      <c r="G17">
        <v>1019009580</v>
      </c>
      <c r="H17" t="s">
        <v>53</v>
      </c>
      <c r="I17">
        <v>7</v>
      </c>
      <c r="J17" t="s">
        <v>57</v>
      </c>
      <c r="K17">
        <v>3</v>
      </c>
      <c r="L17" s="10">
        <v>190000</v>
      </c>
      <c r="M17" s="10" t="s">
        <v>36</v>
      </c>
      <c r="N17" s="10">
        <v>570000</v>
      </c>
      <c r="P17" t="s">
        <v>29</v>
      </c>
      <c r="R17" t="str">
        <f t="shared" si="1"/>
        <v/>
      </c>
      <c r="T17">
        <v>3</v>
      </c>
      <c r="U17" s="9">
        <v>43539</v>
      </c>
      <c r="V17">
        <v>16</v>
      </c>
      <c r="W17" s="11">
        <f t="shared" si="0"/>
        <v>1</v>
      </c>
      <c r="X17" t="str">
        <f>+IF(D17="","",VLOOKUP(D17,[1]DATOS!$G$15:$H$37,2,0))</f>
        <v>MANTENIMIENTO</v>
      </c>
    </row>
    <row r="18" spans="1:24" x14ac:dyDescent="0.25">
      <c r="A18" t="s">
        <v>24</v>
      </c>
      <c r="B18" s="9">
        <v>43544</v>
      </c>
      <c r="C18" t="s">
        <v>48</v>
      </c>
      <c r="D18" t="s">
        <v>49</v>
      </c>
      <c r="E18">
        <v>2</v>
      </c>
      <c r="F18" s="9">
        <v>43544</v>
      </c>
      <c r="G18">
        <v>1019009580</v>
      </c>
      <c r="H18" t="s">
        <v>53</v>
      </c>
      <c r="I18">
        <v>8</v>
      </c>
      <c r="J18" t="s">
        <v>58</v>
      </c>
      <c r="K18">
        <v>2</v>
      </c>
      <c r="L18" s="10">
        <v>95000</v>
      </c>
      <c r="M18" s="10" t="s">
        <v>36</v>
      </c>
      <c r="N18" s="10">
        <v>190000</v>
      </c>
      <c r="P18" t="s">
        <v>29</v>
      </c>
      <c r="R18" t="str">
        <f t="shared" si="1"/>
        <v/>
      </c>
      <c r="T18">
        <v>2</v>
      </c>
      <c r="U18" s="9">
        <v>43539</v>
      </c>
      <c r="V18">
        <v>16</v>
      </c>
      <c r="W18" s="11">
        <f t="shared" si="0"/>
        <v>1</v>
      </c>
      <c r="X18" t="str">
        <f>+IF(D18="","",VLOOKUP(D18,[1]DATOS!$G$15:$H$37,2,0))</f>
        <v>MANTENIMIENTO</v>
      </c>
    </row>
    <row r="19" spans="1:24" x14ac:dyDescent="0.25">
      <c r="A19" t="s">
        <v>40</v>
      </c>
      <c r="B19" s="9">
        <v>43544</v>
      </c>
      <c r="C19" t="s">
        <v>48</v>
      </c>
      <c r="D19" t="s">
        <v>49</v>
      </c>
      <c r="E19">
        <v>3</v>
      </c>
      <c r="F19" s="9">
        <v>43544</v>
      </c>
      <c r="G19">
        <v>1019009580</v>
      </c>
      <c r="H19" t="s">
        <v>53</v>
      </c>
      <c r="I19">
        <v>1</v>
      </c>
      <c r="J19" t="s">
        <v>59</v>
      </c>
      <c r="K19">
        <v>1</v>
      </c>
      <c r="L19" s="10">
        <v>1650000</v>
      </c>
      <c r="M19" s="10" t="s">
        <v>36</v>
      </c>
      <c r="N19" s="10">
        <v>1650000</v>
      </c>
      <c r="P19" t="s">
        <v>29</v>
      </c>
      <c r="R19" t="str">
        <f t="shared" si="1"/>
        <v/>
      </c>
      <c r="W19" s="11" t="str">
        <f t="shared" si="0"/>
        <v/>
      </c>
      <c r="X19" t="str">
        <f>+IF(D19="","",VLOOKUP(D19,[1]DATOS!$G$15:$H$37,2,0))</f>
        <v>MANTENIMIENTO</v>
      </c>
    </row>
    <row r="20" spans="1:24" x14ac:dyDescent="0.25">
      <c r="A20" t="s">
        <v>40</v>
      </c>
      <c r="B20" s="9">
        <v>43544</v>
      </c>
      <c r="C20" t="s">
        <v>48</v>
      </c>
      <c r="D20" t="s">
        <v>49</v>
      </c>
      <c r="E20">
        <v>3</v>
      </c>
      <c r="F20" s="9">
        <v>43544</v>
      </c>
      <c r="G20">
        <v>1019009580</v>
      </c>
      <c r="H20" t="s">
        <v>53</v>
      </c>
      <c r="I20">
        <v>2</v>
      </c>
      <c r="J20" t="s">
        <v>60</v>
      </c>
      <c r="K20">
        <v>1</v>
      </c>
      <c r="L20" s="10">
        <v>1186800</v>
      </c>
      <c r="M20" s="10" t="s">
        <v>36</v>
      </c>
      <c r="N20" s="10">
        <v>1186800</v>
      </c>
      <c r="P20" t="s">
        <v>29</v>
      </c>
      <c r="R20" t="str">
        <f t="shared" si="1"/>
        <v/>
      </c>
      <c r="W20" s="11" t="str">
        <f t="shared" si="0"/>
        <v/>
      </c>
      <c r="X20" t="str">
        <f>+IF(D20="","",VLOOKUP(D20,[1]DATOS!$G$15:$H$37,2,0))</f>
        <v>MANTENIMIENTO</v>
      </c>
    </row>
    <row r="21" spans="1:24" x14ac:dyDescent="0.25">
      <c r="A21" t="s">
        <v>40</v>
      </c>
      <c r="B21" s="9">
        <v>43544</v>
      </c>
      <c r="C21" t="s">
        <v>48</v>
      </c>
      <c r="D21" t="s">
        <v>49</v>
      </c>
      <c r="E21">
        <v>3</v>
      </c>
      <c r="F21" s="9">
        <v>43544</v>
      </c>
      <c r="G21">
        <v>1019009580</v>
      </c>
      <c r="H21" t="s">
        <v>53</v>
      </c>
      <c r="I21">
        <v>3</v>
      </c>
      <c r="J21" t="s">
        <v>61</v>
      </c>
      <c r="K21">
        <v>1</v>
      </c>
      <c r="L21" s="10">
        <v>750000</v>
      </c>
      <c r="M21" s="10" t="s">
        <v>36</v>
      </c>
      <c r="N21" s="10">
        <v>750000</v>
      </c>
      <c r="P21" t="s">
        <v>29</v>
      </c>
      <c r="R21" t="str">
        <f t="shared" si="1"/>
        <v/>
      </c>
      <c r="W21" s="11" t="str">
        <f t="shared" si="0"/>
        <v/>
      </c>
      <c r="X21" t="str">
        <f>+IF(D21="","",VLOOKUP(D21,[1]DATOS!$G$15:$H$37,2,0))</f>
        <v>MANTENIMIENTO</v>
      </c>
    </row>
    <row r="22" spans="1:24" x14ac:dyDescent="0.25">
      <c r="A22" t="s">
        <v>24</v>
      </c>
      <c r="B22" s="9">
        <v>43544</v>
      </c>
      <c r="C22" t="s">
        <v>48</v>
      </c>
      <c r="D22" t="s">
        <v>49</v>
      </c>
      <c r="E22">
        <v>4</v>
      </c>
      <c r="F22" s="9">
        <v>43544</v>
      </c>
      <c r="G22">
        <v>24693913</v>
      </c>
      <c r="H22" t="s">
        <v>62</v>
      </c>
      <c r="I22">
        <v>1</v>
      </c>
      <c r="J22" t="s">
        <v>63</v>
      </c>
      <c r="K22">
        <v>20</v>
      </c>
      <c r="L22" s="10">
        <v>2500</v>
      </c>
      <c r="M22" s="10" t="s">
        <v>36</v>
      </c>
      <c r="N22" s="10">
        <v>50000</v>
      </c>
      <c r="P22" t="s">
        <v>29</v>
      </c>
      <c r="R22" t="str">
        <f t="shared" si="1"/>
        <v/>
      </c>
      <c r="W22" s="11" t="str">
        <f t="shared" si="0"/>
        <v/>
      </c>
      <c r="X22" t="str">
        <f>+IF(D22="","",VLOOKUP(D22,[1]DATOS!$G$15:$H$37,2,0))</f>
        <v>MANTENIMIENTO</v>
      </c>
    </row>
    <row r="23" spans="1:24" x14ac:dyDescent="0.25">
      <c r="A23" t="s">
        <v>24</v>
      </c>
      <c r="B23" s="9">
        <v>43544</v>
      </c>
      <c r="C23" t="s">
        <v>48</v>
      </c>
      <c r="D23" t="s">
        <v>49</v>
      </c>
      <c r="E23">
        <v>4</v>
      </c>
      <c r="F23" s="9">
        <v>43544</v>
      </c>
      <c r="G23">
        <v>24693913</v>
      </c>
      <c r="H23" t="s">
        <v>62</v>
      </c>
      <c r="I23">
        <v>2</v>
      </c>
      <c r="J23" t="s">
        <v>64</v>
      </c>
      <c r="K23">
        <v>10</v>
      </c>
      <c r="L23" s="10">
        <v>800</v>
      </c>
      <c r="M23" s="10" t="s">
        <v>36</v>
      </c>
      <c r="N23" s="10">
        <v>8000</v>
      </c>
      <c r="P23" t="s">
        <v>29</v>
      </c>
      <c r="R23" t="str">
        <f t="shared" si="1"/>
        <v/>
      </c>
      <c r="W23" s="11" t="str">
        <f t="shared" si="0"/>
        <v/>
      </c>
      <c r="X23" t="str">
        <f>+IF(D23="","",VLOOKUP(D23,[1]DATOS!$G$15:$H$37,2,0))</f>
        <v>MANTENIMIENTO</v>
      </c>
    </row>
    <row r="24" spans="1:24" x14ac:dyDescent="0.25">
      <c r="A24" t="s">
        <v>24</v>
      </c>
      <c r="B24" s="9">
        <v>43544</v>
      </c>
      <c r="C24" t="s">
        <v>48</v>
      </c>
      <c r="D24" t="s">
        <v>49</v>
      </c>
      <c r="E24">
        <v>4</v>
      </c>
      <c r="F24" s="9">
        <v>43544</v>
      </c>
      <c r="G24">
        <v>24693913</v>
      </c>
      <c r="H24" t="s">
        <v>62</v>
      </c>
      <c r="I24">
        <v>3</v>
      </c>
      <c r="J24" t="s">
        <v>65</v>
      </c>
      <c r="K24">
        <v>20</v>
      </c>
      <c r="L24" s="10">
        <v>700</v>
      </c>
      <c r="M24" s="10" t="s">
        <v>36</v>
      </c>
      <c r="N24" s="10">
        <v>14000</v>
      </c>
      <c r="P24" t="s">
        <v>29</v>
      </c>
      <c r="R24" t="str">
        <f t="shared" si="1"/>
        <v/>
      </c>
      <c r="W24" s="11" t="str">
        <f t="shared" si="0"/>
        <v/>
      </c>
      <c r="X24" t="str">
        <f>+IF(D24="","",VLOOKUP(D24,[1]DATOS!$G$15:$H$37,2,0))</f>
        <v>MANTENIMIENTO</v>
      </c>
    </row>
    <row r="25" spans="1:24" x14ac:dyDescent="0.25">
      <c r="A25" t="s">
        <v>24</v>
      </c>
      <c r="B25" s="9">
        <v>43544</v>
      </c>
      <c r="C25" t="s">
        <v>48</v>
      </c>
      <c r="D25" t="s">
        <v>49</v>
      </c>
      <c r="E25">
        <v>5</v>
      </c>
      <c r="F25" s="9">
        <v>43544</v>
      </c>
      <c r="G25">
        <v>901041459</v>
      </c>
      <c r="H25" t="s">
        <v>66</v>
      </c>
      <c r="I25">
        <v>1</v>
      </c>
      <c r="J25" t="s">
        <v>67</v>
      </c>
      <c r="K25">
        <v>10</v>
      </c>
      <c r="L25" s="10">
        <v>3391</v>
      </c>
      <c r="M25" s="10">
        <v>6442.9</v>
      </c>
      <c r="N25" s="10">
        <v>40352.9</v>
      </c>
      <c r="P25" t="s">
        <v>29</v>
      </c>
      <c r="R25" t="str">
        <f t="shared" si="1"/>
        <v/>
      </c>
      <c r="W25" s="11" t="str">
        <f t="shared" si="0"/>
        <v/>
      </c>
      <c r="X25" t="str">
        <f>+IF(D25="","",VLOOKUP(D25,[1]DATOS!$G$15:$H$37,2,0))</f>
        <v>MANTENIMIENTO</v>
      </c>
    </row>
    <row r="26" spans="1:24" x14ac:dyDescent="0.25">
      <c r="A26" t="s">
        <v>24</v>
      </c>
      <c r="B26" s="9">
        <v>43544</v>
      </c>
      <c r="C26" t="s">
        <v>48</v>
      </c>
      <c r="D26" t="s">
        <v>49</v>
      </c>
      <c r="E26">
        <v>6</v>
      </c>
      <c r="F26" s="9">
        <v>43544</v>
      </c>
      <c r="G26">
        <v>860028580</v>
      </c>
      <c r="H26" t="s">
        <v>68</v>
      </c>
      <c r="I26">
        <v>1</v>
      </c>
      <c r="J26" t="s">
        <v>69</v>
      </c>
      <c r="K26">
        <v>130</v>
      </c>
      <c r="L26" s="10">
        <v>70411</v>
      </c>
      <c r="M26" s="10">
        <v>1739151.7</v>
      </c>
      <c r="N26" s="10">
        <v>10892581.699999999</v>
      </c>
      <c r="P26" t="s">
        <v>29</v>
      </c>
      <c r="R26" t="str">
        <f t="shared" si="1"/>
        <v/>
      </c>
      <c r="W26" s="11" t="str">
        <f t="shared" si="0"/>
        <v/>
      </c>
      <c r="X26" t="str">
        <f>+IF(D26="","",VLOOKUP(D26,[1]DATOS!$G$15:$H$37,2,0))</f>
        <v>MANTENIMIENTO</v>
      </c>
    </row>
    <row r="27" spans="1:24" x14ac:dyDescent="0.25">
      <c r="A27" t="s">
        <v>24</v>
      </c>
      <c r="B27" s="9">
        <v>43544</v>
      </c>
      <c r="C27" t="s">
        <v>48</v>
      </c>
      <c r="D27" t="s">
        <v>49</v>
      </c>
      <c r="E27">
        <v>6</v>
      </c>
      <c r="F27" s="9">
        <v>43544</v>
      </c>
      <c r="G27">
        <v>860028580</v>
      </c>
      <c r="H27" t="s">
        <v>68</v>
      </c>
      <c r="I27">
        <v>2</v>
      </c>
      <c r="J27" t="s">
        <v>70</v>
      </c>
      <c r="K27">
        <v>130</v>
      </c>
      <c r="L27" s="10">
        <v>27596</v>
      </c>
      <c r="M27" s="10">
        <v>681621.2</v>
      </c>
      <c r="N27" s="10">
        <v>4269101.2</v>
      </c>
      <c r="P27" t="s">
        <v>29</v>
      </c>
      <c r="R27" t="str">
        <f t="shared" si="1"/>
        <v/>
      </c>
      <c r="W27" s="11" t="str">
        <f t="shared" si="0"/>
        <v/>
      </c>
      <c r="X27" t="str">
        <f>+IF(D27="","",VLOOKUP(D27,[1]DATOS!$G$15:$H$37,2,0))</f>
        <v>MANTENIMIENTO</v>
      </c>
    </row>
    <row r="28" spans="1:24" x14ac:dyDescent="0.25">
      <c r="A28" t="s">
        <v>24</v>
      </c>
      <c r="B28" s="9">
        <v>43544</v>
      </c>
      <c r="C28" t="s">
        <v>48</v>
      </c>
      <c r="D28" t="s">
        <v>49</v>
      </c>
      <c r="E28">
        <v>7</v>
      </c>
      <c r="F28" s="9">
        <v>43544</v>
      </c>
      <c r="G28">
        <v>800224617</v>
      </c>
      <c r="H28" t="s">
        <v>71</v>
      </c>
      <c r="I28">
        <v>1</v>
      </c>
      <c r="J28" t="s">
        <v>72</v>
      </c>
      <c r="K28">
        <v>1</v>
      </c>
      <c r="L28" s="10">
        <v>45546</v>
      </c>
      <c r="M28" s="10">
        <v>8653.74</v>
      </c>
      <c r="N28" s="10">
        <v>54199.74</v>
      </c>
      <c r="P28" t="s">
        <v>29</v>
      </c>
      <c r="R28" t="str">
        <f t="shared" si="1"/>
        <v/>
      </c>
      <c r="W28" s="11" t="str">
        <f t="shared" si="0"/>
        <v/>
      </c>
      <c r="X28" t="str">
        <f>+IF(D28="","",VLOOKUP(D28,[1]DATOS!$G$15:$H$37,2,0))</f>
        <v>MANTENIMIENTO</v>
      </c>
    </row>
    <row r="29" spans="1:24" x14ac:dyDescent="0.25">
      <c r="A29" t="s">
        <v>24</v>
      </c>
      <c r="B29" s="9">
        <v>43545</v>
      </c>
      <c r="C29" t="s">
        <v>73</v>
      </c>
      <c r="D29" t="s">
        <v>74</v>
      </c>
      <c r="E29">
        <v>1</v>
      </c>
      <c r="F29" s="9">
        <v>43545</v>
      </c>
      <c r="G29">
        <v>830091676</v>
      </c>
      <c r="H29" t="s">
        <v>75</v>
      </c>
      <c r="I29">
        <v>1</v>
      </c>
      <c r="J29" t="s">
        <v>76</v>
      </c>
      <c r="K29">
        <v>1</v>
      </c>
      <c r="L29" s="10">
        <v>2762945</v>
      </c>
      <c r="M29" s="10" t="s">
        <v>36</v>
      </c>
      <c r="N29" s="10">
        <v>2762945</v>
      </c>
      <c r="P29" t="s">
        <v>29</v>
      </c>
      <c r="R29" t="str">
        <f t="shared" si="1"/>
        <v/>
      </c>
      <c r="W29" s="11" t="str">
        <f t="shared" si="0"/>
        <v/>
      </c>
      <c r="X29" t="str">
        <f>+IF(D29="","",VLOOKUP(D29,[1]DATOS!$G$15:$H$37,2,0))</f>
        <v>CIRUGIA</v>
      </c>
    </row>
    <row r="30" spans="1:24" x14ac:dyDescent="0.25">
      <c r="A30" t="s">
        <v>24</v>
      </c>
      <c r="B30" s="9">
        <v>43545</v>
      </c>
      <c r="C30" t="s">
        <v>73</v>
      </c>
      <c r="D30" t="s">
        <v>74</v>
      </c>
      <c r="E30">
        <v>1</v>
      </c>
      <c r="F30" s="9">
        <v>43545</v>
      </c>
      <c r="G30">
        <v>830091676</v>
      </c>
      <c r="H30" t="s">
        <v>75</v>
      </c>
      <c r="I30">
        <v>2</v>
      </c>
      <c r="J30" t="s">
        <v>77</v>
      </c>
      <c r="K30">
        <v>2</v>
      </c>
      <c r="L30" s="10">
        <v>519872</v>
      </c>
      <c r="M30" s="10">
        <v>197551.36000000002</v>
      </c>
      <c r="N30" s="10">
        <v>1237295.3600000001</v>
      </c>
      <c r="P30" t="s">
        <v>29</v>
      </c>
      <c r="R30" t="str">
        <f t="shared" si="1"/>
        <v/>
      </c>
      <c r="W30" s="11" t="str">
        <f t="shared" si="0"/>
        <v/>
      </c>
      <c r="X30" t="str">
        <f>+IF(D30="","",VLOOKUP(D30,[1]DATOS!$G$15:$H$37,2,0))</f>
        <v>CIRUGIA</v>
      </c>
    </row>
    <row r="31" spans="1:24" x14ac:dyDescent="0.25">
      <c r="A31" t="s">
        <v>24</v>
      </c>
      <c r="B31" s="9">
        <v>43545</v>
      </c>
      <c r="C31" t="s">
        <v>73</v>
      </c>
      <c r="D31" t="s">
        <v>74</v>
      </c>
      <c r="E31">
        <v>2</v>
      </c>
      <c r="F31" s="9">
        <v>43545</v>
      </c>
      <c r="G31">
        <v>830091676</v>
      </c>
      <c r="H31" t="s">
        <v>75</v>
      </c>
      <c r="I31">
        <v>1</v>
      </c>
      <c r="J31" t="s">
        <v>76</v>
      </c>
      <c r="K31">
        <v>1</v>
      </c>
      <c r="L31" s="10">
        <v>2007540</v>
      </c>
      <c r="M31" s="10" t="s">
        <v>36</v>
      </c>
      <c r="N31" s="10">
        <v>2007540</v>
      </c>
      <c r="P31" t="s">
        <v>29</v>
      </c>
      <c r="R31" t="str">
        <f t="shared" si="1"/>
        <v/>
      </c>
      <c r="W31" s="11" t="str">
        <f t="shared" si="0"/>
        <v/>
      </c>
      <c r="X31" t="str">
        <f>+IF(D31="","",VLOOKUP(D31,[1]DATOS!$G$15:$H$37,2,0))</f>
        <v>CIRUGIA</v>
      </c>
    </row>
    <row r="32" spans="1:24" x14ac:dyDescent="0.25">
      <c r="A32" t="s">
        <v>24</v>
      </c>
      <c r="B32" s="9">
        <v>43545</v>
      </c>
      <c r="C32" t="s">
        <v>73</v>
      </c>
      <c r="D32" t="s">
        <v>74</v>
      </c>
      <c r="E32">
        <v>2</v>
      </c>
      <c r="F32" s="9">
        <v>43545</v>
      </c>
      <c r="G32">
        <v>830091676</v>
      </c>
      <c r="H32" t="s">
        <v>75</v>
      </c>
      <c r="I32">
        <v>2</v>
      </c>
      <c r="J32" t="s">
        <v>78</v>
      </c>
      <c r="K32">
        <v>2</v>
      </c>
      <c r="L32" s="10">
        <v>519872</v>
      </c>
      <c r="M32" s="10">
        <v>197551.36000000002</v>
      </c>
      <c r="N32" s="10">
        <v>1237295.3600000001</v>
      </c>
      <c r="P32" t="s">
        <v>29</v>
      </c>
      <c r="R32" t="str">
        <f t="shared" si="1"/>
        <v/>
      </c>
      <c r="W32" s="11" t="str">
        <f t="shared" si="0"/>
        <v/>
      </c>
      <c r="X32" t="str">
        <f>+IF(D32="","",VLOOKUP(D32,[1]DATOS!$G$15:$H$37,2,0))</f>
        <v>CIRUGIA</v>
      </c>
    </row>
    <row r="33" spans="1:24" x14ac:dyDescent="0.25">
      <c r="A33" t="s">
        <v>24</v>
      </c>
      <c r="B33" s="9">
        <v>43545</v>
      </c>
      <c r="C33" t="s">
        <v>73</v>
      </c>
      <c r="D33" t="s">
        <v>74</v>
      </c>
      <c r="E33">
        <v>3</v>
      </c>
      <c r="F33" s="9">
        <v>43545</v>
      </c>
      <c r="G33">
        <v>830091676</v>
      </c>
      <c r="H33" t="s">
        <v>75</v>
      </c>
      <c r="I33">
        <v>1</v>
      </c>
      <c r="J33" t="s">
        <v>79</v>
      </c>
      <c r="K33">
        <v>2</v>
      </c>
      <c r="L33" s="10">
        <v>519872</v>
      </c>
      <c r="M33" s="10">
        <v>197551.36000000002</v>
      </c>
      <c r="N33" s="10">
        <v>1237295.3600000001</v>
      </c>
      <c r="P33" t="s">
        <v>29</v>
      </c>
      <c r="R33" t="str">
        <f t="shared" si="1"/>
        <v/>
      </c>
      <c r="W33" s="11" t="str">
        <f t="shared" si="0"/>
        <v/>
      </c>
      <c r="X33" t="str">
        <f>+IF(D33="","",VLOOKUP(D33,[1]DATOS!$G$15:$H$37,2,0))</f>
        <v>CIRUGIA</v>
      </c>
    </row>
    <row r="34" spans="1:24" x14ac:dyDescent="0.25">
      <c r="A34" t="s">
        <v>24</v>
      </c>
      <c r="B34" s="9">
        <v>43545</v>
      </c>
      <c r="C34" t="s">
        <v>73</v>
      </c>
      <c r="D34" t="s">
        <v>74</v>
      </c>
      <c r="E34">
        <v>4</v>
      </c>
      <c r="F34" s="9">
        <v>43545</v>
      </c>
      <c r="G34">
        <v>830091676</v>
      </c>
      <c r="H34" t="s">
        <v>75</v>
      </c>
      <c r="I34">
        <v>1</v>
      </c>
      <c r="J34" t="s">
        <v>79</v>
      </c>
      <c r="K34">
        <v>1</v>
      </c>
      <c r="L34" s="10">
        <v>519872</v>
      </c>
      <c r="M34" s="10">
        <v>98775.680000000008</v>
      </c>
      <c r="N34" s="10">
        <v>618647.68000000005</v>
      </c>
      <c r="P34" t="s">
        <v>29</v>
      </c>
      <c r="R34" t="str">
        <f t="shared" si="1"/>
        <v/>
      </c>
      <c r="W34" s="11" t="str">
        <f t="shared" si="0"/>
        <v/>
      </c>
      <c r="X34" t="str">
        <f>+IF(D34="","",VLOOKUP(D34,[1]DATOS!$G$15:$H$37,2,0))</f>
        <v>CIRUGIA</v>
      </c>
    </row>
    <row r="35" spans="1:24" x14ac:dyDescent="0.25">
      <c r="A35" t="s">
        <v>24</v>
      </c>
      <c r="B35" s="9">
        <v>43545</v>
      </c>
      <c r="C35" t="s">
        <v>73</v>
      </c>
      <c r="D35" t="s">
        <v>74</v>
      </c>
      <c r="E35">
        <v>5</v>
      </c>
      <c r="F35" s="9">
        <v>43545</v>
      </c>
      <c r="G35">
        <v>830091676</v>
      </c>
      <c r="H35" t="s">
        <v>75</v>
      </c>
      <c r="I35">
        <v>1</v>
      </c>
      <c r="J35" t="s">
        <v>78</v>
      </c>
      <c r="K35">
        <v>1</v>
      </c>
      <c r="L35" s="10">
        <v>2573640</v>
      </c>
      <c r="M35" s="10" t="s">
        <v>36</v>
      </c>
      <c r="N35" s="10">
        <v>2573640</v>
      </c>
      <c r="P35" t="s">
        <v>29</v>
      </c>
      <c r="R35" t="str">
        <f t="shared" si="1"/>
        <v/>
      </c>
      <c r="W35" s="11" t="str">
        <f t="shared" si="0"/>
        <v/>
      </c>
      <c r="X35" t="str">
        <f>+IF(D35="","",VLOOKUP(D35,[1]DATOS!$G$15:$H$37,2,0))</f>
        <v>CIRUGIA</v>
      </c>
    </row>
    <row r="36" spans="1:24" x14ac:dyDescent="0.25">
      <c r="A36" t="s">
        <v>24</v>
      </c>
      <c r="B36" s="9">
        <v>43545</v>
      </c>
      <c r="C36" t="s">
        <v>32</v>
      </c>
      <c r="D36" t="s">
        <v>33</v>
      </c>
      <c r="E36">
        <v>2</v>
      </c>
      <c r="F36" s="9">
        <v>43545</v>
      </c>
      <c r="G36">
        <v>900757947</v>
      </c>
      <c r="H36" t="s">
        <v>30</v>
      </c>
      <c r="I36">
        <v>1</v>
      </c>
      <c r="J36" t="s">
        <v>80</v>
      </c>
      <c r="K36">
        <v>50</v>
      </c>
      <c r="L36" s="10">
        <v>380000</v>
      </c>
      <c r="M36" s="10" t="s">
        <v>36</v>
      </c>
      <c r="N36" s="10">
        <v>19000000</v>
      </c>
      <c r="P36" t="s">
        <v>29</v>
      </c>
      <c r="R36" t="str">
        <f t="shared" si="1"/>
        <v/>
      </c>
      <c r="W36" s="11" t="str">
        <f t="shared" si="0"/>
        <v/>
      </c>
      <c r="X36" t="str">
        <f>+IF(D36="","",VLOOKUP(D36,[1]DATOS!$G$15:$H$37,2,0))</f>
        <v>FARMACIA</v>
      </c>
    </row>
    <row r="37" spans="1:24" x14ac:dyDescent="0.25">
      <c r="A37" t="s">
        <v>24</v>
      </c>
      <c r="B37" s="9">
        <v>43545</v>
      </c>
      <c r="C37" t="s">
        <v>81</v>
      </c>
      <c r="D37" t="s">
        <v>82</v>
      </c>
      <c r="E37">
        <v>1</v>
      </c>
      <c r="F37" s="9">
        <v>43545</v>
      </c>
      <c r="G37">
        <v>816005433</v>
      </c>
      <c r="H37" t="s">
        <v>83</v>
      </c>
      <c r="I37">
        <v>1</v>
      </c>
      <c r="J37" t="s">
        <v>84</v>
      </c>
      <c r="K37">
        <v>24</v>
      </c>
      <c r="L37" s="10">
        <v>3700</v>
      </c>
      <c r="M37" s="10">
        <v>16872</v>
      </c>
      <c r="N37" s="10">
        <v>105672</v>
      </c>
      <c r="P37" t="s">
        <v>29</v>
      </c>
      <c r="R37" t="str">
        <f t="shared" si="1"/>
        <v/>
      </c>
      <c r="W37" s="11" t="str">
        <f t="shared" si="0"/>
        <v/>
      </c>
      <c r="X37" t="str">
        <f>+IF(D37="","",VLOOKUP(D37,[1]DATOS!$G$15:$H$37,2,0))</f>
        <v>GENERAL</v>
      </c>
    </row>
    <row r="38" spans="1:24" x14ac:dyDescent="0.25">
      <c r="A38" t="s">
        <v>40</v>
      </c>
      <c r="B38" s="9">
        <v>43545</v>
      </c>
      <c r="C38" t="s">
        <v>48</v>
      </c>
      <c r="D38" t="s">
        <v>49</v>
      </c>
      <c r="E38">
        <v>8</v>
      </c>
      <c r="F38" s="9">
        <v>43545</v>
      </c>
      <c r="G38">
        <v>10027351</v>
      </c>
      <c r="H38" t="s">
        <v>85</v>
      </c>
      <c r="I38">
        <v>1</v>
      </c>
      <c r="J38" t="s">
        <v>86</v>
      </c>
      <c r="K38">
        <v>1</v>
      </c>
      <c r="L38" s="10">
        <v>180000</v>
      </c>
      <c r="M38" s="10" t="s">
        <v>36</v>
      </c>
      <c r="N38" s="10">
        <v>180000</v>
      </c>
      <c r="P38" t="s">
        <v>29</v>
      </c>
      <c r="R38" t="str">
        <f t="shared" si="1"/>
        <v/>
      </c>
      <c r="W38" s="11" t="str">
        <f t="shared" si="0"/>
        <v/>
      </c>
      <c r="X38" t="str">
        <f>+IF(D38="","",VLOOKUP(D38,[1]DATOS!$G$15:$H$37,2,0))</f>
        <v>MANTENIMIENTO</v>
      </c>
    </row>
    <row r="39" spans="1:24" x14ac:dyDescent="0.25">
      <c r="A39" t="s">
        <v>40</v>
      </c>
      <c r="B39" s="9">
        <v>43545</v>
      </c>
      <c r="C39" t="s">
        <v>48</v>
      </c>
      <c r="D39" t="s">
        <v>49</v>
      </c>
      <c r="E39">
        <v>9</v>
      </c>
      <c r="F39" s="9">
        <v>43545</v>
      </c>
      <c r="G39">
        <v>2680713</v>
      </c>
      <c r="H39" t="s">
        <v>87</v>
      </c>
      <c r="I39">
        <v>1</v>
      </c>
      <c r="J39" t="s">
        <v>86</v>
      </c>
      <c r="K39">
        <v>1</v>
      </c>
      <c r="L39" s="10">
        <v>720000</v>
      </c>
      <c r="M39" s="10" t="s">
        <v>36</v>
      </c>
      <c r="N39" s="10">
        <v>720000</v>
      </c>
      <c r="P39" t="s">
        <v>29</v>
      </c>
      <c r="R39" t="str">
        <f t="shared" si="1"/>
        <v/>
      </c>
      <c r="W39" s="11" t="str">
        <f t="shared" si="0"/>
        <v/>
      </c>
      <c r="X39" t="str">
        <f>+IF(D39="","",VLOOKUP(D39,[1]DATOS!$G$15:$H$37,2,0))</f>
        <v>MANTENIMIENTO</v>
      </c>
    </row>
    <row r="40" spans="1:24" x14ac:dyDescent="0.25">
      <c r="A40" t="s">
        <v>40</v>
      </c>
      <c r="B40" s="9">
        <v>43545</v>
      </c>
      <c r="C40" t="s">
        <v>48</v>
      </c>
      <c r="D40" t="s">
        <v>49</v>
      </c>
      <c r="E40">
        <v>10</v>
      </c>
      <c r="F40" s="9">
        <v>43545</v>
      </c>
      <c r="G40">
        <v>1088337515</v>
      </c>
      <c r="H40" t="s">
        <v>88</v>
      </c>
      <c r="I40">
        <v>1</v>
      </c>
      <c r="J40" t="s">
        <v>89</v>
      </c>
      <c r="K40">
        <v>1</v>
      </c>
      <c r="L40" s="10">
        <v>520000</v>
      </c>
      <c r="M40" s="10" t="s">
        <v>36</v>
      </c>
      <c r="N40" s="10">
        <v>520000</v>
      </c>
      <c r="P40" t="s">
        <v>29</v>
      </c>
      <c r="R40" t="str">
        <f t="shared" si="1"/>
        <v/>
      </c>
      <c r="W40" s="11" t="str">
        <f t="shared" si="0"/>
        <v/>
      </c>
      <c r="X40" t="str">
        <f>+IF(D40="","",VLOOKUP(D40,[1]DATOS!$G$15:$H$37,2,0))</f>
        <v>MANTENIMIENTO</v>
      </c>
    </row>
    <row r="41" spans="1:24" x14ac:dyDescent="0.25">
      <c r="A41" t="s">
        <v>40</v>
      </c>
      <c r="B41" s="9">
        <v>43545</v>
      </c>
      <c r="C41" t="s">
        <v>48</v>
      </c>
      <c r="D41" t="s">
        <v>49</v>
      </c>
      <c r="E41">
        <v>11</v>
      </c>
      <c r="F41" s="9">
        <v>43545</v>
      </c>
      <c r="G41">
        <v>1057758488</v>
      </c>
      <c r="H41" t="s">
        <v>90</v>
      </c>
      <c r="I41">
        <v>1</v>
      </c>
      <c r="J41" t="s">
        <v>89</v>
      </c>
      <c r="K41">
        <v>1</v>
      </c>
      <c r="L41" s="10">
        <v>540000</v>
      </c>
      <c r="M41" s="10" t="s">
        <v>36</v>
      </c>
      <c r="N41" s="10">
        <v>540000</v>
      </c>
      <c r="P41" t="s">
        <v>29</v>
      </c>
      <c r="R41" t="str">
        <f t="shared" si="1"/>
        <v/>
      </c>
      <c r="W41" s="11" t="str">
        <f t="shared" si="0"/>
        <v/>
      </c>
      <c r="X41" t="str">
        <f>+IF(D41="","",VLOOKUP(D41,[1]DATOS!$G$15:$H$37,2,0))</f>
        <v>MANTENIMIENTO</v>
      </c>
    </row>
    <row r="42" spans="1:24" x14ac:dyDescent="0.25">
      <c r="A42" t="s">
        <v>40</v>
      </c>
      <c r="B42" s="9">
        <v>43545</v>
      </c>
      <c r="C42" t="s">
        <v>48</v>
      </c>
      <c r="D42" t="s">
        <v>49</v>
      </c>
      <c r="E42">
        <v>12</v>
      </c>
      <c r="F42" s="9">
        <v>43545</v>
      </c>
      <c r="G42">
        <v>1088314842</v>
      </c>
      <c r="H42" t="s">
        <v>91</v>
      </c>
      <c r="I42">
        <v>1</v>
      </c>
      <c r="J42" t="s">
        <v>86</v>
      </c>
      <c r="K42">
        <v>1</v>
      </c>
      <c r="L42" s="10">
        <v>720000</v>
      </c>
      <c r="M42" s="10" t="s">
        <v>36</v>
      </c>
      <c r="N42" s="10">
        <v>720000</v>
      </c>
      <c r="P42" t="s">
        <v>29</v>
      </c>
      <c r="R42" t="str">
        <f t="shared" si="1"/>
        <v/>
      </c>
      <c r="W42" s="11" t="str">
        <f t="shared" si="0"/>
        <v/>
      </c>
      <c r="X42" t="str">
        <f>+IF(D42="","",VLOOKUP(D42,[1]DATOS!$G$15:$H$37,2,0))</f>
        <v>MANTENIMIENTO</v>
      </c>
    </row>
    <row r="43" spans="1:24" x14ac:dyDescent="0.25">
      <c r="A43" t="s">
        <v>24</v>
      </c>
      <c r="B43" s="9">
        <v>43546</v>
      </c>
      <c r="C43" t="s">
        <v>92</v>
      </c>
      <c r="D43" t="s">
        <v>93</v>
      </c>
      <c r="E43">
        <v>2</v>
      </c>
      <c r="F43" s="9">
        <v>43546</v>
      </c>
      <c r="G43">
        <v>816007055</v>
      </c>
      <c r="H43" t="s">
        <v>94</v>
      </c>
      <c r="I43">
        <v>1</v>
      </c>
      <c r="J43" t="s">
        <v>95</v>
      </c>
      <c r="K43">
        <v>1</v>
      </c>
      <c r="L43" s="10">
        <v>90000</v>
      </c>
      <c r="M43" s="10" t="s">
        <v>36</v>
      </c>
      <c r="N43" s="10">
        <v>90000</v>
      </c>
      <c r="P43" t="s">
        <v>29</v>
      </c>
      <c r="R43" t="str">
        <f t="shared" si="1"/>
        <v/>
      </c>
      <c r="W43" s="11" t="str">
        <f t="shared" si="0"/>
        <v/>
      </c>
      <c r="X43" t="str">
        <f>+IF(D43="","",VLOOKUP(D43,[1]DATOS!$G$15:$H$37,2,0))</f>
        <v>CONTRATACION</v>
      </c>
    </row>
    <row r="44" spans="1:24" x14ac:dyDescent="0.25">
      <c r="A44" t="s">
        <v>24</v>
      </c>
      <c r="B44" s="9">
        <v>43546</v>
      </c>
      <c r="C44" t="s">
        <v>32</v>
      </c>
      <c r="D44" t="s">
        <v>33</v>
      </c>
      <c r="E44">
        <v>3</v>
      </c>
      <c r="F44" s="9">
        <v>43546</v>
      </c>
      <c r="G44">
        <v>811021765</v>
      </c>
      <c r="H44" t="s">
        <v>96</v>
      </c>
      <c r="I44">
        <v>1</v>
      </c>
      <c r="J44" t="s">
        <v>97</v>
      </c>
      <c r="K44">
        <v>10</v>
      </c>
      <c r="L44" s="10">
        <v>370000</v>
      </c>
      <c r="M44" s="10" t="s">
        <v>36</v>
      </c>
      <c r="N44" s="10">
        <v>3700000</v>
      </c>
      <c r="P44" t="s">
        <v>29</v>
      </c>
      <c r="R44" t="str">
        <f t="shared" si="1"/>
        <v/>
      </c>
      <c r="W44" s="11" t="str">
        <f t="shared" si="0"/>
        <v/>
      </c>
      <c r="X44" t="str">
        <f>+IF(D44="","",VLOOKUP(D44,[1]DATOS!$G$15:$H$37,2,0))</f>
        <v>FARMACIA</v>
      </c>
    </row>
    <row r="45" spans="1:24" x14ac:dyDescent="0.25">
      <c r="A45" t="s">
        <v>24</v>
      </c>
      <c r="B45" s="9">
        <v>43546</v>
      </c>
      <c r="C45" t="s">
        <v>98</v>
      </c>
      <c r="D45" t="s">
        <v>99</v>
      </c>
      <c r="E45">
        <v>2</v>
      </c>
      <c r="F45" s="9">
        <v>43546</v>
      </c>
      <c r="G45">
        <v>900244429</v>
      </c>
      <c r="H45" t="s">
        <v>100</v>
      </c>
      <c r="I45">
        <v>1</v>
      </c>
      <c r="J45" t="s">
        <v>101</v>
      </c>
      <c r="K45">
        <v>5</v>
      </c>
      <c r="L45" s="10">
        <v>346000</v>
      </c>
      <c r="M45" s="10" t="s">
        <v>36</v>
      </c>
      <c r="N45" s="10">
        <v>1730000</v>
      </c>
      <c r="P45" t="s">
        <v>29</v>
      </c>
      <c r="R45" t="str">
        <f t="shared" si="1"/>
        <v/>
      </c>
      <c r="W45" s="11" t="str">
        <f t="shared" si="0"/>
        <v/>
      </c>
      <c r="X45" t="str">
        <f>+IF(D45="","",VLOOKUP(D45,[1]DATOS!$G$15:$H$37,2,0))</f>
        <v>ONCOLOGIA</v>
      </c>
    </row>
    <row r="46" spans="1:24" x14ac:dyDescent="0.25">
      <c r="A46" t="s">
        <v>24</v>
      </c>
      <c r="B46" s="9">
        <v>43550</v>
      </c>
      <c r="C46" t="s">
        <v>73</v>
      </c>
      <c r="D46" t="s">
        <v>74</v>
      </c>
      <c r="E46">
        <v>6</v>
      </c>
      <c r="F46" s="9">
        <v>43550</v>
      </c>
      <c r="G46">
        <v>823004940</v>
      </c>
      <c r="H46" t="s">
        <v>102</v>
      </c>
      <c r="I46">
        <v>1</v>
      </c>
      <c r="J46" t="s">
        <v>103</v>
      </c>
      <c r="K46">
        <v>1</v>
      </c>
      <c r="L46" s="10">
        <v>105791</v>
      </c>
      <c r="M46" s="10" t="s">
        <v>36</v>
      </c>
      <c r="N46" s="10">
        <v>105791</v>
      </c>
      <c r="P46" t="s">
        <v>29</v>
      </c>
      <c r="R46" t="str">
        <f t="shared" si="1"/>
        <v/>
      </c>
      <c r="W46" s="11" t="str">
        <f t="shared" si="0"/>
        <v/>
      </c>
      <c r="X46" t="str">
        <f>+IF(D46="","",VLOOKUP(D46,[1]DATOS!$G$15:$H$37,2,0))</f>
        <v>CIRUGIA</v>
      </c>
    </row>
    <row r="47" spans="1:24" x14ac:dyDescent="0.25">
      <c r="A47" t="s">
        <v>24</v>
      </c>
      <c r="B47" s="9">
        <v>43550</v>
      </c>
      <c r="C47" t="s">
        <v>73</v>
      </c>
      <c r="D47" t="s">
        <v>74</v>
      </c>
      <c r="E47">
        <v>7</v>
      </c>
      <c r="F47" s="9">
        <v>43550</v>
      </c>
      <c r="G47">
        <v>823004940</v>
      </c>
      <c r="H47" t="s">
        <v>102</v>
      </c>
      <c r="I47">
        <v>1</v>
      </c>
      <c r="J47" t="s">
        <v>103</v>
      </c>
      <c r="K47">
        <v>1</v>
      </c>
      <c r="L47" s="10">
        <v>105791</v>
      </c>
      <c r="M47" s="10" t="s">
        <v>36</v>
      </c>
      <c r="N47" s="10">
        <v>105791</v>
      </c>
      <c r="P47" t="s">
        <v>29</v>
      </c>
      <c r="R47" t="str">
        <f t="shared" si="1"/>
        <v/>
      </c>
      <c r="W47" s="11" t="str">
        <f t="shared" si="0"/>
        <v/>
      </c>
      <c r="X47" t="str">
        <f>+IF(D47="","",VLOOKUP(D47,[1]DATOS!$G$15:$H$37,2,0))</f>
        <v>CIRUGIA</v>
      </c>
    </row>
    <row r="48" spans="1:24" x14ac:dyDescent="0.25">
      <c r="A48" t="s">
        <v>24</v>
      </c>
      <c r="B48" s="9">
        <v>43550</v>
      </c>
      <c r="C48" t="s">
        <v>73</v>
      </c>
      <c r="D48" t="s">
        <v>74</v>
      </c>
      <c r="E48">
        <v>8</v>
      </c>
      <c r="F48" s="9">
        <v>43550</v>
      </c>
      <c r="G48">
        <v>823004940</v>
      </c>
      <c r="H48" t="s">
        <v>102</v>
      </c>
      <c r="I48">
        <v>1</v>
      </c>
      <c r="J48" t="s">
        <v>103</v>
      </c>
      <c r="K48">
        <v>1</v>
      </c>
      <c r="L48" s="10">
        <v>105791</v>
      </c>
      <c r="M48" s="10" t="s">
        <v>36</v>
      </c>
      <c r="N48" s="10">
        <v>105791</v>
      </c>
      <c r="P48" t="s">
        <v>29</v>
      </c>
      <c r="R48" t="str">
        <f t="shared" si="1"/>
        <v/>
      </c>
      <c r="W48" s="11" t="str">
        <f t="shared" si="0"/>
        <v/>
      </c>
      <c r="X48" t="str">
        <f>+IF(D48="","",VLOOKUP(D48,[1]DATOS!$G$15:$H$37,2,0))</f>
        <v>CIRUGIA</v>
      </c>
    </row>
    <row r="49" spans="1:24" x14ac:dyDescent="0.25">
      <c r="A49" t="s">
        <v>24</v>
      </c>
      <c r="B49" s="9">
        <v>43550</v>
      </c>
      <c r="C49" t="s">
        <v>73</v>
      </c>
      <c r="D49" t="s">
        <v>74</v>
      </c>
      <c r="E49">
        <v>9</v>
      </c>
      <c r="F49" s="9">
        <v>43550</v>
      </c>
      <c r="G49">
        <v>823004940</v>
      </c>
      <c r="H49" t="s">
        <v>102</v>
      </c>
      <c r="I49">
        <v>1</v>
      </c>
      <c r="J49" t="s">
        <v>104</v>
      </c>
      <c r="K49">
        <v>1</v>
      </c>
      <c r="L49" s="10">
        <v>209177</v>
      </c>
      <c r="M49" s="10" t="s">
        <v>36</v>
      </c>
      <c r="N49" s="10">
        <v>209177</v>
      </c>
      <c r="P49" t="s">
        <v>29</v>
      </c>
      <c r="R49" t="str">
        <f t="shared" si="1"/>
        <v/>
      </c>
      <c r="W49" s="11" t="str">
        <f t="shared" si="0"/>
        <v/>
      </c>
      <c r="X49" t="str">
        <f>+IF(D49="","",VLOOKUP(D49,[1]DATOS!$G$15:$H$37,2,0))</f>
        <v>CIRUGIA</v>
      </c>
    </row>
    <row r="50" spans="1:24" x14ac:dyDescent="0.25">
      <c r="A50" t="s">
        <v>24</v>
      </c>
      <c r="B50" s="9">
        <v>43550</v>
      </c>
      <c r="C50" t="s">
        <v>73</v>
      </c>
      <c r="D50" t="s">
        <v>74</v>
      </c>
      <c r="E50">
        <v>10</v>
      </c>
      <c r="F50" s="9">
        <v>43550</v>
      </c>
      <c r="G50">
        <v>823004940</v>
      </c>
      <c r="H50" t="s">
        <v>102</v>
      </c>
      <c r="I50">
        <v>1</v>
      </c>
      <c r="J50" t="s">
        <v>105</v>
      </c>
      <c r="K50">
        <v>2</v>
      </c>
      <c r="L50" s="10">
        <v>209177</v>
      </c>
      <c r="M50" s="10" t="s">
        <v>36</v>
      </c>
      <c r="N50" s="10">
        <v>418354</v>
      </c>
      <c r="P50" t="s">
        <v>29</v>
      </c>
      <c r="R50" t="str">
        <f t="shared" si="1"/>
        <v/>
      </c>
      <c r="W50" s="11" t="str">
        <f t="shared" si="0"/>
        <v/>
      </c>
      <c r="X50" t="str">
        <f>+IF(D50="","",VLOOKUP(D50,[1]DATOS!$G$15:$H$37,2,0))</f>
        <v>CIRUGIA</v>
      </c>
    </row>
    <row r="51" spans="1:24" x14ac:dyDescent="0.25">
      <c r="A51" t="s">
        <v>24</v>
      </c>
      <c r="B51" s="9">
        <v>43550</v>
      </c>
      <c r="C51" t="s">
        <v>73</v>
      </c>
      <c r="D51" t="s">
        <v>74</v>
      </c>
      <c r="E51">
        <v>11</v>
      </c>
      <c r="F51" s="9">
        <v>43550</v>
      </c>
      <c r="G51">
        <v>823004940</v>
      </c>
      <c r="H51" t="s">
        <v>102</v>
      </c>
      <c r="I51">
        <v>1</v>
      </c>
      <c r="J51" t="s">
        <v>103</v>
      </c>
      <c r="K51">
        <v>1</v>
      </c>
      <c r="L51" s="10">
        <v>105791</v>
      </c>
      <c r="M51" s="10" t="s">
        <v>36</v>
      </c>
      <c r="N51" s="10">
        <v>105791</v>
      </c>
      <c r="P51" t="s">
        <v>29</v>
      </c>
      <c r="R51" t="str">
        <f t="shared" si="1"/>
        <v/>
      </c>
      <c r="W51" s="11" t="str">
        <f t="shared" si="0"/>
        <v/>
      </c>
      <c r="X51" t="str">
        <f>+IF(D51="","",VLOOKUP(D51,[1]DATOS!$G$15:$H$37,2,0))</f>
        <v>CIRUGIA</v>
      </c>
    </row>
    <row r="52" spans="1:24" x14ac:dyDescent="0.25">
      <c r="A52" t="s">
        <v>24</v>
      </c>
      <c r="B52" s="9">
        <v>43550</v>
      </c>
      <c r="C52" t="s">
        <v>73</v>
      </c>
      <c r="D52" t="s">
        <v>74</v>
      </c>
      <c r="E52">
        <v>12</v>
      </c>
      <c r="F52" s="9">
        <v>43550</v>
      </c>
      <c r="G52">
        <v>823004940</v>
      </c>
      <c r="H52" t="s">
        <v>102</v>
      </c>
      <c r="I52">
        <v>1</v>
      </c>
      <c r="J52" t="s">
        <v>106</v>
      </c>
      <c r="K52">
        <v>1</v>
      </c>
      <c r="L52" s="10">
        <v>105791</v>
      </c>
      <c r="M52" s="10" t="s">
        <v>36</v>
      </c>
      <c r="N52" s="10">
        <v>105791</v>
      </c>
      <c r="P52" t="s">
        <v>29</v>
      </c>
      <c r="R52" t="str">
        <f t="shared" si="1"/>
        <v/>
      </c>
      <c r="W52" s="11" t="str">
        <f t="shared" si="0"/>
        <v/>
      </c>
      <c r="X52" t="str">
        <f>+IF(D52="","",VLOOKUP(D52,[1]DATOS!$G$15:$H$37,2,0))</f>
        <v>CIRUGIA</v>
      </c>
    </row>
    <row r="53" spans="1:24" x14ac:dyDescent="0.25">
      <c r="A53" t="s">
        <v>24</v>
      </c>
      <c r="B53" s="9">
        <v>43550</v>
      </c>
      <c r="C53" t="s">
        <v>73</v>
      </c>
      <c r="D53" t="s">
        <v>74</v>
      </c>
      <c r="E53">
        <v>13</v>
      </c>
      <c r="F53" s="9">
        <v>43550</v>
      </c>
      <c r="G53">
        <v>823004940</v>
      </c>
      <c r="H53" t="s">
        <v>102</v>
      </c>
      <c r="I53">
        <v>1</v>
      </c>
      <c r="J53" t="s">
        <v>107</v>
      </c>
      <c r="K53">
        <v>1</v>
      </c>
      <c r="L53" s="10">
        <v>1846912</v>
      </c>
      <c r="M53" s="10" t="s">
        <v>36</v>
      </c>
      <c r="N53" s="10">
        <v>1846912</v>
      </c>
      <c r="P53" t="s">
        <v>29</v>
      </c>
      <c r="R53" t="str">
        <f t="shared" si="1"/>
        <v/>
      </c>
      <c r="W53" s="11" t="str">
        <f t="shared" si="0"/>
        <v/>
      </c>
      <c r="X53" t="str">
        <f>+IF(D53="","",VLOOKUP(D53,[1]DATOS!$G$15:$H$37,2,0))</f>
        <v>CIRUGIA</v>
      </c>
    </row>
    <row r="54" spans="1:24" x14ac:dyDescent="0.25">
      <c r="A54" t="s">
        <v>24</v>
      </c>
      <c r="B54" s="9">
        <v>43550</v>
      </c>
      <c r="C54" t="s">
        <v>73</v>
      </c>
      <c r="D54" t="s">
        <v>74</v>
      </c>
      <c r="E54">
        <v>13</v>
      </c>
      <c r="F54" s="9">
        <v>43550</v>
      </c>
      <c r="G54">
        <v>823004940</v>
      </c>
      <c r="H54" t="s">
        <v>102</v>
      </c>
      <c r="I54">
        <v>2</v>
      </c>
      <c r="J54" t="s">
        <v>108</v>
      </c>
      <c r="K54">
        <v>1</v>
      </c>
      <c r="L54" s="10">
        <v>1679915</v>
      </c>
      <c r="M54" s="10" t="s">
        <v>36</v>
      </c>
      <c r="N54" s="10">
        <v>1679915</v>
      </c>
      <c r="P54" t="s">
        <v>29</v>
      </c>
      <c r="R54" t="str">
        <f t="shared" si="1"/>
        <v/>
      </c>
      <c r="W54" s="11" t="str">
        <f t="shared" si="0"/>
        <v/>
      </c>
      <c r="X54" t="str">
        <f>+IF(D54="","",VLOOKUP(D54,[1]DATOS!$G$15:$H$37,2,0))</f>
        <v>CIRUGIA</v>
      </c>
    </row>
    <row r="55" spans="1:24" x14ac:dyDescent="0.25">
      <c r="A55" t="s">
        <v>24</v>
      </c>
      <c r="B55" s="9">
        <v>43550</v>
      </c>
      <c r="C55" t="s">
        <v>73</v>
      </c>
      <c r="D55" t="s">
        <v>74</v>
      </c>
      <c r="E55">
        <v>13</v>
      </c>
      <c r="F55" s="9">
        <v>43550</v>
      </c>
      <c r="G55">
        <v>823004940</v>
      </c>
      <c r="H55" t="s">
        <v>102</v>
      </c>
      <c r="I55">
        <v>3</v>
      </c>
      <c r="J55" t="s">
        <v>109</v>
      </c>
      <c r="K55">
        <v>1</v>
      </c>
      <c r="L55" s="10">
        <v>537587</v>
      </c>
      <c r="M55" s="10" t="s">
        <v>36</v>
      </c>
      <c r="N55" s="10">
        <v>537587</v>
      </c>
      <c r="P55" t="s">
        <v>29</v>
      </c>
      <c r="R55" t="str">
        <f t="shared" si="1"/>
        <v/>
      </c>
      <c r="W55" s="11" t="str">
        <f t="shared" si="0"/>
        <v/>
      </c>
      <c r="X55" t="str">
        <f>+IF(D55="","",VLOOKUP(D55,[1]DATOS!$G$15:$H$37,2,0))</f>
        <v>CIRUGIA</v>
      </c>
    </row>
    <row r="56" spans="1:24" x14ac:dyDescent="0.25">
      <c r="A56" t="s">
        <v>24</v>
      </c>
      <c r="B56" s="9">
        <v>43550</v>
      </c>
      <c r="C56" t="s">
        <v>73</v>
      </c>
      <c r="D56" t="s">
        <v>74</v>
      </c>
      <c r="E56">
        <v>13</v>
      </c>
      <c r="F56" s="9">
        <v>43550</v>
      </c>
      <c r="G56">
        <v>823004940</v>
      </c>
      <c r="H56" t="s">
        <v>102</v>
      </c>
      <c r="I56">
        <v>4</v>
      </c>
      <c r="J56" t="s">
        <v>105</v>
      </c>
      <c r="K56">
        <v>1</v>
      </c>
      <c r="L56" s="10">
        <v>209177</v>
      </c>
      <c r="M56" s="10" t="s">
        <v>36</v>
      </c>
      <c r="N56" s="10">
        <v>209177</v>
      </c>
      <c r="P56" t="s">
        <v>29</v>
      </c>
      <c r="R56" t="str">
        <f t="shared" si="1"/>
        <v/>
      </c>
      <c r="W56" s="11" t="str">
        <f t="shared" si="0"/>
        <v/>
      </c>
      <c r="X56" t="str">
        <f>+IF(D56="","",VLOOKUP(D56,[1]DATOS!$G$15:$H$37,2,0))</f>
        <v>CIRUGIA</v>
      </c>
    </row>
    <row r="57" spans="1:24" x14ac:dyDescent="0.25">
      <c r="A57" t="s">
        <v>24</v>
      </c>
      <c r="B57" s="9">
        <v>43550</v>
      </c>
      <c r="C57" t="s">
        <v>73</v>
      </c>
      <c r="D57" t="s">
        <v>74</v>
      </c>
      <c r="E57">
        <v>14</v>
      </c>
      <c r="F57" s="9">
        <v>43550</v>
      </c>
      <c r="G57">
        <v>823004940</v>
      </c>
      <c r="H57" t="s">
        <v>102</v>
      </c>
      <c r="I57">
        <v>1</v>
      </c>
      <c r="J57" t="s">
        <v>110</v>
      </c>
      <c r="K57">
        <v>1</v>
      </c>
      <c r="L57" s="10">
        <v>1846912</v>
      </c>
      <c r="M57" s="10" t="s">
        <v>36</v>
      </c>
      <c r="N57" s="10">
        <v>1846912</v>
      </c>
      <c r="P57" t="s">
        <v>29</v>
      </c>
      <c r="R57" t="str">
        <f t="shared" si="1"/>
        <v/>
      </c>
      <c r="W57" s="11" t="str">
        <f t="shared" si="0"/>
        <v/>
      </c>
      <c r="X57" t="str">
        <f>+IF(D57="","",VLOOKUP(D57,[1]DATOS!$G$15:$H$37,2,0))</f>
        <v>CIRUGIA</v>
      </c>
    </row>
    <row r="58" spans="1:24" x14ac:dyDescent="0.25">
      <c r="A58" t="s">
        <v>24</v>
      </c>
      <c r="B58" s="9">
        <v>43550</v>
      </c>
      <c r="C58" t="s">
        <v>73</v>
      </c>
      <c r="D58" t="s">
        <v>74</v>
      </c>
      <c r="E58">
        <v>14</v>
      </c>
      <c r="F58" s="9">
        <v>43550</v>
      </c>
      <c r="G58">
        <v>823004940</v>
      </c>
      <c r="H58" t="s">
        <v>102</v>
      </c>
      <c r="I58">
        <v>2</v>
      </c>
      <c r="J58" t="s">
        <v>111</v>
      </c>
      <c r="K58">
        <v>1</v>
      </c>
      <c r="L58" s="10">
        <v>1679915</v>
      </c>
      <c r="M58" s="10" t="s">
        <v>36</v>
      </c>
      <c r="N58" s="10">
        <v>1679915</v>
      </c>
      <c r="P58" t="s">
        <v>29</v>
      </c>
      <c r="R58" t="str">
        <f t="shared" si="1"/>
        <v/>
      </c>
      <c r="W58" s="11" t="str">
        <f t="shared" si="0"/>
        <v/>
      </c>
      <c r="X58" t="str">
        <f>+IF(D58="","",VLOOKUP(D58,[1]DATOS!$G$15:$H$37,2,0))</f>
        <v>CIRUGIA</v>
      </c>
    </row>
    <row r="59" spans="1:24" x14ac:dyDescent="0.25">
      <c r="A59" t="s">
        <v>24</v>
      </c>
      <c r="B59" s="9">
        <v>43550</v>
      </c>
      <c r="C59" t="s">
        <v>73</v>
      </c>
      <c r="D59" t="s">
        <v>74</v>
      </c>
      <c r="E59">
        <v>14</v>
      </c>
      <c r="F59" s="9">
        <v>43550</v>
      </c>
      <c r="G59">
        <v>823004940</v>
      </c>
      <c r="H59" t="s">
        <v>102</v>
      </c>
      <c r="I59">
        <v>3</v>
      </c>
      <c r="J59" t="s">
        <v>112</v>
      </c>
      <c r="K59">
        <v>1</v>
      </c>
      <c r="L59" s="10">
        <v>537587</v>
      </c>
      <c r="M59" s="10" t="s">
        <v>36</v>
      </c>
      <c r="N59" s="10">
        <v>537587</v>
      </c>
      <c r="P59" t="s">
        <v>29</v>
      </c>
      <c r="R59" t="str">
        <f t="shared" si="1"/>
        <v/>
      </c>
      <c r="W59" s="11" t="str">
        <f t="shared" si="0"/>
        <v/>
      </c>
      <c r="X59" t="str">
        <f>+IF(D59="","",VLOOKUP(D59,[1]DATOS!$G$15:$H$37,2,0))</f>
        <v>CIRUGIA</v>
      </c>
    </row>
    <row r="60" spans="1:24" x14ac:dyDescent="0.25">
      <c r="A60" t="s">
        <v>24</v>
      </c>
      <c r="B60" s="9">
        <v>43550</v>
      </c>
      <c r="C60" t="s">
        <v>73</v>
      </c>
      <c r="D60" t="s">
        <v>74</v>
      </c>
      <c r="E60">
        <v>14</v>
      </c>
      <c r="F60" s="9">
        <v>43550</v>
      </c>
      <c r="G60">
        <v>823004940</v>
      </c>
      <c r="H60" t="s">
        <v>102</v>
      </c>
      <c r="I60">
        <v>4</v>
      </c>
      <c r="J60" t="s">
        <v>113</v>
      </c>
      <c r="K60">
        <v>2</v>
      </c>
      <c r="L60" s="10">
        <v>209177</v>
      </c>
      <c r="M60" s="10" t="s">
        <v>36</v>
      </c>
      <c r="N60" s="10">
        <v>418354</v>
      </c>
      <c r="P60" t="s">
        <v>29</v>
      </c>
      <c r="R60" t="str">
        <f t="shared" si="1"/>
        <v/>
      </c>
      <c r="W60" s="11" t="str">
        <f t="shared" si="0"/>
        <v/>
      </c>
      <c r="X60" t="str">
        <f>+IF(D60="","",VLOOKUP(D60,[1]DATOS!$G$15:$H$37,2,0))</f>
        <v>CIRUGIA</v>
      </c>
    </row>
    <row r="61" spans="1:24" x14ac:dyDescent="0.25">
      <c r="A61" t="s">
        <v>24</v>
      </c>
      <c r="B61" s="9">
        <v>43550</v>
      </c>
      <c r="C61" t="s">
        <v>73</v>
      </c>
      <c r="D61" t="s">
        <v>74</v>
      </c>
      <c r="E61">
        <v>15</v>
      </c>
      <c r="F61" s="9">
        <v>43550</v>
      </c>
      <c r="G61">
        <v>823004940</v>
      </c>
      <c r="H61" t="s">
        <v>102</v>
      </c>
      <c r="I61">
        <v>1</v>
      </c>
      <c r="J61" t="s">
        <v>114</v>
      </c>
      <c r="K61">
        <v>1</v>
      </c>
      <c r="L61" s="10">
        <v>1846912</v>
      </c>
      <c r="M61" s="10" t="s">
        <v>36</v>
      </c>
      <c r="N61" s="10">
        <v>1846912</v>
      </c>
      <c r="P61" t="s">
        <v>29</v>
      </c>
      <c r="R61" t="str">
        <f t="shared" si="1"/>
        <v/>
      </c>
      <c r="W61" s="11" t="str">
        <f t="shared" si="0"/>
        <v/>
      </c>
      <c r="X61" t="str">
        <f>+IF(D61="","",VLOOKUP(D61,[1]DATOS!$G$15:$H$37,2,0))</f>
        <v>CIRUGIA</v>
      </c>
    </row>
    <row r="62" spans="1:24" x14ac:dyDescent="0.25">
      <c r="A62" t="s">
        <v>24</v>
      </c>
      <c r="B62" s="9">
        <v>43550</v>
      </c>
      <c r="C62" t="s">
        <v>73</v>
      </c>
      <c r="D62" t="s">
        <v>74</v>
      </c>
      <c r="E62">
        <v>15</v>
      </c>
      <c r="F62" s="9">
        <v>43550</v>
      </c>
      <c r="G62">
        <v>823004940</v>
      </c>
      <c r="H62" t="s">
        <v>102</v>
      </c>
      <c r="I62">
        <v>2</v>
      </c>
      <c r="J62" t="s">
        <v>115</v>
      </c>
      <c r="K62">
        <v>1</v>
      </c>
      <c r="L62" s="10">
        <v>1679915</v>
      </c>
      <c r="M62" s="10" t="s">
        <v>36</v>
      </c>
      <c r="N62" s="10">
        <v>1679915</v>
      </c>
      <c r="P62" t="s">
        <v>29</v>
      </c>
      <c r="R62" t="str">
        <f t="shared" si="1"/>
        <v/>
      </c>
      <c r="W62" s="11" t="str">
        <f t="shared" si="0"/>
        <v/>
      </c>
      <c r="X62" t="str">
        <f>+IF(D62="","",VLOOKUP(D62,[1]DATOS!$G$15:$H$37,2,0))</f>
        <v>CIRUGIA</v>
      </c>
    </row>
    <row r="63" spans="1:24" x14ac:dyDescent="0.25">
      <c r="A63" t="s">
        <v>24</v>
      </c>
      <c r="B63" s="9">
        <v>43550</v>
      </c>
      <c r="C63" t="s">
        <v>73</v>
      </c>
      <c r="D63" t="s">
        <v>74</v>
      </c>
      <c r="E63">
        <v>15</v>
      </c>
      <c r="F63" s="9">
        <v>43550</v>
      </c>
      <c r="G63">
        <v>823004940</v>
      </c>
      <c r="H63" t="s">
        <v>102</v>
      </c>
      <c r="I63">
        <v>3</v>
      </c>
      <c r="J63" t="s">
        <v>116</v>
      </c>
      <c r="K63">
        <v>1</v>
      </c>
      <c r="L63" s="10">
        <v>537587</v>
      </c>
      <c r="M63" s="10" t="s">
        <v>36</v>
      </c>
      <c r="N63" s="10">
        <v>537587</v>
      </c>
      <c r="P63" t="s">
        <v>29</v>
      </c>
      <c r="R63" t="str">
        <f t="shared" si="1"/>
        <v/>
      </c>
      <c r="W63" s="11" t="str">
        <f t="shared" si="0"/>
        <v/>
      </c>
      <c r="X63" t="str">
        <f>+IF(D63="","",VLOOKUP(D63,[1]DATOS!$G$15:$H$37,2,0))</f>
        <v>CIRUGIA</v>
      </c>
    </row>
    <row r="64" spans="1:24" x14ac:dyDescent="0.25">
      <c r="A64" t="s">
        <v>24</v>
      </c>
      <c r="B64" s="9">
        <v>43550</v>
      </c>
      <c r="C64" t="s">
        <v>73</v>
      </c>
      <c r="D64" t="s">
        <v>74</v>
      </c>
      <c r="E64">
        <v>15</v>
      </c>
      <c r="F64" s="9">
        <v>43550</v>
      </c>
      <c r="G64">
        <v>823004940</v>
      </c>
      <c r="H64" t="s">
        <v>102</v>
      </c>
      <c r="I64">
        <v>4</v>
      </c>
      <c r="J64" t="s">
        <v>104</v>
      </c>
      <c r="K64">
        <v>1</v>
      </c>
      <c r="L64" s="10">
        <v>209177</v>
      </c>
      <c r="M64" s="10" t="s">
        <v>36</v>
      </c>
      <c r="N64" s="10">
        <v>209177</v>
      </c>
      <c r="P64" t="s">
        <v>29</v>
      </c>
      <c r="R64" t="str">
        <f t="shared" si="1"/>
        <v/>
      </c>
      <c r="W64" s="11" t="str">
        <f t="shared" si="0"/>
        <v/>
      </c>
      <c r="X64" t="str">
        <f>+IF(D64="","",VLOOKUP(D64,[1]DATOS!$G$15:$H$37,2,0))</f>
        <v>CIRUGIA</v>
      </c>
    </row>
    <row r="65" spans="1:24" x14ac:dyDescent="0.25">
      <c r="A65" t="s">
        <v>24</v>
      </c>
      <c r="B65" s="9">
        <v>43550</v>
      </c>
      <c r="C65" t="s">
        <v>73</v>
      </c>
      <c r="D65" t="s">
        <v>74</v>
      </c>
      <c r="E65">
        <v>16</v>
      </c>
      <c r="F65" s="9">
        <v>43550</v>
      </c>
      <c r="G65">
        <v>823004940</v>
      </c>
      <c r="H65" t="s">
        <v>102</v>
      </c>
      <c r="I65">
        <v>1</v>
      </c>
      <c r="J65" t="s">
        <v>104</v>
      </c>
      <c r="K65">
        <v>2</v>
      </c>
      <c r="L65" s="10">
        <v>209177</v>
      </c>
      <c r="M65" s="10" t="s">
        <v>36</v>
      </c>
      <c r="N65" s="10">
        <v>418354</v>
      </c>
      <c r="P65" t="s">
        <v>29</v>
      </c>
      <c r="R65" t="str">
        <f t="shared" si="1"/>
        <v/>
      </c>
      <c r="W65" s="11" t="str">
        <f t="shared" si="0"/>
        <v/>
      </c>
      <c r="X65" t="str">
        <f>+IF(D65="","",VLOOKUP(D65,[1]DATOS!$G$15:$H$37,2,0))</f>
        <v>CIRUGIA</v>
      </c>
    </row>
    <row r="66" spans="1:24" x14ac:dyDescent="0.25">
      <c r="A66" t="s">
        <v>24</v>
      </c>
      <c r="B66" s="9">
        <v>43550</v>
      </c>
      <c r="C66" t="s">
        <v>73</v>
      </c>
      <c r="D66" t="s">
        <v>74</v>
      </c>
      <c r="E66">
        <v>17</v>
      </c>
      <c r="F66" s="9">
        <v>43550</v>
      </c>
      <c r="G66">
        <v>823004940</v>
      </c>
      <c r="H66" t="s">
        <v>102</v>
      </c>
      <c r="I66">
        <v>1</v>
      </c>
      <c r="J66" t="s">
        <v>117</v>
      </c>
      <c r="K66">
        <v>1</v>
      </c>
      <c r="L66" s="10">
        <v>1846912</v>
      </c>
      <c r="M66" s="10" t="s">
        <v>36</v>
      </c>
      <c r="N66" s="10">
        <v>1846912</v>
      </c>
      <c r="P66" t="s">
        <v>29</v>
      </c>
      <c r="R66" t="str">
        <f t="shared" si="1"/>
        <v/>
      </c>
      <c r="W66" s="11" t="str">
        <f t="shared" ref="W66:W129" si="2">IF(U66="","",T66/K66)</f>
        <v/>
      </c>
      <c r="X66" t="str">
        <f>+IF(D66="","",VLOOKUP(D66,[1]DATOS!$G$15:$H$37,2,0))</f>
        <v>CIRUGIA</v>
      </c>
    </row>
    <row r="67" spans="1:24" x14ac:dyDescent="0.25">
      <c r="A67" t="s">
        <v>24</v>
      </c>
      <c r="B67" s="9">
        <v>43550</v>
      </c>
      <c r="C67" t="s">
        <v>73</v>
      </c>
      <c r="D67" t="s">
        <v>74</v>
      </c>
      <c r="E67">
        <v>17</v>
      </c>
      <c r="F67" s="9">
        <v>43550</v>
      </c>
      <c r="G67">
        <v>823004940</v>
      </c>
      <c r="H67" t="s">
        <v>102</v>
      </c>
      <c r="I67">
        <v>2</v>
      </c>
      <c r="J67" t="s">
        <v>118</v>
      </c>
      <c r="K67">
        <v>1</v>
      </c>
      <c r="L67" s="10">
        <v>1679915</v>
      </c>
      <c r="M67" s="10" t="s">
        <v>36</v>
      </c>
      <c r="N67" s="10">
        <v>1679915</v>
      </c>
      <c r="P67" t="s">
        <v>29</v>
      </c>
      <c r="R67" t="str">
        <f t="shared" ref="R67:R130" si="3">IF(OR(Q67="",U67=""),"",NETWORKDAYS(F67,U67))</f>
        <v/>
      </c>
      <c r="W67" s="11" t="str">
        <f t="shared" si="2"/>
        <v/>
      </c>
      <c r="X67" t="str">
        <f>+IF(D67="","",VLOOKUP(D67,[1]DATOS!$G$15:$H$37,2,0))</f>
        <v>CIRUGIA</v>
      </c>
    </row>
    <row r="68" spans="1:24" x14ac:dyDescent="0.25">
      <c r="A68" t="s">
        <v>24</v>
      </c>
      <c r="B68" s="9">
        <v>43550</v>
      </c>
      <c r="C68" t="s">
        <v>73</v>
      </c>
      <c r="D68" t="s">
        <v>74</v>
      </c>
      <c r="E68">
        <v>17</v>
      </c>
      <c r="F68" s="9">
        <v>43550</v>
      </c>
      <c r="G68">
        <v>823004940</v>
      </c>
      <c r="H68" t="s">
        <v>102</v>
      </c>
      <c r="I68">
        <v>3</v>
      </c>
      <c r="J68" t="s">
        <v>119</v>
      </c>
      <c r="K68">
        <v>1</v>
      </c>
      <c r="L68" s="10">
        <v>537587</v>
      </c>
      <c r="M68" s="10" t="s">
        <v>36</v>
      </c>
      <c r="N68" s="10">
        <v>537587</v>
      </c>
      <c r="P68" t="s">
        <v>29</v>
      </c>
      <c r="R68" t="str">
        <f t="shared" si="3"/>
        <v/>
      </c>
      <c r="W68" s="11" t="str">
        <f t="shared" si="2"/>
        <v/>
      </c>
      <c r="X68" t="str">
        <f>+IF(D68="","",VLOOKUP(D68,[1]DATOS!$G$15:$H$37,2,0))</f>
        <v>CIRUGIA</v>
      </c>
    </row>
    <row r="69" spans="1:24" x14ac:dyDescent="0.25">
      <c r="A69" t="s">
        <v>24</v>
      </c>
      <c r="B69" s="9">
        <v>43550</v>
      </c>
      <c r="C69" t="s">
        <v>73</v>
      </c>
      <c r="D69" t="s">
        <v>74</v>
      </c>
      <c r="E69">
        <v>17</v>
      </c>
      <c r="F69" s="9">
        <v>43550</v>
      </c>
      <c r="G69">
        <v>823004940</v>
      </c>
      <c r="H69" t="s">
        <v>102</v>
      </c>
      <c r="I69">
        <v>4</v>
      </c>
      <c r="J69" t="s">
        <v>120</v>
      </c>
      <c r="K69">
        <v>1</v>
      </c>
      <c r="L69" s="10">
        <v>209177</v>
      </c>
      <c r="M69" s="10" t="s">
        <v>36</v>
      </c>
      <c r="N69" s="10">
        <v>209177</v>
      </c>
      <c r="P69" t="s">
        <v>29</v>
      </c>
      <c r="R69" t="str">
        <f t="shared" si="3"/>
        <v/>
      </c>
      <c r="W69" s="11" t="str">
        <f t="shared" si="2"/>
        <v/>
      </c>
      <c r="X69" t="str">
        <f>+IF(D69="","",VLOOKUP(D69,[1]DATOS!$G$15:$H$37,2,0))</f>
        <v>CIRUGIA</v>
      </c>
    </row>
    <row r="70" spans="1:24" x14ac:dyDescent="0.25">
      <c r="A70" t="s">
        <v>24</v>
      </c>
      <c r="B70" s="9">
        <v>43550</v>
      </c>
      <c r="C70" t="s">
        <v>121</v>
      </c>
      <c r="D70" t="s">
        <v>93</v>
      </c>
      <c r="E70">
        <v>3</v>
      </c>
      <c r="F70" s="9">
        <v>43550</v>
      </c>
      <c r="G70">
        <v>800024390</v>
      </c>
      <c r="H70" t="s">
        <v>122</v>
      </c>
      <c r="I70">
        <v>1</v>
      </c>
      <c r="J70" t="s">
        <v>123</v>
      </c>
      <c r="K70">
        <v>1</v>
      </c>
      <c r="L70" s="10">
        <v>580000</v>
      </c>
      <c r="M70" s="10" t="s">
        <v>36</v>
      </c>
      <c r="N70" s="10">
        <v>580000</v>
      </c>
      <c r="P70" t="s">
        <v>29</v>
      </c>
      <c r="R70" t="str">
        <f t="shared" si="3"/>
        <v/>
      </c>
      <c r="W70" s="11" t="str">
        <f t="shared" si="2"/>
        <v/>
      </c>
      <c r="X70" t="str">
        <f>+IF(D70="","",VLOOKUP(D70,[1]DATOS!$G$15:$H$37,2,0))</f>
        <v>CONTRATACION</v>
      </c>
    </row>
    <row r="71" spans="1:24" x14ac:dyDescent="0.25">
      <c r="A71" t="s">
        <v>24</v>
      </c>
      <c r="B71" s="9">
        <v>43550</v>
      </c>
      <c r="C71" t="s">
        <v>121</v>
      </c>
      <c r="D71" t="s">
        <v>93</v>
      </c>
      <c r="E71">
        <v>4</v>
      </c>
      <c r="F71" s="9">
        <v>43550</v>
      </c>
      <c r="G71">
        <v>1088254369</v>
      </c>
      <c r="H71" t="s">
        <v>124</v>
      </c>
      <c r="I71">
        <v>1</v>
      </c>
      <c r="J71" t="s">
        <v>125</v>
      </c>
      <c r="K71">
        <v>1</v>
      </c>
      <c r="L71" s="10">
        <v>170000</v>
      </c>
      <c r="M71" s="10" t="s">
        <v>36</v>
      </c>
      <c r="N71" s="10">
        <v>170000</v>
      </c>
      <c r="P71" t="s">
        <v>29</v>
      </c>
      <c r="R71" t="str">
        <f t="shared" si="3"/>
        <v/>
      </c>
      <c r="W71" s="11" t="str">
        <f t="shared" si="2"/>
        <v/>
      </c>
      <c r="X71" t="str">
        <f>+IF(D71="","",VLOOKUP(D71,[1]DATOS!$G$15:$H$37,2,0))</f>
        <v>CONTRATACION</v>
      </c>
    </row>
    <row r="72" spans="1:24" x14ac:dyDescent="0.25">
      <c r="A72" t="s">
        <v>24</v>
      </c>
      <c r="B72" s="9">
        <v>43550</v>
      </c>
      <c r="C72" t="s">
        <v>48</v>
      </c>
      <c r="D72" t="s">
        <v>49</v>
      </c>
      <c r="E72">
        <v>14</v>
      </c>
      <c r="F72" s="9">
        <v>43550</v>
      </c>
      <c r="G72">
        <v>632004685</v>
      </c>
      <c r="H72" t="s">
        <v>126</v>
      </c>
      <c r="I72">
        <v>1</v>
      </c>
      <c r="J72" t="s">
        <v>127</v>
      </c>
      <c r="K72">
        <v>1</v>
      </c>
      <c r="L72" s="10">
        <v>21000</v>
      </c>
      <c r="M72" s="10" t="s">
        <v>36</v>
      </c>
      <c r="N72" s="10">
        <v>21000</v>
      </c>
      <c r="P72" t="s">
        <v>29</v>
      </c>
      <c r="R72" t="str">
        <f t="shared" si="3"/>
        <v/>
      </c>
      <c r="T72">
        <v>1</v>
      </c>
      <c r="U72" s="9">
        <v>43550</v>
      </c>
      <c r="V72">
        <v>291</v>
      </c>
      <c r="W72" s="11">
        <f t="shared" si="2"/>
        <v>1</v>
      </c>
      <c r="X72" t="str">
        <f>+IF(D72="","",VLOOKUP(D72,[1]DATOS!$G$15:$H$37,2,0))</f>
        <v>MANTENIMIENTO</v>
      </c>
    </row>
    <row r="73" spans="1:24" x14ac:dyDescent="0.25">
      <c r="A73" t="s">
        <v>24</v>
      </c>
      <c r="B73" s="9">
        <v>43550</v>
      </c>
      <c r="C73" t="s">
        <v>48</v>
      </c>
      <c r="D73" t="s">
        <v>49</v>
      </c>
      <c r="E73">
        <v>15</v>
      </c>
      <c r="F73" s="9">
        <v>43550</v>
      </c>
      <c r="G73">
        <v>816000456</v>
      </c>
      <c r="H73" t="s">
        <v>128</v>
      </c>
      <c r="I73">
        <v>1</v>
      </c>
      <c r="J73" t="s">
        <v>129</v>
      </c>
      <c r="K73">
        <v>1</v>
      </c>
      <c r="L73" s="10">
        <v>588.23</v>
      </c>
      <c r="M73" s="10">
        <v>111.7637</v>
      </c>
      <c r="N73" s="10">
        <v>699.99369999999999</v>
      </c>
      <c r="P73" t="s">
        <v>29</v>
      </c>
      <c r="R73" t="str">
        <f t="shared" si="3"/>
        <v/>
      </c>
      <c r="T73">
        <v>1</v>
      </c>
      <c r="U73" s="9">
        <v>43550</v>
      </c>
      <c r="V73">
        <v>143617</v>
      </c>
      <c r="W73" s="11">
        <f t="shared" si="2"/>
        <v>1</v>
      </c>
      <c r="X73" t="str">
        <f>+IF(D73="","",VLOOKUP(D73,[1]DATOS!$G$15:$H$37,2,0))</f>
        <v>MANTENIMIENTO</v>
      </c>
    </row>
    <row r="74" spans="1:24" x14ac:dyDescent="0.25">
      <c r="A74" t="s">
        <v>24</v>
      </c>
      <c r="B74" s="9">
        <v>43550</v>
      </c>
      <c r="C74" t="s">
        <v>48</v>
      </c>
      <c r="D74" t="s">
        <v>49</v>
      </c>
      <c r="E74">
        <v>15</v>
      </c>
      <c r="F74" s="9">
        <v>43550</v>
      </c>
      <c r="G74">
        <v>816000456</v>
      </c>
      <c r="H74" t="s">
        <v>128</v>
      </c>
      <c r="I74">
        <v>2</v>
      </c>
      <c r="J74" t="s">
        <v>130</v>
      </c>
      <c r="K74">
        <v>5</v>
      </c>
      <c r="L74" s="10">
        <v>1848.73</v>
      </c>
      <c r="M74" s="10">
        <v>1756.2935</v>
      </c>
      <c r="N74" s="10">
        <v>10999.943499999999</v>
      </c>
      <c r="P74" t="s">
        <v>29</v>
      </c>
      <c r="R74" t="str">
        <f t="shared" si="3"/>
        <v/>
      </c>
      <c r="T74">
        <v>1</v>
      </c>
      <c r="U74" s="9">
        <v>43550</v>
      </c>
      <c r="V74" t="s">
        <v>52</v>
      </c>
      <c r="W74" s="11">
        <f t="shared" si="2"/>
        <v>0.2</v>
      </c>
      <c r="X74" t="str">
        <f>+IF(D74="","",VLOOKUP(D74,[1]DATOS!$G$15:$H$37,2,0))</f>
        <v>MANTENIMIENTO</v>
      </c>
    </row>
    <row r="75" spans="1:24" x14ac:dyDescent="0.25">
      <c r="A75" t="s">
        <v>24</v>
      </c>
      <c r="B75" s="9">
        <v>43550</v>
      </c>
      <c r="C75" t="s">
        <v>48</v>
      </c>
      <c r="D75" t="s">
        <v>49</v>
      </c>
      <c r="E75">
        <v>15</v>
      </c>
      <c r="F75" s="9">
        <v>43550</v>
      </c>
      <c r="G75">
        <v>816000456</v>
      </c>
      <c r="H75" t="s">
        <v>128</v>
      </c>
      <c r="I75">
        <v>3</v>
      </c>
      <c r="J75" t="s">
        <v>131</v>
      </c>
      <c r="K75">
        <v>5</v>
      </c>
      <c r="L75" s="10">
        <v>462.18</v>
      </c>
      <c r="M75" s="10">
        <v>439.07100000000003</v>
      </c>
      <c r="N75" s="10">
        <v>2749.971</v>
      </c>
      <c r="P75" t="s">
        <v>29</v>
      </c>
      <c r="R75" t="str">
        <f t="shared" si="3"/>
        <v/>
      </c>
      <c r="T75">
        <v>1</v>
      </c>
      <c r="U75" s="9">
        <v>43550</v>
      </c>
      <c r="V75" t="s">
        <v>132</v>
      </c>
      <c r="W75" s="11">
        <f t="shared" si="2"/>
        <v>0.2</v>
      </c>
      <c r="X75" t="str">
        <f>+IF(D75="","",VLOOKUP(D75,[1]DATOS!$G$15:$H$37,2,0))</f>
        <v>MANTENIMIENTO</v>
      </c>
    </row>
    <row r="76" spans="1:24" x14ac:dyDescent="0.25">
      <c r="A76" t="s">
        <v>24</v>
      </c>
      <c r="B76" s="9">
        <v>43550</v>
      </c>
      <c r="C76" t="s">
        <v>48</v>
      </c>
      <c r="D76" t="s">
        <v>49</v>
      </c>
      <c r="E76">
        <v>16</v>
      </c>
      <c r="F76" s="9">
        <v>43550</v>
      </c>
      <c r="G76">
        <v>94500926</v>
      </c>
      <c r="H76" t="s">
        <v>133</v>
      </c>
      <c r="I76">
        <v>1</v>
      </c>
      <c r="J76" t="s">
        <v>134</v>
      </c>
      <c r="K76">
        <v>1</v>
      </c>
      <c r="L76" s="10">
        <v>28000</v>
      </c>
      <c r="M76" s="10" t="s">
        <v>36</v>
      </c>
      <c r="N76" s="10">
        <v>28000</v>
      </c>
      <c r="P76" t="s">
        <v>29</v>
      </c>
      <c r="R76" t="str">
        <f t="shared" si="3"/>
        <v/>
      </c>
      <c r="W76" s="11" t="str">
        <f t="shared" si="2"/>
        <v/>
      </c>
      <c r="X76" t="str">
        <f>+IF(D76="","",VLOOKUP(D76,[1]DATOS!$G$15:$H$37,2,0))</f>
        <v>MANTENIMIENTO</v>
      </c>
    </row>
    <row r="77" spans="1:24" x14ac:dyDescent="0.25">
      <c r="A77" t="s">
        <v>40</v>
      </c>
      <c r="B77" s="9">
        <v>43550</v>
      </c>
      <c r="C77" t="s">
        <v>48</v>
      </c>
      <c r="D77" t="s">
        <v>49</v>
      </c>
      <c r="E77">
        <v>17</v>
      </c>
      <c r="F77" s="9">
        <v>43550</v>
      </c>
      <c r="G77">
        <v>10068476</v>
      </c>
      <c r="H77" t="s">
        <v>135</v>
      </c>
      <c r="I77">
        <v>1</v>
      </c>
      <c r="J77" t="s">
        <v>136</v>
      </c>
      <c r="K77">
        <v>1</v>
      </c>
      <c r="L77" s="10">
        <v>25000</v>
      </c>
      <c r="M77" s="10" t="s">
        <v>36</v>
      </c>
      <c r="N77" s="10">
        <v>25000</v>
      </c>
      <c r="P77" t="s">
        <v>29</v>
      </c>
      <c r="R77" t="str">
        <f t="shared" si="3"/>
        <v/>
      </c>
      <c r="W77" s="11" t="str">
        <f t="shared" si="2"/>
        <v/>
      </c>
      <c r="X77" t="str">
        <f>+IF(D77="","",VLOOKUP(D77,[1]DATOS!$G$15:$H$37,2,0))</f>
        <v>MANTENIMIENTO</v>
      </c>
    </row>
    <row r="78" spans="1:24" x14ac:dyDescent="0.25">
      <c r="A78" t="s">
        <v>24</v>
      </c>
      <c r="B78" s="9">
        <v>43550</v>
      </c>
      <c r="C78" t="s">
        <v>48</v>
      </c>
      <c r="D78" t="s">
        <v>49</v>
      </c>
      <c r="E78">
        <v>18</v>
      </c>
      <c r="F78" s="9">
        <v>43550</v>
      </c>
      <c r="G78">
        <v>10100094</v>
      </c>
      <c r="H78" t="s">
        <v>137</v>
      </c>
      <c r="I78">
        <v>1</v>
      </c>
      <c r="J78" t="s">
        <v>138</v>
      </c>
      <c r="K78">
        <v>30</v>
      </c>
      <c r="L78" s="10">
        <v>5800</v>
      </c>
      <c r="M78" s="10">
        <v>33060</v>
      </c>
      <c r="N78" s="10">
        <v>207060</v>
      </c>
      <c r="P78" t="s">
        <v>29</v>
      </c>
      <c r="R78" t="str">
        <f t="shared" si="3"/>
        <v/>
      </c>
      <c r="W78" s="11" t="str">
        <f t="shared" si="2"/>
        <v/>
      </c>
      <c r="X78" t="str">
        <f>+IF(D78="","",VLOOKUP(D78,[1]DATOS!$G$15:$H$37,2,0))</f>
        <v>MANTENIMIENTO</v>
      </c>
    </row>
    <row r="79" spans="1:24" x14ac:dyDescent="0.25">
      <c r="A79" t="s">
        <v>24</v>
      </c>
      <c r="B79" s="9">
        <v>43550</v>
      </c>
      <c r="C79" t="s">
        <v>48</v>
      </c>
      <c r="D79" t="s">
        <v>49</v>
      </c>
      <c r="E79">
        <v>18</v>
      </c>
      <c r="F79" s="9">
        <v>43550</v>
      </c>
      <c r="G79">
        <v>10100094</v>
      </c>
      <c r="H79" t="s">
        <v>137</v>
      </c>
      <c r="I79">
        <v>2</v>
      </c>
      <c r="J79" t="s">
        <v>139</v>
      </c>
      <c r="K79">
        <v>1</v>
      </c>
      <c r="L79" s="10">
        <v>25000</v>
      </c>
      <c r="M79" s="10" t="s">
        <v>36</v>
      </c>
      <c r="N79" s="10">
        <v>25000</v>
      </c>
      <c r="P79" t="s">
        <v>29</v>
      </c>
      <c r="R79" t="str">
        <f t="shared" si="3"/>
        <v/>
      </c>
      <c r="W79" s="11" t="str">
        <f t="shared" si="2"/>
        <v/>
      </c>
      <c r="X79" t="str">
        <f>+IF(D79="","",VLOOKUP(D79,[1]DATOS!$G$15:$H$37,2,0))</f>
        <v>MANTENIMIENTO</v>
      </c>
    </row>
    <row r="80" spans="1:24" x14ac:dyDescent="0.25">
      <c r="A80" t="s">
        <v>24</v>
      </c>
      <c r="B80" s="9">
        <v>43550</v>
      </c>
      <c r="C80" t="s">
        <v>140</v>
      </c>
      <c r="D80" t="s">
        <v>141</v>
      </c>
      <c r="E80">
        <v>3</v>
      </c>
      <c r="F80" s="9">
        <v>43550</v>
      </c>
      <c r="G80">
        <v>1</v>
      </c>
      <c r="H80" t="s">
        <v>142</v>
      </c>
      <c r="I80">
        <v>1</v>
      </c>
      <c r="J80" t="s">
        <v>143</v>
      </c>
      <c r="K80">
        <v>1</v>
      </c>
      <c r="L80" s="10">
        <v>1899600</v>
      </c>
      <c r="M80" s="10">
        <v>360924</v>
      </c>
      <c r="N80" s="10">
        <v>2260524</v>
      </c>
      <c r="P80" t="s">
        <v>29</v>
      </c>
      <c r="R80" t="str">
        <f t="shared" si="3"/>
        <v/>
      </c>
      <c r="W80" s="11" t="str">
        <f t="shared" si="2"/>
        <v/>
      </c>
      <c r="X80" t="str">
        <f>+IF(D80="","",VLOOKUP(D80,[1]DATOS!$G$15:$H$37,2,0))</f>
        <v>SISTEMAS</v>
      </c>
    </row>
    <row r="81" spans="1:24" x14ac:dyDescent="0.25">
      <c r="A81" t="s">
        <v>24</v>
      </c>
      <c r="B81" s="9">
        <v>43550</v>
      </c>
      <c r="C81" t="s">
        <v>140</v>
      </c>
      <c r="D81" t="s">
        <v>141</v>
      </c>
      <c r="E81">
        <v>4</v>
      </c>
      <c r="F81" s="9">
        <v>43550</v>
      </c>
      <c r="G81">
        <v>900142530</v>
      </c>
      <c r="H81" t="s">
        <v>144</v>
      </c>
      <c r="I81">
        <v>1</v>
      </c>
      <c r="J81" t="s">
        <v>145</v>
      </c>
      <c r="K81">
        <v>1</v>
      </c>
      <c r="L81" s="10">
        <v>88100</v>
      </c>
      <c r="M81" s="10">
        <v>16739</v>
      </c>
      <c r="N81" s="10">
        <v>104839</v>
      </c>
      <c r="P81" t="s">
        <v>29</v>
      </c>
      <c r="R81" t="str">
        <f t="shared" si="3"/>
        <v/>
      </c>
      <c r="W81" s="11" t="str">
        <f t="shared" si="2"/>
        <v/>
      </c>
      <c r="X81" t="str">
        <f>+IF(D81="","",VLOOKUP(D81,[1]DATOS!$G$15:$H$37,2,0))</f>
        <v>SISTEMAS</v>
      </c>
    </row>
    <row r="82" spans="1:24" x14ac:dyDescent="0.25">
      <c r="A82" t="s">
        <v>24</v>
      </c>
      <c r="B82" s="9">
        <v>43551</v>
      </c>
      <c r="C82" t="s">
        <v>25</v>
      </c>
      <c r="D82" t="s">
        <v>26</v>
      </c>
      <c r="E82">
        <v>3</v>
      </c>
      <c r="F82" s="9">
        <v>43551</v>
      </c>
      <c r="G82">
        <v>900994679</v>
      </c>
      <c r="H82" t="s">
        <v>146</v>
      </c>
      <c r="I82">
        <v>1</v>
      </c>
      <c r="J82" t="s">
        <v>147</v>
      </c>
      <c r="K82">
        <v>20</v>
      </c>
      <c r="L82" s="10">
        <v>1517</v>
      </c>
      <c r="M82" s="10">
        <v>5764.6</v>
      </c>
      <c r="N82" s="10">
        <v>36104.6</v>
      </c>
      <c r="P82" t="s">
        <v>29</v>
      </c>
      <c r="R82" t="str">
        <f t="shared" si="3"/>
        <v/>
      </c>
      <c r="W82" s="11" t="str">
        <f t="shared" si="2"/>
        <v/>
      </c>
      <c r="X82" t="str">
        <f>+IF(D82="","",VLOOKUP(D82,[1]DATOS!$G$15:$H$37,2,0))</f>
        <v>BIOTECNOLOGIA</v>
      </c>
    </row>
    <row r="83" spans="1:24" x14ac:dyDescent="0.25">
      <c r="A83" s="12" t="s">
        <v>24</v>
      </c>
      <c r="B83" s="13">
        <v>43551</v>
      </c>
      <c r="C83" s="12" t="s">
        <v>25</v>
      </c>
      <c r="D83" s="12" t="s">
        <v>26</v>
      </c>
      <c r="E83" s="12">
        <v>4</v>
      </c>
      <c r="F83" s="13">
        <v>43551</v>
      </c>
      <c r="G83" s="12">
        <v>800050903</v>
      </c>
      <c r="H83" s="12" t="s">
        <v>148</v>
      </c>
      <c r="I83" s="12">
        <v>1</v>
      </c>
      <c r="J83" s="12" t="s">
        <v>149</v>
      </c>
      <c r="K83" s="12">
        <v>1</v>
      </c>
      <c r="L83" s="14">
        <v>41933</v>
      </c>
      <c r="M83" s="14">
        <v>7967.27</v>
      </c>
      <c r="N83" s="14">
        <v>49900.270000000004</v>
      </c>
      <c r="O83" s="14"/>
      <c r="P83" s="12" t="s">
        <v>29</v>
      </c>
      <c r="Q83" s="13">
        <f>+F83+1</f>
        <v>43552</v>
      </c>
      <c r="R83">
        <f t="shared" si="3"/>
        <v>10</v>
      </c>
      <c r="S83" s="13"/>
      <c r="T83" s="12">
        <v>1</v>
      </c>
      <c r="U83" s="13">
        <v>43564</v>
      </c>
      <c r="V83" s="12"/>
      <c r="W83" s="11">
        <f t="shared" si="2"/>
        <v>1</v>
      </c>
      <c r="X83" t="str">
        <f>+IF(D83="","",VLOOKUP(D83,[1]DATOS!$G$15:$H$37,2,0))</f>
        <v>BIOTECNOLOGIA</v>
      </c>
    </row>
    <row r="84" spans="1:24" x14ac:dyDescent="0.25">
      <c r="A84" s="12" t="s">
        <v>24</v>
      </c>
      <c r="B84" s="13">
        <v>43551</v>
      </c>
      <c r="C84" s="12" t="s">
        <v>25</v>
      </c>
      <c r="D84" s="12" t="s">
        <v>26</v>
      </c>
      <c r="E84" s="12">
        <v>4</v>
      </c>
      <c r="F84" s="13">
        <v>43551</v>
      </c>
      <c r="G84" s="12">
        <v>800050903</v>
      </c>
      <c r="H84" s="12" t="s">
        <v>148</v>
      </c>
      <c r="I84" s="12">
        <v>2</v>
      </c>
      <c r="J84" s="12" t="s">
        <v>150</v>
      </c>
      <c r="K84" s="12">
        <v>1</v>
      </c>
      <c r="L84" s="14">
        <v>9244</v>
      </c>
      <c r="M84" s="14">
        <v>1756.3600000000001</v>
      </c>
      <c r="N84" s="14">
        <v>11000.36</v>
      </c>
      <c r="O84" s="14"/>
      <c r="P84" s="12" t="s">
        <v>29</v>
      </c>
      <c r="Q84" s="13">
        <f>+F84+1</f>
        <v>43552</v>
      </c>
      <c r="R84">
        <f t="shared" si="3"/>
        <v>10</v>
      </c>
      <c r="S84" s="13"/>
      <c r="T84" s="12">
        <v>1</v>
      </c>
      <c r="U84" s="13">
        <v>43564</v>
      </c>
      <c r="V84" s="12"/>
      <c r="W84" s="11">
        <f t="shared" si="2"/>
        <v>1</v>
      </c>
      <c r="X84" t="str">
        <f>+IF(D84="","",VLOOKUP(D84,[1]DATOS!$G$15:$H$37,2,0))</f>
        <v>BIOTECNOLOGIA</v>
      </c>
    </row>
    <row r="85" spans="1:24" x14ac:dyDescent="0.25">
      <c r="A85" s="12" t="s">
        <v>24</v>
      </c>
      <c r="B85" s="13">
        <v>43551</v>
      </c>
      <c r="C85" s="12" t="s">
        <v>25</v>
      </c>
      <c r="D85" s="12" t="s">
        <v>26</v>
      </c>
      <c r="E85" s="12">
        <v>4</v>
      </c>
      <c r="F85" s="13">
        <v>43551</v>
      </c>
      <c r="G85" s="12">
        <v>800050903</v>
      </c>
      <c r="H85" s="12" t="s">
        <v>148</v>
      </c>
      <c r="I85" s="12">
        <v>3</v>
      </c>
      <c r="J85" s="12" t="s">
        <v>151</v>
      </c>
      <c r="K85" s="12">
        <v>1</v>
      </c>
      <c r="L85" s="14">
        <v>67227</v>
      </c>
      <c r="M85" s="14">
        <v>12773.130000000001</v>
      </c>
      <c r="N85" s="14">
        <v>80000.13</v>
      </c>
      <c r="O85" s="14"/>
      <c r="P85" s="12" t="s">
        <v>29</v>
      </c>
      <c r="Q85" s="13">
        <f>+F85+1</f>
        <v>43552</v>
      </c>
      <c r="R85">
        <f t="shared" si="3"/>
        <v>10</v>
      </c>
      <c r="S85" s="13"/>
      <c r="T85" s="12">
        <v>1</v>
      </c>
      <c r="U85" s="13">
        <v>43564</v>
      </c>
      <c r="V85" s="12"/>
      <c r="W85" s="11">
        <f t="shared" si="2"/>
        <v>1</v>
      </c>
      <c r="X85" t="str">
        <f>+IF(D85="","",VLOOKUP(D85,[1]DATOS!$G$15:$H$37,2,0))</f>
        <v>BIOTECNOLOGIA</v>
      </c>
    </row>
    <row r="86" spans="1:24" x14ac:dyDescent="0.25">
      <c r="A86" t="s">
        <v>24</v>
      </c>
      <c r="B86" s="9">
        <v>43551</v>
      </c>
      <c r="C86" t="s">
        <v>73</v>
      </c>
      <c r="D86" t="s">
        <v>74</v>
      </c>
      <c r="E86">
        <v>18</v>
      </c>
      <c r="F86" s="9">
        <v>43551</v>
      </c>
      <c r="G86">
        <v>891480000</v>
      </c>
      <c r="H86" t="s">
        <v>152</v>
      </c>
      <c r="I86">
        <v>1</v>
      </c>
      <c r="J86" t="s">
        <v>153</v>
      </c>
      <c r="K86">
        <v>1</v>
      </c>
      <c r="L86" s="10">
        <v>180000</v>
      </c>
      <c r="M86" s="10" t="s">
        <v>36</v>
      </c>
      <c r="N86" s="10">
        <v>180000</v>
      </c>
      <c r="P86" t="s">
        <v>29</v>
      </c>
      <c r="R86" t="str">
        <f t="shared" si="3"/>
        <v/>
      </c>
      <c r="W86" s="11" t="str">
        <f t="shared" si="2"/>
        <v/>
      </c>
      <c r="X86" t="str">
        <f>+IF(D86="","",VLOOKUP(D86,[1]DATOS!$G$15:$H$37,2,0))</f>
        <v>CIRUGIA</v>
      </c>
    </row>
    <row r="87" spans="1:24" x14ac:dyDescent="0.25">
      <c r="A87" t="s">
        <v>24</v>
      </c>
      <c r="B87" s="9">
        <v>43551</v>
      </c>
      <c r="C87" t="s">
        <v>32</v>
      </c>
      <c r="D87" t="s">
        <v>33</v>
      </c>
      <c r="E87">
        <v>4</v>
      </c>
      <c r="F87" s="9">
        <v>43551</v>
      </c>
      <c r="G87">
        <v>830025149</v>
      </c>
      <c r="H87" t="s">
        <v>27</v>
      </c>
      <c r="I87">
        <v>1</v>
      </c>
      <c r="J87" t="s">
        <v>154</v>
      </c>
      <c r="K87">
        <v>2</v>
      </c>
      <c r="L87" s="10">
        <v>288547</v>
      </c>
      <c r="M87" s="10">
        <v>109647.86</v>
      </c>
      <c r="N87" s="10">
        <v>686741.86</v>
      </c>
      <c r="P87" t="s">
        <v>29</v>
      </c>
      <c r="R87" t="str">
        <f t="shared" si="3"/>
        <v/>
      </c>
      <c r="W87" s="11" t="str">
        <f t="shared" si="2"/>
        <v/>
      </c>
      <c r="X87" t="str">
        <f>+IF(D87="","",VLOOKUP(D87,[1]DATOS!$G$15:$H$37,2,0))</f>
        <v>FARMACIA</v>
      </c>
    </row>
    <row r="88" spans="1:24" x14ac:dyDescent="0.25">
      <c r="A88" t="s">
        <v>24</v>
      </c>
      <c r="B88" s="9">
        <v>43551</v>
      </c>
      <c r="C88" t="s">
        <v>32</v>
      </c>
      <c r="D88" t="s">
        <v>33</v>
      </c>
      <c r="E88">
        <v>5</v>
      </c>
      <c r="F88" s="9">
        <v>43551</v>
      </c>
      <c r="G88">
        <v>890101815</v>
      </c>
      <c r="H88" t="s">
        <v>155</v>
      </c>
      <c r="I88">
        <v>1</v>
      </c>
      <c r="J88" t="s">
        <v>156</v>
      </c>
      <c r="K88">
        <v>3</v>
      </c>
      <c r="L88" s="10">
        <v>1510200</v>
      </c>
      <c r="M88" s="10">
        <v>860814</v>
      </c>
      <c r="N88" s="10">
        <v>5391414</v>
      </c>
      <c r="P88" t="s">
        <v>29</v>
      </c>
      <c r="Q88" s="16">
        <v>43551</v>
      </c>
      <c r="R88">
        <f t="shared" si="3"/>
        <v>2</v>
      </c>
      <c r="T88">
        <v>3</v>
      </c>
      <c r="U88" s="9">
        <v>43552</v>
      </c>
      <c r="V88">
        <v>932414</v>
      </c>
      <c r="W88" s="11">
        <f t="shared" si="2"/>
        <v>1</v>
      </c>
      <c r="X88" t="str">
        <f>+IF(D88="","",VLOOKUP(D88,[1]DATOS!$G$15:$H$37,2,0))</f>
        <v>FARMACIA</v>
      </c>
    </row>
    <row r="89" spans="1:24" x14ac:dyDescent="0.25">
      <c r="A89" t="s">
        <v>24</v>
      </c>
      <c r="B89" s="9">
        <v>43551</v>
      </c>
      <c r="C89" t="s">
        <v>32</v>
      </c>
      <c r="D89" t="s">
        <v>33</v>
      </c>
      <c r="E89">
        <v>5</v>
      </c>
      <c r="F89" s="9">
        <v>43551</v>
      </c>
      <c r="G89">
        <v>890101815</v>
      </c>
      <c r="H89" t="s">
        <v>155</v>
      </c>
      <c r="I89">
        <v>2</v>
      </c>
      <c r="J89" t="s">
        <v>157</v>
      </c>
      <c r="K89">
        <v>5</v>
      </c>
      <c r="L89" s="10">
        <v>1813400</v>
      </c>
      <c r="M89" s="10">
        <v>1722730</v>
      </c>
      <c r="N89" s="10">
        <v>10789730</v>
      </c>
      <c r="P89" t="s">
        <v>29</v>
      </c>
      <c r="Q89" s="16">
        <v>43551</v>
      </c>
      <c r="R89">
        <f t="shared" si="3"/>
        <v>2</v>
      </c>
      <c r="T89">
        <v>5</v>
      </c>
      <c r="U89" s="9">
        <v>43552</v>
      </c>
      <c r="V89">
        <v>932414</v>
      </c>
      <c r="W89" s="11">
        <f t="shared" si="2"/>
        <v>1</v>
      </c>
      <c r="X89" t="str">
        <f>+IF(D89="","",VLOOKUP(D89,[1]DATOS!$G$15:$H$37,2,0))</f>
        <v>FARMACIA</v>
      </c>
    </row>
    <row r="90" spans="1:24" x14ac:dyDescent="0.25">
      <c r="A90" t="s">
        <v>24</v>
      </c>
      <c r="B90" s="9">
        <v>43551</v>
      </c>
      <c r="C90" t="s">
        <v>32</v>
      </c>
      <c r="D90" t="s">
        <v>33</v>
      </c>
      <c r="E90">
        <v>5</v>
      </c>
      <c r="F90" s="9">
        <v>43551</v>
      </c>
      <c r="G90">
        <v>890101815</v>
      </c>
      <c r="H90" t="s">
        <v>155</v>
      </c>
      <c r="I90">
        <v>3</v>
      </c>
      <c r="J90" t="s">
        <v>158</v>
      </c>
      <c r="K90">
        <v>5</v>
      </c>
      <c r="L90" s="10">
        <v>1396400</v>
      </c>
      <c r="M90" s="10">
        <v>1326580</v>
      </c>
      <c r="N90" s="10">
        <v>8308580</v>
      </c>
      <c r="P90" t="s">
        <v>29</v>
      </c>
      <c r="Q90" s="16">
        <v>43551</v>
      </c>
      <c r="R90">
        <f t="shared" si="3"/>
        <v>2</v>
      </c>
      <c r="T90">
        <v>5</v>
      </c>
      <c r="U90" s="9">
        <v>43552</v>
      </c>
      <c r="V90">
        <v>932414</v>
      </c>
      <c r="W90" s="11">
        <f t="shared" si="2"/>
        <v>1</v>
      </c>
      <c r="X90" t="str">
        <f>+IF(D90="","",VLOOKUP(D90,[1]DATOS!$G$15:$H$37,2,0))</f>
        <v>FARMACIA</v>
      </c>
    </row>
    <row r="91" spans="1:24" x14ac:dyDescent="0.25">
      <c r="A91" t="s">
        <v>24</v>
      </c>
      <c r="B91" s="9">
        <v>43551</v>
      </c>
      <c r="C91" t="s">
        <v>32</v>
      </c>
      <c r="D91" t="s">
        <v>33</v>
      </c>
      <c r="E91">
        <v>5</v>
      </c>
      <c r="F91" s="9">
        <v>43551</v>
      </c>
      <c r="G91">
        <v>890101815</v>
      </c>
      <c r="H91" t="s">
        <v>155</v>
      </c>
      <c r="I91">
        <v>4</v>
      </c>
      <c r="J91" t="s">
        <v>159</v>
      </c>
      <c r="K91">
        <v>3</v>
      </c>
      <c r="L91" s="10">
        <v>739000</v>
      </c>
      <c r="M91" s="10">
        <v>421230</v>
      </c>
      <c r="N91" s="10">
        <v>2638230</v>
      </c>
      <c r="P91" t="s">
        <v>29</v>
      </c>
      <c r="Q91" s="16">
        <v>43551</v>
      </c>
      <c r="R91">
        <f t="shared" si="3"/>
        <v>2</v>
      </c>
      <c r="T91">
        <v>3</v>
      </c>
      <c r="U91" s="9">
        <v>43552</v>
      </c>
      <c r="V91">
        <v>932414</v>
      </c>
      <c r="W91" s="11">
        <f t="shared" si="2"/>
        <v>1</v>
      </c>
      <c r="X91" t="str">
        <f>+IF(D91="","",VLOOKUP(D91,[1]DATOS!$G$15:$H$37,2,0))</f>
        <v>FARMACIA</v>
      </c>
    </row>
    <row r="92" spans="1:24" x14ac:dyDescent="0.25">
      <c r="A92" t="s">
        <v>24</v>
      </c>
      <c r="B92" s="9">
        <v>43551</v>
      </c>
      <c r="C92" t="s">
        <v>32</v>
      </c>
      <c r="D92" t="s">
        <v>33</v>
      </c>
      <c r="E92">
        <v>5</v>
      </c>
      <c r="F92" s="9">
        <v>43551</v>
      </c>
      <c r="G92">
        <v>890101815</v>
      </c>
      <c r="H92" t="s">
        <v>155</v>
      </c>
      <c r="I92">
        <v>5</v>
      </c>
      <c r="J92" t="s">
        <v>160</v>
      </c>
      <c r="K92">
        <v>10</v>
      </c>
      <c r="L92" s="10">
        <v>690000</v>
      </c>
      <c r="M92" s="10">
        <v>1311000</v>
      </c>
      <c r="N92" s="10">
        <v>8211000</v>
      </c>
      <c r="P92" t="s">
        <v>29</v>
      </c>
      <c r="Q92" s="16">
        <v>43551</v>
      </c>
      <c r="R92">
        <f t="shared" si="3"/>
        <v>2</v>
      </c>
      <c r="T92">
        <v>1</v>
      </c>
      <c r="U92" s="9">
        <v>43552</v>
      </c>
      <c r="V92">
        <v>932414</v>
      </c>
      <c r="W92" s="11">
        <f t="shared" si="2"/>
        <v>0.1</v>
      </c>
      <c r="X92" t="str">
        <f>+IF(D92="","",VLOOKUP(D92,[1]DATOS!$G$15:$H$37,2,0))</f>
        <v>FARMACIA</v>
      </c>
    </row>
    <row r="93" spans="1:24" x14ac:dyDescent="0.25">
      <c r="A93" t="s">
        <v>24</v>
      </c>
      <c r="B93" s="9">
        <v>43551</v>
      </c>
      <c r="C93" t="s">
        <v>32</v>
      </c>
      <c r="D93" t="s">
        <v>33</v>
      </c>
      <c r="E93">
        <v>5</v>
      </c>
      <c r="F93" s="9">
        <v>43551</v>
      </c>
      <c r="G93">
        <v>890101815</v>
      </c>
      <c r="H93" t="s">
        <v>155</v>
      </c>
      <c r="I93">
        <v>6</v>
      </c>
      <c r="J93" t="s">
        <v>161</v>
      </c>
      <c r="K93">
        <v>10</v>
      </c>
      <c r="L93" s="10">
        <v>690000</v>
      </c>
      <c r="M93" s="10">
        <v>1311000</v>
      </c>
      <c r="N93" s="10">
        <v>8211000</v>
      </c>
      <c r="P93" t="s">
        <v>29</v>
      </c>
      <c r="Q93" s="16">
        <v>43551</v>
      </c>
      <c r="R93">
        <f t="shared" si="3"/>
        <v>11</v>
      </c>
      <c r="T93">
        <v>9</v>
      </c>
      <c r="U93" s="9">
        <v>43565</v>
      </c>
      <c r="V93" t="s">
        <v>162</v>
      </c>
      <c r="W93" s="11">
        <f t="shared" si="2"/>
        <v>0.9</v>
      </c>
      <c r="X93" t="str">
        <f>+IF(D93="","",VLOOKUP(D93,[1]DATOS!$G$15:$H$37,2,0))</f>
        <v>FARMACIA</v>
      </c>
    </row>
    <row r="94" spans="1:24" x14ac:dyDescent="0.25">
      <c r="A94" t="s">
        <v>24</v>
      </c>
      <c r="B94" s="9">
        <v>43551</v>
      </c>
      <c r="C94" t="s">
        <v>32</v>
      </c>
      <c r="D94" t="s">
        <v>33</v>
      </c>
      <c r="E94">
        <v>5</v>
      </c>
      <c r="F94" s="9">
        <v>43551</v>
      </c>
      <c r="G94">
        <v>890101815</v>
      </c>
      <c r="H94" t="s">
        <v>155</v>
      </c>
      <c r="I94">
        <v>7</v>
      </c>
      <c r="J94" t="s">
        <v>163</v>
      </c>
      <c r="K94">
        <v>5</v>
      </c>
      <c r="L94" s="10">
        <v>690000</v>
      </c>
      <c r="M94" s="10">
        <v>655500</v>
      </c>
      <c r="N94" s="10">
        <v>4105500</v>
      </c>
      <c r="P94" t="s">
        <v>29</v>
      </c>
      <c r="Q94" s="16">
        <v>43551</v>
      </c>
      <c r="R94">
        <f t="shared" si="3"/>
        <v>2</v>
      </c>
      <c r="T94">
        <v>1</v>
      </c>
      <c r="U94" s="9">
        <v>43552</v>
      </c>
      <c r="V94">
        <v>932414</v>
      </c>
      <c r="W94" s="11">
        <f t="shared" si="2"/>
        <v>0.2</v>
      </c>
      <c r="X94" t="str">
        <f>+IF(D94="","",VLOOKUP(D94,[1]DATOS!$G$15:$H$37,2,0))</f>
        <v>FARMACIA</v>
      </c>
    </row>
    <row r="95" spans="1:24" x14ac:dyDescent="0.25">
      <c r="A95" t="s">
        <v>24</v>
      </c>
      <c r="B95" s="9">
        <v>43551</v>
      </c>
      <c r="C95" t="s">
        <v>32</v>
      </c>
      <c r="D95" t="s">
        <v>33</v>
      </c>
      <c r="E95">
        <v>5</v>
      </c>
      <c r="F95" s="9">
        <v>43551</v>
      </c>
      <c r="G95">
        <v>890101815</v>
      </c>
      <c r="H95" t="s">
        <v>155</v>
      </c>
      <c r="I95">
        <v>8</v>
      </c>
      <c r="J95" t="s">
        <v>164</v>
      </c>
      <c r="K95">
        <v>12</v>
      </c>
      <c r="L95" s="10">
        <v>353700</v>
      </c>
      <c r="M95" s="10">
        <v>806436</v>
      </c>
      <c r="N95" s="10">
        <v>5050836</v>
      </c>
      <c r="P95" t="s">
        <v>29</v>
      </c>
      <c r="Q95" s="16">
        <v>43551</v>
      </c>
      <c r="R95">
        <f t="shared" si="3"/>
        <v>2</v>
      </c>
      <c r="T95">
        <v>12</v>
      </c>
      <c r="U95" s="9">
        <v>43552</v>
      </c>
      <c r="V95">
        <v>932414</v>
      </c>
      <c r="W95" s="11">
        <f t="shared" si="2"/>
        <v>1</v>
      </c>
      <c r="X95" t="str">
        <f>+IF(D95="","",VLOOKUP(D95,[1]DATOS!$G$15:$H$37,2,0))</f>
        <v>FARMACIA</v>
      </c>
    </row>
    <row r="96" spans="1:24" x14ac:dyDescent="0.25">
      <c r="A96" t="s">
        <v>24</v>
      </c>
      <c r="B96" s="9">
        <v>43551</v>
      </c>
      <c r="C96" t="s">
        <v>32</v>
      </c>
      <c r="D96" t="s">
        <v>33</v>
      </c>
      <c r="E96">
        <v>5</v>
      </c>
      <c r="F96" s="9">
        <v>43551</v>
      </c>
      <c r="G96">
        <v>890101815</v>
      </c>
      <c r="H96" t="s">
        <v>155</v>
      </c>
      <c r="I96">
        <v>9</v>
      </c>
      <c r="J96" t="s">
        <v>164</v>
      </c>
      <c r="K96">
        <v>2</v>
      </c>
      <c r="L96" s="10">
        <v>353700</v>
      </c>
      <c r="M96" s="10">
        <v>134406</v>
      </c>
      <c r="N96" s="10">
        <v>841806</v>
      </c>
      <c r="P96" t="s">
        <v>29</v>
      </c>
      <c r="Q96" s="16">
        <v>43551</v>
      </c>
      <c r="R96">
        <f t="shared" si="3"/>
        <v>2</v>
      </c>
      <c r="T96">
        <v>1</v>
      </c>
      <c r="U96" s="9">
        <v>43552</v>
      </c>
      <c r="V96">
        <v>932414</v>
      </c>
      <c r="W96" s="11">
        <f t="shared" si="2"/>
        <v>0.5</v>
      </c>
      <c r="X96" t="str">
        <f>+IF(D96="","",VLOOKUP(D96,[1]DATOS!$G$15:$H$37,2,0))</f>
        <v>FARMACIA</v>
      </c>
    </row>
    <row r="97" spans="1:24" x14ac:dyDescent="0.25">
      <c r="A97" t="s">
        <v>24</v>
      </c>
      <c r="B97" s="9">
        <v>43551</v>
      </c>
      <c r="C97" t="s">
        <v>165</v>
      </c>
      <c r="D97" t="s">
        <v>42</v>
      </c>
      <c r="E97">
        <v>3</v>
      </c>
      <c r="F97" s="9">
        <v>43551</v>
      </c>
      <c r="G97">
        <v>816007826</v>
      </c>
      <c r="H97" t="s">
        <v>43</v>
      </c>
      <c r="I97">
        <v>1</v>
      </c>
      <c r="J97" t="s">
        <v>166</v>
      </c>
      <c r="K97">
        <v>15</v>
      </c>
      <c r="L97" s="10">
        <v>16500</v>
      </c>
      <c r="M97" s="10">
        <v>47025</v>
      </c>
      <c r="N97" s="10">
        <v>294525</v>
      </c>
      <c r="P97" t="s">
        <v>29</v>
      </c>
      <c r="R97" t="str">
        <f t="shared" si="3"/>
        <v/>
      </c>
      <c r="W97" s="11" t="str">
        <f t="shared" si="2"/>
        <v/>
      </c>
      <c r="X97" t="str">
        <f>+IF(D97="","",VLOOKUP(D97,[1]DATOS!$G$15:$H$37,2,0))</f>
        <v>GESTION HUMANA</v>
      </c>
    </row>
    <row r="98" spans="1:24" x14ac:dyDescent="0.25">
      <c r="A98" t="s">
        <v>24</v>
      </c>
      <c r="B98" s="9">
        <v>43551</v>
      </c>
      <c r="C98" t="s">
        <v>81</v>
      </c>
      <c r="D98" t="s">
        <v>82</v>
      </c>
      <c r="E98">
        <v>3</v>
      </c>
      <c r="F98" s="9">
        <v>43551</v>
      </c>
      <c r="G98">
        <v>900015531</v>
      </c>
      <c r="H98" t="s">
        <v>167</v>
      </c>
      <c r="I98">
        <v>1</v>
      </c>
      <c r="J98" t="s">
        <v>168</v>
      </c>
      <c r="K98">
        <v>20</v>
      </c>
      <c r="L98" s="10">
        <v>6500</v>
      </c>
      <c r="M98" s="10">
        <v>24700</v>
      </c>
      <c r="N98" s="10">
        <v>154700</v>
      </c>
      <c r="P98" t="s">
        <v>29</v>
      </c>
      <c r="R98" t="str">
        <f t="shared" si="3"/>
        <v/>
      </c>
      <c r="W98" s="11" t="str">
        <f t="shared" si="2"/>
        <v/>
      </c>
      <c r="X98" t="str">
        <f>+IF(D98="","",VLOOKUP(D98,[1]DATOS!$G$15:$H$37,2,0))</f>
        <v>GENERAL</v>
      </c>
    </row>
    <row r="99" spans="1:24" x14ac:dyDescent="0.25">
      <c r="A99" t="s">
        <v>24</v>
      </c>
      <c r="B99" s="9">
        <v>43551</v>
      </c>
      <c r="C99" t="s">
        <v>81</v>
      </c>
      <c r="D99" t="s">
        <v>82</v>
      </c>
      <c r="E99">
        <v>3</v>
      </c>
      <c r="F99" s="9">
        <v>43551</v>
      </c>
      <c r="G99">
        <v>900015531</v>
      </c>
      <c r="H99" t="s">
        <v>167</v>
      </c>
      <c r="I99">
        <v>2</v>
      </c>
      <c r="J99" t="s">
        <v>169</v>
      </c>
      <c r="K99">
        <v>20</v>
      </c>
      <c r="L99" s="10">
        <v>6500</v>
      </c>
      <c r="M99" s="10">
        <v>24700</v>
      </c>
      <c r="N99" s="10">
        <v>154700</v>
      </c>
      <c r="P99" t="s">
        <v>29</v>
      </c>
      <c r="R99" t="str">
        <f t="shared" si="3"/>
        <v/>
      </c>
      <c r="W99" s="11" t="str">
        <f t="shared" si="2"/>
        <v/>
      </c>
      <c r="X99" t="str">
        <f>+IF(D99="","",VLOOKUP(D99,[1]DATOS!$G$15:$H$37,2,0))</f>
        <v>GENERAL</v>
      </c>
    </row>
    <row r="100" spans="1:24" x14ac:dyDescent="0.25">
      <c r="A100" t="s">
        <v>24</v>
      </c>
      <c r="B100" s="9">
        <v>43551</v>
      </c>
      <c r="C100" t="s">
        <v>81</v>
      </c>
      <c r="D100" t="s">
        <v>82</v>
      </c>
      <c r="E100">
        <v>3</v>
      </c>
      <c r="F100" s="9">
        <v>43551</v>
      </c>
      <c r="G100">
        <v>900015531</v>
      </c>
      <c r="H100" t="s">
        <v>167</v>
      </c>
      <c r="I100">
        <v>3</v>
      </c>
      <c r="J100" t="s">
        <v>170</v>
      </c>
      <c r="K100">
        <v>30</v>
      </c>
      <c r="L100" s="10">
        <v>4000</v>
      </c>
      <c r="M100" s="10">
        <v>22800</v>
      </c>
      <c r="N100" s="10">
        <v>142800</v>
      </c>
      <c r="P100" t="s">
        <v>29</v>
      </c>
      <c r="R100" t="str">
        <f t="shared" si="3"/>
        <v/>
      </c>
      <c r="W100" s="11" t="str">
        <f t="shared" si="2"/>
        <v/>
      </c>
      <c r="X100" t="str">
        <f>+IF(D100="","",VLOOKUP(D100,[1]DATOS!$G$15:$H$37,2,0))</f>
        <v>GENERAL</v>
      </c>
    </row>
    <row r="101" spans="1:24" x14ac:dyDescent="0.25">
      <c r="A101" t="s">
        <v>24</v>
      </c>
      <c r="B101" s="9">
        <v>43551</v>
      </c>
      <c r="C101" t="s">
        <v>81</v>
      </c>
      <c r="D101" t="s">
        <v>82</v>
      </c>
      <c r="E101">
        <v>3</v>
      </c>
      <c r="F101" s="9">
        <v>43551</v>
      </c>
      <c r="G101">
        <v>900015531</v>
      </c>
      <c r="H101" t="s">
        <v>167</v>
      </c>
      <c r="I101">
        <v>4</v>
      </c>
      <c r="J101" t="s">
        <v>171</v>
      </c>
      <c r="K101">
        <v>20</v>
      </c>
      <c r="L101" s="10">
        <v>7500</v>
      </c>
      <c r="M101" s="10">
        <v>28500</v>
      </c>
      <c r="N101" s="10">
        <v>178500</v>
      </c>
      <c r="P101" t="s">
        <v>29</v>
      </c>
      <c r="R101" t="str">
        <f t="shared" si="3"/>
        <v/>
      </c>
      <c r="W101" s="11" t="str">
        <f t="shared" si="2"/>
        <v/>
      </c>
      <c r="X101" t="str">
        <f>+IF(D101="","",VLOOKUP(D101,[1]DATOS!$G$15:$H$37,2,0))</f>
        <v>GENERAL</v>
      </c>
    </row>
    <row r="102" spans="1:24" x14ac:dyDescent="0.25">
      <c r="A102" t="s">
        <v>24</v>
      </c>
      <c r="B102" s="9">
        <v>43551</v>
      </c>
      <c r="C102" t="s">
        <v>81</v>
      </c>
      <c r="D102" t="s">
        <v>82</v>
      </c>
      <c r="E102">
        <v>3</v>
      </c>
      <c r="F102" s="9">
        <v>43551</v>
      </c>
      <c r="G102">
        <v>900015531</v>
      </c>
      <c r="H102" t="s">
        <v>167</v>
      </c>
      <c r="I102">
        <v>5</v>
      </c>
      <c r="J102" t="s">
        <v>172</v>
      </c>
      <c r="K102">
        <v>30</v>
      </c>
      <c r="L102" s="10">
        <v>6500</v>
      </c>
      <c r="M102" s="10">
        <v>37050</v>
      </c>
      <c r="N102" s="10">
        <v>232050</v>
      </c>
      <c r="P102" t="s">
        <v>29</v>
      </c>
      <c r="R102" t="str">
        <f t="shared" si="3"/>
        <v/>
      </c>
      <c r="W102" s="11" t="str">
        <f t="shared" si="2"/>
        <v/>
      </c>
      <c r="X102" t="str">
        <f>+IF(D102="","",VLOOKUP(D102,[1]DATOS!$G$15:$H$37,2,0))</f>
        <v>GENERAL</v>
      </c>
    </row>
    <row r="103" spans="1:24" x14ac:dyDescent="0.25">
      <c r="A103" t="s">
        <v>24</v>
      </c>
      <c r="B103" s="9">
        <v>43551</v>
      </c>
      <c r="C103" t="s">
        <v>81</v>
      </c>
      <c r="D103" t="s">
        <v>82</v>
      </c>
      <c r="E103">
        <v>3</v>
      </c>
      <c r="F103" s="9">
        <v>43551</v>
      </c>
      <c r="G103">
        <v>900015531</v>
      </c>
      <c r="H103" t="s">
        <v>167</v>
      </c>
      <c r="I103">
        <v>6</v>
      </c>
      <c r="J103" t="s">
        <v>173</v>
      </c>
      <c r="K103">
        <v>20</v>
      </c>
      <c r="L103" s="10">
        <v>8000</v>
      </c>
      <c r="M103" s="10">
        <v>30400</v>
      </c>
      <c r="N103" s="10">
        <v>190400</v>
      </c>
      <c r="P103" t="s">
        <v>29</v>
      </c>
      <c r="R103" t="str">
        <f t="shared" si="3"/>
        <v/>
      </c>
      <c r="W103" s="11" t="str">
        <f t="shared" si="2"/>
        <v/>
      </c>
      <c r="X103" t="str">
        <f>+IF(D103="","",VLOOKUP(D103,[1]DATOS!$G$15:$H$37,2,0))</f>
        <v>GENERAL</v>
      </c>
    </row>
    <row r="104" spans="1:24" x14ac:dyDescent="0.25">
      <c r="A104" t="s">
        <v>24</v>
      </c>
      <c r="B104" s="9">
        <v>43551</v>
      </c>
      <c r="C104" t="s">
        <v>81</v>
      </c>
      <c r="D104" t="s">
        <v>82</v>
      </c>
      <c r="E104">
        <v>3</v>
      </c>
      <c r="F104" s="9">
        <v>43551</v>
      </c>
      <c r="G104">
        <v>900015531</v>
      </c>
      <c r="H104" t="s">
        <v>167</v>
      </c>
      <c r="I104">
        <v>7</v>
      </c>
      <c r="J104" t="s">
        <v>174</v>
      </c>
      <c r="K104">
        <v>10000</v>
      </c>
      <c r="L104" s="10">
        <v>70</v>
      </c>
      <c r="M104" s="10">
        <v>133000</v>
      </c>
      <c r="N104" s="10">
        <v>833000</v>
      </c>
      <c r="P104" t="s">
        <v>29</v>
      </c>
      <c r="R104" t="str">
        <f t="shared" si="3"/>
        <v/>
      </c>
      <c r="W104" s="11" t="str">
        <f t="shared" si="2"/>
        <v/>
      </c>
      <c r="X104" t="str">
        <f>+IF(D104="","",VLOOKUP(D104,[1]DATOS!$G$15:$H$37,2,0))</f>
        <v>GENERAL</v>
      </c>
    </row>
    <row r="105" spans="1:24" x14ac:dyDescent="0.25">
      <c r="A105" t="s">
        <v>24</v>
      </c>
      <c r="B105" s="9">
        <v>43551</v>
      </c>
      <c r="C105" t="s">
        <v>81</v>
      </c>
      <c r="D105" t="s">
        <v>82</v>
      </c>
      <c r="E105">
        <v>3</v>
      </c>
      <c r="F105" s="9">
        <v>43551</v>
      </c>
      <c r="G105">
        <v>900015531</v>
      </c>
      <c r="H105" t="s">
        <v>167</v>
      </c>
      <c r="I105">
        <v>8</v>
      </c>
      <c r="J105" t="s">
        <v>175</v>
      </c>
      <c r="K105">
        <v>20</v>
      </c>
      <c r="L105" s="10">
        <v>8000</v>
      </c>
      <c r="M105" s="10">
        <v>30400</v>
      </c>
      <c r="N105" s="10">
        <v>190400</v>
      </c>
      <c r="P105" t="s">
        <v>29</v>
      </c>
      <c r="R105" t="str">
        <f t="shared" si="3"/>
        <v/>
      </c>
      <c r="W105" s="11" t="str">
        <f t="shared" si="2"/>
        <v/>
      </c>
      <c r="X105" t="str">
        <f>+IF(D105="","",VLOOKUP(D105,[1]DATOS!$G$15:$H$37,2,0))</f>
        <v>GENERAL</v>
      </c>
    </row>
    <row r="106" spans="1:24" x14ac:dyDescent="0.25">
      <c r="A106" t="s">
        <v>24</v>
      </c>
      <c r="B106" s="9">
        <v>43551</v>
      </c>
      <c r="C106" t="s">
        <v>81</v>
      </c>
      <c r="D106" t="s">
        <v>82</v>
      </c>
      <c r="E106">
        <v>3</v>
      </c>
      <c r="F106" s="9">
        <v>43551</v>
      </c>
      <c r="G106">
        <v>900015531</v>
      </c>
      <c r="H106" t="s">
        <v>167</v>
      </c>
      <c r="I106">
        <v>9</v>
      </c>
      <c r="J106" t="s">
        <v>176</v>
      </c>
      <c r="K106">
        <v>20</v>
      </c>
      <c r="L106" s="10">
        <v>8000</v>
      </c>
      <c r="M106" s="10">
        <v>30400</v>
      </c>
      <c r="N106" s="10">
        <v>190400</v>
      </c>
      <c r="P106" t="s">
        <v>29</v>
      </c>
      <c r="R106" t="str">
        <f t="shared" si="3"/>
        <v/>
      </c>
      <c r="W106" s="11" t="str">
        <f t="shared" si="2"/>
        <v/>
      </c>
      <c r="X106" t="str">
        <f>+IF(D106="","",VLOOKUP(D106,[1]DATOS!$G$15:$H$37,2,0))</f>
        <v>GENERAL</v>
      </c>
    </row>
    <row r="107" spans="1:24" x14ac:dyDescent="0.25">
      <c r="A107" t="s">
        <v>24</v>
      </c>
      <c r="B107" s="9">
        <v>43551</v>
      </c>
      <c r="C107" t="s">
        <v>81</v>
      </c>
      <c r="D107" t="s">
        <v>82</v>
      </c>
      <c r="E107">
        <v>3</v>
      </c>
      <c r="F107" s="9">
        <v>43551</v>
      </c>
      <c r="G107">
        <v>900015531</v>
      </c>
      <c r="H107" t="s">
        <v>167</v>
      </c>
      <c r="I107">
        <v>10</v>
      </c>
      <c r="J107" t="s">
        <v>177</v>
      </c>
      <c r="K107">
        <v>20</v>
      </c>
      <c r="L107" s="10">
        <v>8000</v>
      </c>
      <c r="M107" s="10">
        <v>30400</v>
      </c>
      <c r="N107" s="10">
        <v>190400</v>
      </c>
      <c r="P107" t="s">
        <v>29</v>
      </c>
      <c r="R107" t="str">
        <f t="shared" si="3"/>
        <v/>
      </c>
      <c r="W107" s="11" t="str">
        <f t="shared" si="2"/>
        <v/>
      </c>
      <c r="X107" t="str">
        <f>+IF(D107="","",VLOOKUP(D107,[1]DATOS!$G$15:$H$37,2,0))</f>
        <v>GENERAL</v>
      </c>
    </row>
    <row r="108" spans="1:24" x14ac:dyDescent="0.25">
      <c r="A108" t="s">
        <v>24</v>
      </c>
      <c r="B108" s="9">
        <v>43551</v>
      </c>
      <c r="C108" t="s">
        <v>81</v>
      </c>
      <c r="D108" t="s">
        <v>82</v>
      </c>
      <c r="E108">
        <v>3</v>
      </c>
      <c r="F108" s="9">
        <v>43551</v>
      </c>
      <c r="G108">
        <v>900015531</v>
      </c>
      <c r="H108" t="s">
        <v>167</v>
      </c>
      <c r="I108">
        <v>11</v>
      </c>
      <c r="J108" t="s">
        <v>178</v>
      </c>
      <c r="K108">
        <v>20</v>
      </c>
      <c r="L108" s="10">
        <v>8000</v>
      </c>
      <c r="M108" s="10">
        <v>30400</v>
      </c>
      <c r="N108" s="10">
        <v>190400</v>
      </c>
      <c r="P108" t="s">
        <v>29</v>
      </c>
      <c r="R108" t="str">
        <f t="shared" si="3"/>
        <v/>
      </c>
      <c r="W108" s="11" t="str">
        <f t="shared" si="2"/>
        <v/>
      </c>
      <c r="X108" t="str">
        <f>+IF(D108="","",VLOOKUP(D108,[1]DATOS!$G$15:$H$37,2,0))</f>
        <v>GENERAL</v>
      </c>
    </row>
    <row r="109" spans="1:24" x14ac:dyDescent="0.25">
      <c r="A109" t="s">
        <v>40</v>
      </c>
      <c r="B109" s="9">
        <v>43552</v>
      </c>
      <c r="C109" t="s">
        <v>73</v>
      </c>
      <c r="D109" t="s">
        <v>74</v>
      </c>
      <c r="E109">
        <v>19</v>
      </c>
      <c r="F109" s="9">
        <v>43552</v>
      </c>
      <c r="G109">
        <v>830091676</v>
      </c>
      <c r="H109" t="s">
        <v>75</v>
      </c>
      <c r="I109">
        <v>1</v>
      </c>
      <c r="J109" t="s">
        <v>179</v>
      </c>
      <c r="K109">
        <v>1</v>
      </c>
      <c r="L109" s="10">
        <v>519872</v>
      </c>
      <c r="M109" s="10">
        <v>98775.680000000008</v>
      </c>
      <c r="N109" s="10">
        <v>618647.68000000005</v>
      </c>
      <c r="P109" t="s">
        <v>29</v>
      </c>
      <c r="R109" t="str">
        <f t="shared" si="3"/>
        <v/>
      </c>
      <c r="T109">
        <v>43546</v>
      </c>
      <c r="U109" s="9">
        <v>1</v>
      </c>
      <c r="V109">
        <v>8981</v>
      </c>
      <c r="W109" s="11">
        <f t="shared" si="2"/>
        <v>43546</v>
      </c>
      <c r="X109" t="str">
        <f>+IF(D109="","",VLOOKUP(D109,[1]DATOS!$G$15:$H$37,2,0))</f>
        <v>CIRUGIA</v>
      </c>
    </row>
    <row r="110" spans="1:24" x14ac:dyDescent="0.25">
      <c r="A110" t="s">
        <v>40</v>
      </c>
      <c r="B110" s="9">
        <v>43552</v>
      </c>
      <c r="C110" t="s">
        <v>73</v>
      </c>
      <c r="D110" t="s">
        <v>74</v>
      </c>
      <c r="E110">
        <v>20</v>
      </c>
      <c r="F110" s="9">
        <v>43552</v>
      </c>
      <c r="G110">
        <v>830091676</v>
      </c>
      <c r="H110" t="s">
        <v>75</v>
      </c>
      <c r="I110">
        <v>1</v>
      </c>
      <c r="J110" t="s">
        <v>79</v>
      </c>
      <c r="K110">
        <v>1</v>
      </c>
      <c r="L110" s="10">
        <v>4074064</v>
      </c>
      <c r="M110" s="10">
        <v>774072.16</v>
      </c>
      <c r="N110" s="10">
        <v>4848136.16</v>
      </c>
      <c r="P110" t="s">
        <v>29</v>
      </c>
      <c r="R110" t="str">
        <f t="shared" si="3"/>
        <v/>
      </c>
      <c r="W110" s="11" t="str">
        <f t="shared" si="2"/>
        <v/>
      </c>
      <c r="X110" t="str">
        <f>+IF(D110="","",VLOOKUP(D110,[1]DATOS!$G$15:$H$37,2,0))</f>
        <v>CIRUGIA</v>
      </c>
    </row>
    <row r="111" spans="1:24" x14ac:dyDescent="0.25">
      <c r="A111" t="s">
        <v>40</v>
      </c>
      <c r="B111" s="9">
        <v>43552</v>
      </c>
      <c r="C111" t="s">
        <v>73</v>
      </c>
      <c r="D111" t="s">
        <v>74</v>
      </c>
      <c r="E111">
        <v>21</v>
      </c>
      <c r="F111" s="9">
        <v>43552</v>
      </c>
      <c r="G111">
        <v>891480000</v>
      </c>
      <c r="H111" t="s">
        <v>152</v>
      </c>
      <c r="I111">
        <v>1</v>
      </c>
      <c r="J111" t="s">
        <v>153</v>
      </c>
      <c r="K111">
        <v>1</v>
      </c>
      <c r="L111" s="10">
        <v>180000</v>
      </c>
      <c r="M111" s="10" t="s">
        <v>36</v>
      </c>
      <c r="N111" s="10">
        <v>180000</v>
      </c>
      <c r="P111" t="s">
        <v>29</v>
      </c>
      <c r="R111" t="str">
        <f t="shared" si="3"/>
        <v/>
      </c>
      <c r="W111" s="11" t="str">
        <f t="shared" si="2"/>
        <v/>
      </c>
      <c r="X111" t="str">
        <f>+IF(D111="","",VLOOKUP(D111,[1]DATOS!$G$15:$H$37,2,0))</f>
        <v>CIRUGIA</v>
      </c>
    </row>
    <row r="112" spans="1:24" x14ac:dyDescent="0.25">
      <c r="A112" t="s">
        <v>24</v>
      </c>
      <c r="B112" s="9">
        <v>43552</v>
      </c>
      <c r="C112" t="s">
        <v>121</v>
      </c>
      <c r="D112" t="s">
        <v>93</v>
      </c>
      <c r="E112">
        <v>5</v>
      </c>
      <c r="F112" s="9">
        <v>43552</v>
      </c>
      <c r="G112">
        <v>801000060</v>
      </c>
      <c r="H112" t="s">
        <v>180</v>
      </c>
      <c r="I112">
        <v>1</v>
      </c>
      <c r="J112" t="s">
        <v>181</v>
      </c>
      <c r="K112">
        <v>1</v>
      </c>
      <c r="L112" s="10">
        <v>200000</v>
      </c>
      <c r="M112" s="10" t="s">
        <v>36</v>
      </c>
      <c r="N112" s="10">
        <v>200000</v>
      </c>
      <c r="P112" t="s">
        <v>29</v>
      </c>
      <c r="R112" t="str">
        <f t="shared" si="3"/>
        <v/>
      </c>
      <c r="W112" s="11" t="str">
        <f t="shared" si="2"/>
        <v/>
      </c>
      <c r="X112" t="str">
        <f>+IF(D112="","",VLOOKUP(D112,[1]DATOS!$G$15:$H$37,2,0))</f>
        <v>CONTRATACION</v>
      </c>
    </row>
    <row r="113" spans="1:24" x14ac:dyDescent="0.25">
      <c r="A113" t="s">
        <v>24</v>
      </c>
      <c r="B113" s="9">
        <v>43552</v>
      </c>
      <c r="C113" t="s">
        <v>32</v>
      </c>
      <c r="D113" t="s">
        <v>33</v>
      </c>
      <c r="E113">
        <v>6</v>
      </c>
      <c r="F113" s="9">
        <v>43552</v>
      </c>
      <c r="G113">
        <v>891409291</v>
      </c>
      <c r="H113" t="s">
        <v>182</v>
      </c>
      <c r="I113">
        <v>1</v>
      </c>
      <c r="J113" t="s">
        <v>183</v>
      </c>
      <c r="K113">
        <v>1</v>
      </c>
      <c r="L113" s="10">
        <v>64196</v>
      </c>
      <c r="M113" s="10" t="s">
        <v>36</v>
      </c>
      <c r="N113" s="10">
        <v>64196</v>
      </c>
      <c r="P113" t="s">
        <v>29</v>
      </c>
      <c r="R113" t="str">
        <f t="shared" si="3"/>
        <v/>
      </c>
      <c r="W113" s="11" t="str">
        <f t="shared" si="2"/>
        <v/>
      </c>
      <c r="X113" t="str">
        <f>+IF(D113="","",VLOOKUP(D113,[1]DATOS!$G$15:$H$37,2,0))</f>
        <v>FARMACIA</v>
      </c>
    </row>
    <row r="114" spans="1:24" x14ac:dyDescent="0.25">
      <c r="A114" t="s">
        <v>24</v>
      </c>
      <c r="B114" s="9">
        <v>43552</v>
      </c>
      <c r="C114" t="s">
        <v>48</v>
      </c>
      <c r="D114" t="s">
        <v>49</v>
      </c>
      <c r="E114">
        <v>19</v>
      </c>
      <c r="F114" s="9">
        <v>43552</v>
      </c>
      <c r="G114">
        <v>890331426</v>
      </c>
      <c r="H114" t="s">
        <v>184</v>
      </c>
      <c r="I114">
        <v>1</v>
      </c>
      <c r="J114" t="s">
        <v>185</v>
      </c>
      <c r="K114">
        <v>5</v>
      </c>
      <c r="L114" s="10">
        <v>4974.7899159663866</v>
      </c>
      <c r="M114" s="10">
        <v>4726.0504201680669</v>
      </c>
      <c r="N114" s="10">
        <v>29600</v>
      </c>
      <c r="P114" t="s">
        <v>29</v>
      </c>
      <c r="R114" t="str">
        <f t="shared" si="3"/>
        <v/>
      </c>
      <c r="W114" s="11" t="str">
        <f t="shared" si="2"/>
        <v/>
      </c>
      <c r="X114" t="str">
        <f>+IF(D114="","",VLOOKUP(D114,[1]DATOS!$G$15:$H$37,2,0))</f>
        <v>MANTENIMIENTO</v>
      </c>
    </row>
    <row r="115" spans="1:24" x14ac:dyDescent="0.25">
      <c r="A115" t="s">
        <v>40</v>
      </c>
      <c r="B115" s="9">
        <v>43552</v>
      </c>
      <c r="C115" t="s">
        <v>48</v>
      </c>
      <c r="D115" t="s">
        <v>49</v>
      </c>
      <c r="E115">
        <v>20</v>
      </c>
      <c r="F115" s="9">
        <v>43552</v>
      </c>
      <c r="G115">
        <v>42059272</v>
      </c>
      <c r="H115" t="s">
        <v>186</v>
      </c>
      <c r="I115">
        <v>1</v>
      </c>
      <c r="J115" t="s">
        <v>187</v>
      </c>
      <c r="K115">
        <v>2</v>
      </c>
      <c r="L115" s="10">
        <v>4000</v>
      </c>
      <c r="M115" s="10" t="s">
        <v>36</v>
      </c>
      <c r="N115" s="10">
        <v>8000</v>
      </c>
      <c r="P115" t="s">
        <v>29</v>
      </c>
      <c r="R115" t="str">
        <f t="shared" si="3"/>
        <v/>
      </c>
      <c r="W115" s="11" t="str">
        <f t="shared" si="2"/>
        <v/>
      </c>
      <c r="X115" t="str">
        <f>+IF(D115="","",VLOOKUP(D115,[1]DATOS!$G$15:$H$37,2,0))</f>
        <v>MANTENIMIENTO</v>
      </c>
    </row>
    <row r="116" spans="1:24" x14ac:dyDescent="0.25">
      <c r="A116" t="s">
        <v>24</v>
      </c>
      <c r="B116" s="9">
        <v>43552</v>
      </c>
      <c r="C116" t="s">
        <v>48</v>
      </c>
      <c r="D116" t="s">
        <v>49</v>
      </c>
      <c r="E116">
        <v>21</v>
      </c>
      <c r="F116" s="9">
        <v>43552</v>
      </c>
      <c r="G116">
        <v>890304345</v>
      </c>
      <c r="H116" t="s">
        <v>188</v>
      </c>
      <c r="I116">
        <v>1</v>
      </c>
      <c r="J116" t="s">
        <v>189</v>
      </c>
      <c r="K116">
        <v>180</v>
      </c>
      <c r="L116" s="10">
        <v>19433</v>
      </c>
      <c r="M116" s="10">
        <v>664608.6</v>
      </c>
      <c r="N116" s="10">
        <v>4162548.6</v>
      </c>
      <c r="P116" t="s">
        <v>29</v>
      </c>
      <c r="R116" t="str">
        <f t="shared" si="3"/>
        <v/>
      </c>
      <c r="W116" s="11" t="str">
        <f t="shared" si="2"/>
        <v/>
      </c>
      <c r="X116" t="str">
        <f>+IF(D116="","",VLOOKUP(D116,[1]DATOS!$G$15:$H$37,2,0))</f>
        <v>MANTENIMIENTO</v>
      </c>
    </row>
    <row r="117" spans="1:24" x14ac:dyDescent="0.25">
      <c r="A117" t="s">
        <v>24</v>
      </c>
      <c r="B117" s="9">
        <v>43552</v>
      </c>
      <c r="C117" t="s">
        <v>48</v>
      </c>
      <c r="D117" t="s">
        <v>49</v>
      </c>
      <c r="E117">
        <v>21</v>
      </c>
      <c r="F117" s="9">
        <v>43552</v>
      </c>
      <c r="G117">
        <v>890304345</v>
      </c>
      <c r="H117" t="s">
        <v>188</v>
      </c>
      <c r="I117">
        <v>2</v>
      </c>
      <c r="J117" t="s">
        <v>190</v>
      </c>
      <c r="K117">
        <v>168</v>
      </c>
      <c r="L117" s="10">
        <v>3974</v>
      </c>
      <c r="M117" s="10">
        <v>126850.08</v>
      </c>
      <c r="N117" s="10">
        <v>794482.08</v>
      </c>
      <c r="P117" t="s">
        <v>29</v>
      </c>
      <c r="R117" t="str">
        <f t="shared" si="3"/>
        <v/>
      </c>
      <c r="W117" s="11" t="str">
        <f t="shared" si="2"/>
        <v/>
      </c>
      <c r="X117" t="str">
        <f>+IF(D117="","",VLOOKUP(D117,[1]DATOS!$G$15:$H$37,2,0))</f>
        <v>MANTENIMIENTO</v>
      </c>
    </row>
    <row r="118" spans="1:24" x14ac:dyDescent="0.25">
      <c r="A118" t="s">
        <v>24</v>
      </c>
      <c r="B118" s="9">
        <v>43552</v>
      </c>
      <c r="C118" t="s">
        <v>48</v>
      </c>
      <c r="D118" t="s">
        <v>49</v>
      </c>
      <c r="E118">
        <v>21</v>
      </c>
      <c r="F118" s="9">
        <v>43552</v>
      </c>
      <c r="G118">
        <v>890304345</v>
      </c>
      <c r="H118" t="s">
        <v>188</v>
      </c>
      <c r="I118">
        <v>3</v>
      </c>
      <c r="J118" t="s">
        <v>191</v>
      </c>
      <c r="K118">
        <v>120</v>
      </c>
      <c r="L118" s="10">
        <v>6188</v>
      </c>
      <c r="M118" s="10">
        <v>141086.39999999999</v>
      </c>
      <c r="N118" s="10">
        <v>883646.4</v>
      </c>
      <c r="P118" t="s">
        <v>29</v>
      </c>
      <c r="R118" t="str">
        <f t="shared" si="3"/>
        <v/>
      </c>
      <c r="W118" s="11" t="str">
        <f t="shared" si="2"/>
        <v/>
      </c>
      <c r="X118" t="str">
        <f>+IF(D118="","",VLOOKUP(D118,[1]DATOS!$G$15:$H$37,2,0))</f>
        <v>MANTENIMIENTO</v>
      </c>
    </row>
    <row r="119" spans="1:24" x14ac:dyDescent="0.25">
      <c r="A119" t="s">
        <v>24</v>
      </c>
      <c r="B119" s="9">
        <v>43552</v>
      </c>
      <c r="C119" t="s">
        <v>48</v>
      </c>
      <c r="D119" t="s">
        <v>49</v>
      </c>
      <c r="E119">
        <v>21</v>
      </c>
      <c r="F119" s="9">
        <v>43552</v>
      </c>
      <c r="G119">
        <v>890304345</v>
      </c>
      <c r="H119" t="s">
        <v>188</v>
      </c>
      <c r="I119">
        <v>4</v>
      </c>
      <c r="J119" t="s">
        <v>192</v>
      </c>
      <c r="K119">
        <v>30</v>
      </c>
      <c r="L119" s="10">
        <v>2782</v>
      </c>
      <c r="M119" s="10">
        <v>15857.4</v>
      </c>
      <c r="N119" s="10">
        <v>99317.4</v>
      </c>
      <c r="P119" t="s">
        <v>29</v>
      </c>
      <c r="R119" t="str">
        <f t="shared" si="3"/>
        <v/>
      </c>
      <c r="W119" s="11" t="str">
        <f t="shared" si="2"/>
        <v/>
      </c>
      <c r="X119" t="str">
        <f>+IF(D119="","",VLOOKUP(D119,[1]DATOS!$G$15:$H$37,2,0))</f>
        <v>MANTENIMIENTO</v>
      </c>
    </row>
    <row r="120" spans="1:24" x14ac:dyDescent="0.25">
      <c r="A120" t="s">
        <v>24</v>
      </c>
      <c r="B120" s="9">
        <v>43552</v>
      </c>
      <c r="C120" t="s">
        <v>48</v>
      </c>
      <c r="D120" t="s">
        <v>49</v>
      </c>
      <c r="E120">
        <v>21</v>
      </c>
      <c r="F120" s="9">
        <v>43552</v>
      </c>
      <c r="G120">
        <v>890304345</v>
      </c>
      <c r="H120" t="s">
        <v>188</v>
      </c>
      <c r="I120">
        <v>5</v>
      </c>
      <c r="J120" t="s">
        <v>193</v>
      </c>
      <c r="K120">
        <v>30</v>
      </c>
      <c r="L120" s="10">
        <v>980</v>
      </c>
      <c r="M120" s="10">
        <v>5586</v>
      </c>
      <c r="N120" s="10">
        <v>34986</v>
      </c>
      <c r="P120" t="s">
        <v>29</v>
      </c>
      <c r="R120" t="str">
        <f t="shared" si="3"/>
        <v/>
      </c>
      <c r="W120" s="11" t="str">
        <f t="shared" si="2"/>
        <v/>
      </c>
      <c r="X120" t="str">
        <f>+IF(D120="","",VLOOKUP(D120,[1]DATOS!$G$15:$H$37,2,0))</f>
        <v>MANTENIMIENTO</v>
      </c>
    </row>
    <row r="121" spans="1:24" x14ac:dyDescent="0.25">
      <c r="A121" t="s">
        <v>24</v>
      </c>
      <c r="B121" s="9">
        <v>43552</v>
      </c>
      <c r="C121" t="s">
        <v>48</v>
      </c>
      <c r="D121" t="s">
        <v>49</v>
      </c>
      <c r="E121">
        <v>21</v>
      </c>
      <c r="F121" s="9">
        <v>43552</v>
      </c>
      <c r="G121">
        <v>890304345</v>
      </c>
      <c r="H121" t="s">
        <v>188</v>
      </c>
      <c r="I121">
        <v>6</v>
      </c>
      <c r="J121" t="s">
        <v>194</v>
      </c>
      <c r="K121">
        <v>30</v>
      </c>
      <c r="L121" s="10">
        <v>750</v>
      </c>
      <c r="M121" s="10">
        <v>4275</v>
      </c>
      <c r="N121" s="10">
        <v>26775</v>
      </c>
      <c r="P121" t="s">
        <v>29</v>
      </c>
      <c r="R121" t="str">
        <f t="shared" si="3"/>
        <v/>
      </c>
      <c r="W121" s="11" t="str">
        <f t="shared" si="2"/>
        <v/>
      </c>
      <c r="X121" t="str">
        <f>+IF(D121="","",VLOOKUP(D121,[1]DATOS!$G$15:$H$37,2,0))</f>
        <v>MANTENIMIENTO</v>
      </c>
    </row>
    <row r="122" spans="1:24" x14ac:dyDescent="0.25">
      <c r="A122" t="s">
        <v>24</v>
      </c>
      <c r="B122" s="9">
        <v>43552</v>
      </c>
      <c r="C122" t="s">
        <v>48</v>
      </c>
      <c r="D122" t="s">
        <v>49</v>
      </c>
      <c r="E122">
        <v>21</v>
      </c>
      <c r="F122" s="9">
        <v>43552</v>
      </c>
      <c r="G122">
        <v>890304345</v>
      </c>
      <c r="H122" t="s">
        <v>188</v>
      </c>
      <c r="I122">
        <v>7</v>
      </c>
      <c r="J122" t="s">
        <v>195</v>
      </c>
      <c r="K122">
        <v>6</v>
      </c>
      <c r="L122" s="10">
        <v>2364</v>
      </c>
      <c r="M122" s="10">
        <v>2694.96</v>
      </c>
      <c r="N122" s="10">
        <v>16878.96</v>
      </c>
      <c r="P122" t="s">
        <v>29</v>
      </c>
      <c r="R122" t="str">
        <f t="shared" si="3"/>
        <v/>
      </c>
      <c r="W122" s="11" t="str">
        <f t="shared" si="2"/>
        <v/>
      </c>
      <c r="X122" t="str">
        <f>+IF(D122="","",VLOOKUP(D122,[1]DATOS!$G$15:$H$37,2,0))</f>
        <v>MANTENIMIENTO</v>
      </c>
    </row>
    <row r="123" spans="1:24" x14ac:dyDescent="0.25">
      <c r="A123" t="s">
        <v>24</v>
      </c>
      <c r="B123" s="9">
        <v>43552</v>
      </c>
      <c r="C123" t="s">
        <v>48</v>
      </c>
      <c r="D123" t="s">
        <v>49</v>
      </c>
      <c r="E123">
        <v>21</v>
      </c>
      <c r="F123" s="9">
        <v>43552</v>
      </c>
      <c r="G123">
        <v>890304345</v>
      </c>
      <c r="H123" t="s">
        <v>188</v>
      </c>
      <c r="I123">
        <v>8</v>
      </c>
      <c r="J123" t="s">
        <v>196</v>
      </c>
      <c r="K123">
        <v>100</v>
      </c>
      <c r="L123" s="10">
        <v>1198</v>
      </c>
      <c r="M123" s="10">
        <v>22762</v>
      </c>
      <c r="N123" s="10">
        <v>142562</v>
      </c>
      <c r="P123" t="s">
        <v>29</v>
      </c>
      <c r="R123" t="str">
        <f t="shared" si="3"/>
        <v/>
      </c>
      <c r="W123" s="11" t="str">
        <f t="shared" si="2"/>
        <v/>
      </c>
      <c r="X123" t="str">
        <f>+IF(D123="","",VLOOKUP(D123,[1]DATOS!$G$15:$H$37,2,0))</f>
        <v>MANTENIMIENTO</v>
      </c>
    </row>
    <row r="124" spans="1:24" x14ac:dyDescent="0.25">
      <c r="A124" t="s">
        <v>24</v>
      </c>
      <c r="B124" s="9">
        <v>43552</v>
      </c>
      <c r="C124" t="s">
        <v>48</v>
      </c>
      <c r="D124" t="s">
        <v>49</v>
      </c>
      <c r="E124">
        <v>21</v>
      </c>
      <c r="F124" s="9">
        <v>43552</v>
      </c>
      <c r="G124">
        <v>890304345</v>
      </c>
      <c r="H124" t="s">
        <v>188</v>
      </c>
      <c r="I124">
        <v>9</v>
      </c>
      <c r="J124" t="s">
        <v>197</v>
      </c>
      <c r="K124">
        <v>100</v>
      </c>
      <c r="L124" s="10">
        <v>1198</v>
      </c>
      <c r="M124" s="10">
        <v>22762</v>
      </c>
      <c r="N124" s="10">
        <v>142562</v>
      </c>
      <c r="P124" t="s">
        <v>29</v>
      </c>
      <c r="R124" t="str">
        <f t="shared" si="3"/>
        <v/>
      </c>
      <c r="W124" s="11" t="str">
        <f t="shared" si="2"/>
        <v/>
      </c>
      <c r="X124" t="str">
        <f>+IF(D124="","",VLOOKUP(D124,[1]DATOS!$G$15:$H$37,2,0))</f>
        <v>MANTENIMIENTO</v>
      </c>
    </row>
    <row r="125" spans="1:24" x14ac:dyDescent="0.25">
      <c r="A125" t="s">
        <v>24</v>
      </c>
      <c r="B125" s="9">
        <v>43552</v>
      </c>
      <c r="C125" t="s">
        <v>48</v>
      </c>
      <c r="D125" t="s">
        <v>49</v>
      </c>
      <c r="E125">
        <v>21</v>
      </c>
      <c r="F125" s="9">
        <v>43552</v>
      </c>
      <c r="G125">
        <v>890304345</v>
      </c>
      <c r="H125" t="s">
        <v>188</v>
      </c>
      <c r="I125">
        <v>10</v>
      </c>
      <c r="J125" t="s">
        <v>198</v>
      </c>
      <c r="K125">
        <v>100</v>
      </c>
      <c r="L125" s="10">
        <v>1198</v>
      </c>
      <c r="M125" s="10">
        <v>22762</v>
      </c>
      <c r="N125" s="10">
        <v>142562</v>
      </c>
      <c r="P125" t="s">
        <v>29</v>
      </c>
      <c r="R125" t="str">
        <f t="shared" si="3"/>
        <v/>
      </c>
      <c r="W125" s="11" t="str">
        <f t="shared" si="2"/>
        <v/>
      </c>
      <c r="X125" t="str">
        <f>+IF(D125="","",VLOOKUP(D125,[1]DATOS!$G$15:$H$37,2,0))</f>
        <v>MANTENIMIENTO</v>
      </c>
    </row>
    <row r="126" spans="1:24" x14ac:dyDescent="0.25">
      <c r="A126" t="s">
        <v>24</v>
      </c>
      <c r="B126" s="9">
        <v>43552</v>
      </c>
      <c r="C126" t="s">
        <v>48</v>
      </c>
      <c r="D126" t="s">
        <v>49</v>
      </c>
      <c r="E126">
        <v>21</v>
      </c>
      <c r="F126" s="9">
        <v>43552</v>
      </c>
      <c r="G126">
        <v>890304345</v>
      </c>
      <c r="H126" t="s">
        <v>188</v>
      </c>
      <c r="I126">
        <v>11</v>
      </c>
      <c r="J126" t="s">
        <v>199</v>
      </c>
      <c r="K126">
        <v>5</v>
      </c>
      <c r="L126" s="10">
        <v>10300</v>
      </c>
      <c r="M126" s="10">
        <v>9785</v>
      </c>
      <c r="N126" s="10">
        <v>61285</v>
      </c>
      <c r="P126" t="s">
        <v>29</v>
      </c>
      <c r="R126" t="str">
        <f t="shared" si="3"/>
        <v/>
      </c>
      <c r="W126" s="11" t="str">
        <f t="shared" si="2"/>
        <v/>
      </c>
      <c r="X126" t="str">
        <f>+IF(D126="","",VLOOKUP(D126,[1]DATOS!$G$15:$H$37,2,0))</f>
        <v>MANTENIMIENTO</v>
      </c>
    </row>
    <row r="127" spans="1:24" x14ac:dyDescent="0.25">
      <c r="A127" t="s">
        <v>24</v>
      </c>
      <c r="B127" s="9">
        <v>43552</v>
      </c>
      <c r="C127" t="s">
        <v>48</v>
      </c>
      <c r="D127" t="s">
        <v>49</v>
      </c>
      <c r="E127">
        <v>22</v>
      </c>
      <c r="F127" s="9">
        <v>43552</v>
      </c>
      <c r="G127">
        <v>800115720</v>
      </c>
      <c r="H127" t="s">
        <v>200</v>
      </c>
      <c r="I127">
        <v>1</v>
      </c>
      <c r="J127" t="s">
        <v>201</v>
      </c>
      <c r="K127">
        <v>120</v>
      </c>
      <c r="L127" s="10">
        <v>15552.45</v>
      </c>
      <c r="M127" s="10">
        <v>354595.86</v>
      </c>
      <c r="N127" s="10">
        <v>2220889.86</v>
      </c>
      <c r="P127" t="s">
        <v>29</v>
      </c>
      <c r="R127" t="str">
        <f t="shared" si="3"/>
        <v/>
      </c>
      <c r="W127" s="11" t="str">
        <f t="shared" si="2"/>
        <v/>
      </c>
      <c r="X127" t="str">
        <f>+IF(D127="","",VLOOKUP(D127,[1]DATOS!$G$15:$H$37,2,0))</f>
        <v>MANTENIMIENTO</v>
      </c>
    </row>
    <row r="128" spans="1:24" x14ac:dyDescent="0.25">
      <c r="A128" t="s">
        <v>24</v>
      </c>
      <c r="B128" s="9">
        <v>43552</v>
      </c>
      <c r="C128" t="s">
        <v>48</v>
      </c>
      <c r="D128" t="s">
        <v>49</v>
      </c>
      <c r="E128">
        <v>22</v>
      </c>
      <c r="F128" s="9">
        <v>43552</v>
      </c>
      <c r="G128">
        <v>800115720</v>
      </c>
      <c r="H128" t="s">
        <v>200</v>
      </c>
      <c r="I128">
        <v>2</v>
      </c>
      <c r="J128" t="s">
        <v>202</v>
      </c>
      <c r="K128">
        <v>1</v>
      </c>
      <c r="L128" s="10">
        <v>2585</v>
      </c>
      <c r="M128" s="10">
        <v>491.15000000000003</v>
      </c>
      <c r="N128" s="10">
        <v>3076.15</v>
      </c>
      <c r="P128" t="s">
        <v>29</v>
      </c>
      <c r="R128" t="str">
        <f t="shared" si="3"/>
        <v/>
      </c>
      <c r="W128" s="11" t="str">
        <f t="shared" si="2"/>
        <v/>
      </c>
      <c r="X128" t="str">
        <f>+IF(D128="","",VLOOKUP(D128,[1]DATOS!$G$15:$H$37,2,0))</f>
        <v>MANTENIMIENTO</v>
      </c>
    </row>
    <row r="129" spans="1:24" x14ac:dyDescent="0.25">
      <c r="A129" t="s">
        <v>24</v>
      </c>
      <c r="B129" s="9">
        <v>43552</v>
      </c>
      <c r="C129" t="s">
        <v>48</v>
      </c>
      <c r="D129" t="s">
        <v>49</v>
      </c>
      <c r="E129">
        <v>22</v>
      </c>
      <c r="F129" s="9">
        <v>43552</v>
      </c>
      <c r="G129">
        <v>800115720</v>
      </c>
      <c r="H129" t="s">
        <v>200</v>
      </c>
      <c r="I129">
        <v>3</v>
      </c>
      <c r="J129" t="s">
        <v>203</v>
      </c>
      <c r="K129">
        <v>1</v>
      </c>
      <c r="L129" s="10">
        <v>2585</v>
      </c>
      <c r="M129" s="10">
        <v>491.15000000000003</v>
      </c>
      <c r="N129" s="10">
        <v>3076.15</v>
      </c>
      <c r="P129" t="s">
        <v>29</v>
      </c>
      <c r="R129" t="str">
        <f t="shared" si="3"/>
        <v/>
      </c>
      <c r="W129" s="11" t="str">
        <f t="shared" si="2"/>
        <v/>
      </c>
      <c r="X129" t="str">
        <f>+IF(D129="","",VLOOKUP(D129,[1]DATOS!$G$15:$H$37,2,0))</f>
        <v>MANTENIMIENTO</v>
      </c>
    </row>
    <row r="130" spans="1:24" x14ac:dyDescent="0.25">
      <c r="A130" t="s">
        <v>24</v>
      </c>
      <c r="B130" s="9">
        <v>43552</v>
      </c>
      <c r="C130" t="s">
        <v>48</v>
      </c>
      <c r="D130" t="s">
        <v>49</v>
      </c>
      <c r="E130">
        <v>22</v>
      </c>
      <c r="F130" s="9">
        <v>43552</v>
      </c>
      <c r="G130">
        <v>800115720</v>
      </c>
      <c r="H130" t="s">
        <v>200</v>
      </c>
      <c r="I130">
        <v>4</v>
      </c>
      <c r="J130" t="s">
        <v>204</v>
      </c>
      <c r="K130">
        <v>1</v>
      </c>
      <c r="L130" s="10">
        <v>2485</v>
      </c>
      <c r="M130" s="10">
        <v>472.15</v>
      </c>
      <c r="N130" s="10">
        <v>2957.15</v>
      </c>
      <c r="P130" t="s">
        <v>29</v>
      </c>
      <c r="R130" t="str">
        <f t="shared" si="3"/>
        <v/>
      </c>
      <c r="W130" s="11" t="str">
        <f t="shared" ref="W130:W193" si="4">IF(U130="","",T130/K130)</f>
        <v/>
      </c>
      <c r="X130" t="str">
        <f>+IF(D130="","",VLOOKUP(D130,[1]DATOS!$G$15:$H$37,2,0))</f>
        <v>MANTENIMIENTO</v>
      </c>
    </row>
    <row r="131" spans="1:24" x14ac:dyDescent="0.25">
      <c r="A131" t="s">
        <v>24</v>
      </c>
      <c r="B131" s="9">
        <v>43552</v>
      </c>
      <c r="C131" t="s">
        <v>48</v>
      </c>
      <c r="D131" t="s">
        <v>49</v>
      </c>
      <c r="E131">
        <v>22</v>
      </c>
      <c r="F131" s="9">
        <v>43552</v>
      </c>
      <c r="G131">
        <v>800115720</v>
      </c>
      <c r="H131" t="s">
        <v>200</v>
      </c>
      <c r="I131">
        <v>5</v>
      </c>
      <c r="J131" t="s">
        <v>205</v>
      </c>
      <c r="K131">
        <v>1</v>
      </c>
      <c r="L131" s="10">
        <v>2585</v>
      </c>
      <c r="M131" s="10">
        <v>491.15000000000003</v>
      </c>
      <c r="N131" s="10">
        <v>3076.15</v>
      </c>
      <c r="P131" t="s">
        <v>29</v>
      </c>
      <c r="R131" t="str">
        <f t="shared" ref="R131:R194" si="5">IF(OR(Q131="",U131=""),"",NETWORKDAYS(F131,U131))</f>
        <v/>
      </c>
      <c r="W131" s="11" t="str">
        <f t="shared" si="4"/>
        <v/>
      </c>
      <c r="X131" t="str">
        <f>+IF(D131="","",VLOOKUP(D131,[1]DATOS!$G$15:$H$37,2,0))</f>
        <v>MANTENIMIENTO</v>
      </c>
    </row>
    <row r="132" spans="1:24" x14ac:dyDescent="0.25">
      <c r="A132" t="s">
        <v>24</v>
      </c>
      <c r="B132" s="9">
        <v>43552</v>
      </c>
      <c r="C132" t="s">
        <v>48</v>
      </c>
      <c r="D132" t="s">
        <v>49</v>
      </c>
      <c r="E132">
        <v>22</v>
      </c>
      <c r="F132" s="9">
        <v>43552</v>
      </c>
      <c r="G132">
        <v>800115720</v>
      </c>
      <c r="H132" t="s">
        <v>200</v>
      </c>
      <c r="I132">
        <v>6</v>
      </c>
      <c r="J132" t="s">
        <v>206</v>
      </c>
      <c r="K132">
        <v>1</v>
      </c>
      <c r="L132" s="10">
        <v>2485</v>
      </c>
      <c r="M132" s="10">
        <v>472.15</v>
      </c>
      <c r="N132" s="10">
        <v>2957.15</v>
      </c>
      <c r="P132" t="s">
        <v>29</v>
      </c>
      <c r="R132" t="str">
        <f t="shared" si="5"/>
        <v/>
      </c>
      <c r="W132" s="11" t="str">
        <f t="shared" si="4"/>
        <v/>
      </c>
      <c r="X132" t="str">
        <f>+IF(D132="","",VLOOKUP(D132,[1]DATOS!$G$15:$H$37,2,0))</f>
        <v>MANTENIMIENTO</v>
      </c>
    </row>
    <row r="133" spans="1:24" x14ac:dyDescent="0.25">
      <c r="A133" t="s">
        <v>24</v>
      </c>
      <c r="B133" s="9">
        <v>43552</v>
      </c>
      <c r="C133" t="s">
        <v>48</v>
      </c>
      <c r="D133" t="s">
        <v>49</v>
      </c>
      <c r="E133">
        <v>22</v>
      </c>
      <c r="F133" s="9">
        <v>43552</v>
      </c>
      <c r="G133">
        <v>800115720</v>
      </c>
      <c r="H133" t="s">
        <v>200</v>
      </c>
      <c r="I133">
        <v>7</v>
      </c>
      <c r="J133" t="s">
        <v>207</v>
      </c>
      <c r="K133">
        <v>5</v>
      </c>
      <c r="L133" s="10">
        <v>8321.4</v>
      </c>
      <c r="M133" s="10">
        <v>7905.33</v>
      </c>
      <c r="N133" s="10">
        <v>49512.33</v>
      </c>
      <c r="P133" t="s">
        <v>29</v>
      </c>
      <c r="R133" t="str">
        <f t="shared" si="5"/>
        <v/>
      </c>
      <c r="W133" s="11" t="str">
        <f t="shared" si="4"/>
        <v/>
      </c>
      <c r="X133" t="str">
        <f>+IF(D133="","",VLOOKUP(D133,[1]DATOS!$G$15:$H$37,2,0))</f>
        <v>MANTENIMIENTO</v>
      </c>
    </row>
    <row r="134" spans="1:24" x14ac:dyDescent="0.25">
      <c r="A134" t="s">
        <v>24</v>
      </c>
      <c r="B134" s="9">
        <v>43552</v>
      </c>
      <c r="C134" t="s">
        <v>48</v>
      </c>
      <c r="D134" t="s">
        <v>49</v>
      </c>
      <c r="E134">
        <v>22</v>
      </c>
      <c r="F134" s="9">
        <v>43552</v>
      </c>
      <c r="G134">
        <v>800115720</v>
      </c>
      <c r="H134" t="s">
        <v>200</v>
      </c>
      <c r="I134">
        <v>8</v>
      </c>
      <c r="J134" t="s">
        <v>208</v>
      </c>
      <c r="K134">
        <v>5</v>
      </c>
      <c r="L134" s="10">
        <v>640</v>
      </c>
      <c r="M134" s="10">
        <v>608</v>
      </c>
      <c r="N134" s="10">
        <v>3808</v>
      </c>
      <c r="P134" t="s">
        <v>29</v>
      </c>
      <c r="R134" t="str">
        <f t="shared" si="5"/>
        <v/>
      </c>
      <c r="W134" s="11" t="str">
        <f t="shared" si="4"/>
        <v/>
      </c>
      <c r="X134" t="str">
        <f>+IF(D134="","",VLOOKUP(D134,[1]DATOS!$G$15:$H$37,2,0))</f>
        <v>MANTENIMIENTO</v>
      </c>
    </row>
    <row r="135" spans="1:24" x14ac:dyDescent="0.25">
      <c r="A135" t="s">
        <v>40</v>
      </c>
      <c r="B135" s="9">
        <v>43552</v>
      </c>
      <c r="C135" t="s">
        <v>48</v>
      </c>
      <c r="D135" t="s">
        <v>49</v>
      </c>
      <c r="E135">
        <v>23</v>
      </c>
      <c r="F135" s="9">
        <v>43552</v>
      </c>
      <c r="G135">
        <v>1126593009</v>
      </c>
      <c r="H135" t="s">
        <v>209</v>
      </c>
      <c r="I135">
        <v>1</v>
      </c>
      <c r="J135" t="s">
        <v>210</v>
      </c>
      <c r="K135">
        <v>12</v>
      </c>
      <c r="L135" s="10">
        <v>168.08</v>
      </c>
      <c r="M135" s="10">
        <v>383.22239999999999</v>
      </c>
      <c r="N135" s="10">
        <v>2400.1824000000001</v>
      </c>
      <c r="P135" t="s">
        <v>29</v>
      </c>
      <c r="R135" t="str">
        <f t="shared" si="5"/>
        <v/>
      </c>
      <c r="W135" s="11" t="str">
        <f t="shared" si="4"/>
        <v/>
      </c>
      <c r="X135" t="str">
        <f>+IF(D135="","",VLOOKUP(D135,[1]DATOS!$G$15:$H$37,2,0))</f>
        <v>MANTENIMIENTO</v>
      </c>
    </row>
    <row r="136" spans="1:24" x14ac:dyDescent="0.25">
      <c r="A136" t="s">
        <v>40</v>
      </c>
      <c r="B136" s="9">
        <v>43552</v>
      </c>
      <c r="C136" t="s">
        <v>48</v>
      </c>
      <c r="D136" t="s">
        <v>49</v>
      </c>
      <c r="E136">
        <v>24</v>
      </c>
      <c r="F136" s="9">
        <v>43552</v>
      </c>
      <c r="G136">
        <v>1097401733</v>
      </c>
      <c r="H136" t="s">
        <v>211</v>
      </c>
      <c r="I136">
        <v>1</v>
      </c>
      <c r="J136" t="s">
        <v>212</v>
      </c>
      <c r="K136">
        <v>4</v>
      </c>
      <c r="L136" s="10">
        <v>13000</v>
      </c>
      <c r="M136" s="10" t="s">
        <v>36</v>
      </c>
      <c r="N136" s="10">
        <v>52000</v>
      </c>
      <c r="P136" t="s">
        <v>29</v>
      </c>
      <c r="R136" t="str">
        <f t="shared" si="5"/>
        <v/>
      </c>
      <c r="W136" s="11" t="str">
        <f t="shared" si="4"/>
        <v/>
      </c>
      <c r="X136" t="str">
        <f>+IF(D136="","",VLOOKUP(D136,[1]DATOS!$G$15:$H$37,2,0))</f>
        <v>MANTENIMIENTO</v>
      </c>
    </row>
    <row r="137" spans="1:24" x14ac:dyDescent="0.25">
      <c r="A137" t="s">
        <v>40</v>
      </c>
      <c r="B137" s="9">
        <v>43552</v>
      </c>
      <c r="C137" t="s">
        <v>48</v>
      </c>
      <c r="D137" t="s">
        <v>49</v>
      </c>
      <c r="E137">
        <v>24</v>
      </c>
      <c r="F137" s="9">
        <v>43552</v>
      </c>
      <c r="G137">
        <v>1097401733</v>
      </c>
      <c r="H137" t="s">
        <v>211</v>
      </c>
      <c r="I137">
        <v>2</v>
      </c>
      <c r="J137" t="s">
        <v>213</v>
      </c>
      <c r="K137">
        <v>10</v>
      </c>
      <c r="L137" s="10">
        <v>1500</v>
      </c>
      <c r="M137" s="10" t="s">
        <v>36</v>
      </c>
      <c r="N137" s="10">
        <v>15000</v>
      </c>
      <c r="P137" t="s">
        <v>29</v>
      </c>
      <c r="R137" t="str">
        <f t="shared" si="5"/>
        <v/>
      </c>
      <c r="W137" s="11" t="str">
        <f t="shared" si="4"/>
        <v/>
      </c>
      <c r="X137" t="str">
        <f>+IF(D137="","",VLOOKUP(D137,[1]DATOS!$G$15:$H$37,2,0))</f>
        <v>MANTENIMIENTO</v>
      </c>
    </row>
    <row r="138" spans="1:24" x14ac:dyDescent="0.25">
      <c r="A138" t="s">
        <v>40</v>
      </c>
      <c r="B138" s="9">
        <v>43552</v>
      </c>
      <c r="C138" t="s">
        <v>48</v>
      </c>
      <c r="D138" t="s">
        <v>49</v>
      </c>
      <c r="E138">
        <v>24</v>
      </c>
      <c r="F138" s="9">
        <v>43552</v>
      </c>
      <c r="G138">
        <v>1097401733</v>
      </c>
      <c r="H138" t="s">
        <v>211</v>
      </c>
      <c r="I138">
        <v>3</v>
      </c>
      <c r="J138" t="s">
        <v>214</v>
      </c>
      <c r="K138">
        <v>10</v>
      </c>
      <c r="L138" s="10">
        <v>1500</v>
      </c>
      <c r="M138" s="10" t="s">
        <v>36</v>
      </c>
      <c r="N138" s="10">
        <v>15000</v>
      </c>
      <c r="P138" t="s">
        <v>29</v>
      </c>
      <c r="R138" t="str">
        <f t="shared" si="5"/>
        <v/>
      </c>
      <c r="W138" s="11" t="str">
        <f t="shared" si="4"/>
        <v/>
      </c>
      <c r="X138" t="str">
        <f>+IF(D138="","",VLOOKUP(D138,[1]DATOS!$G$15:$H$37,2,0))</f>
        <v>MANTENIMIENTO</v>
      </c>
    </row>
    <row r="139" spans="1:24" x14ac:dyDescent="0.25">
      <c r="A139" t="s">
        <v>40</v>
      </c>
      <c r="B139" s="9">
        <v>43552</v>
      </c>
      <c r="C139" t="s">
        <v>48</v>
      </c>
      <c r="D139" t="s">
        <v>49</v>
      </c>
      <c r="E139">
        <v>24</v>
      </c>
      <c r="F139" s="9">
        <v>43552</v>
      </c>
      <c r="G139">
        <v>1097401733</v>
      </c>
      <c r="H139" t="s">
        <v>211</v>
      </c>
      <c r="I139">
        <v>4</v>
      </c>
      <c r="J139" t="s">
        <v>215</v>
      </c>
      <c r="K139">
        <v>5</v>
      </c>
      <c r="L139" s="10">
        <v>3500</v>
      </c>
      <c r="M139" s="10" t="s">
        <v>36</v>
      </c>
      <c r="N139" s="10">
        <v>17500</v>
      </c>
      <c r="P139" t="s">
        <v>29</v>
      </c>
      <c r="R139" t="str">
        <f t="shared" si="5"/>
        <v/>
      </c>
      <c r="W139" s="11" t="str">
        <f t="shared" si="4"/>
        <v/>
      </c>
      <c r="X139" t="str">
        <f>+IF(D139="","",VLOOKUP(D139,[1]DATOS!$G$15:$H$37,2,0))</f>
        <v>MANTENIMIENTO</v>
      </c>
    </row>
    <row r="140" spans="1:24" x14ac:dyDescent="0.25">
      <c r="A140" t="s">
        <v>40</v>
      </c>
      <c r="B140" s="9">
        <v>43552</v>
      </c>
      <c r="C140" t="s">
        <v>48</v>
      </c>
      <c r="D140" t="s">
        <v>49</v>
      </c>
      <c r="E140">
        <v>24</v>
      </c>
      <c r="F140" s="9">
        <v>43552</v>
      </c>
      <c r="G140">
        <v>1097401733</v>
      </c>
      <c r="H140" t="s">
        <v>211</v>
      </c>
      <c r="I140">
        <v>5</v>
      </c>
      <c r="J140" t="s">
        <v>216</v>
      </c>
      <c r="K140">
        <v>2</v>
      </c>
      <c r="L140" s="10">
        <v>4500</v>
      </c>
      <c r="M140" s="10" t="s">
        <v>36</v>
      </c>
      <c r="N140" s="10">
        <v>9000</v>
      </c>
      <c r="P140" t="s">
        <v>29</v>
      </c>
      <c r="R140" t="str">
        <f t="shared" si="5"/>
        <v/>
      </c>
      <c r="W140" s="11" t="str">
        <f t="shared" si="4"/>
        <v/>
      </c>
      <c r="X140" t="str">
        <f>+IF(D140="","",VLOOKUP(D140,[1]DATOS!$G$15:$H$37,2,0))</f>
        <v>MANTENIMIENTO</v>
      </c>
    </row>
    <row r="141" spans="1:24" x14ac:dyDescent="0.25">
      <c r="A141" t="s">
        <v>40</v>
      </c>
      <c r="B141" s="9">
        <v>43552</v>
      </c>
      <c r="C141" t="s">
        <v>48</v>
      </c>
      <c r="D141" t="s">
        <v>49</v>
      </c>
      <c r="E141">
        <v>25</v>
      </c>
      <c r="F141" s="9">
        <v>43552</v>
      </c>
      <c r="G141">
        <v>890806999</v>
      </c>
      <c r="H141" t="s">
        <v>217</v>
      </c>
      <c r="I141">
        <v>1</v>
      </c>
      <c r="J141" t="s">
        <v>218</v>
      </c>
      <c r="K141">
        <v>6</v>
      </c>
      <c r="L141" s="10">
        <v>4145.78</v>
      </c>
      <c r="M141" s="10">
        <v>4726.1891999999998</v>
      </c>
      <c r="N141" s="10">
        <v>29600.869200000001</v>
      </c>
      <c r="P141" t="s">
        <v>29</v>
      </c>
      <c r="R141" t="str">
        <f t="shared" si="5"/>
        <v/>
      </c>
      <c r="W141" s="11" t="str">
        <f t="shared" si="4"/>
        <v/>
      </c>
      <c r="X141" t="str">
        <f>+IF(D141="","",VLOOKUP(D141,[1]DATOS!$G$15:$H$37,2,0))</f>
        <v>MANTENIMIENTO</v>
      </c>
    </row>
    <row r="142" spans="1:24" x14ac:dyDescent="0.25">
      <c r="A142" t="s">
        <v>40</v>
      </c>
      <c r="B142" s="9">
        <v>43552</v>
      </c>
      <c r="C142" t="s">
        <v>48</v>
      </c>
      <c r="D142" t="s">
        <v>49</v>
      </c>
      <c r="E142">
        <v>25</v>
      </c>
      <c r="F142" s="9">
        <v>43552</v>
      </c>
      <c r="G142">
        <v>890806999</v>
      </c>
      <c r="H142" t="s">
        <v>217</v>
      </c>
      <c r="I142">
        <v>2</v>
      </c>
      <c r="J142" t="s">
        <v>219</v>
      </c>
      <c r="K142">
        <v>500</v>
      </c>
      <c r="L142" s="10">
        <v>10.67</v>
      </c>
      <c r="M142" s="10">
        <v>1013.65</v>
      </c>
      <c r="N142" s="10">
        <v>6348.65</v>
      </c>
      <c r="P142" t="s">
        <v>29</v>
      </c>
      <c r="R142" t="str">
        <f t="shared" si="5"/>
        <v/>
      </c>
      <c r="W142" s="11" t="str">
        <f t="shared" si="4"/>
        <v/>
      </c>
      <c r="X142" t="str">
        <f>+IF(D142="","",VLOOKUP(D142,[1]DATOS!$G$15:$H$37,2,0))</f>
        <v>MANTENIMIENTO</v>
      </c>
    </row>
    <row r="143" spans="1:24" x14ac:dyDescent="0.25">
      <c r="A143" t="s">
        <v>40</v>
      </c>
      <c r="B143" s="9">
        <v>43552</v>
      </c>
      <c r="C143" t="s">
        <v>98</v>
      </c>
      <c r="D143" t="s">
        <v>99</v>
      </c>
      <c r="E143">
        <v>3</v>
      </c>
      <c r="F143" s="9">
        <v>43552</v>
      </c>
      <c r="G143">
        <v>31892884</v>
      </c>
      <c r="H143" t="s">
        <v>220</v>
      </c>
      <c r="I143">
        <v>1</v>
      </c>
      <c r="J143" t="s">
        <v>221</v>
      </c>
      <c r="K143">
        <v>7</v>
      </c>
      <c r="L143" s="10">
        <v>100000</v>
      </c>
      <c r="M143" s="10" t="s">
        <v>36</v>
      </c>
      <c r="N143" s="10">
        <v>700000</v>
      </c>
      <c r="P143" t="s">
        <v>29</v>
      </c>
      <c r="R143" t="str">
        <f t="shared" si="5"/>
        <v/>
      </c>
      <c r="T143">
        <v>43548</v>
      </c>
      <c r="U143" s="9">
        <v>7</v>
      </c>
      <c r="V143">
        <v>131</v>
      </c>
      <c r="W143" s="11">
        <f t="shared" si="4"/>
        <v>6221.1428571428569</v>
      </c>
      <c r="X143" t="str">
        <f>+IF(D143="","",VLOOKUP(D143,[1]DATOS!$G$15:$H$37,2,0))</f>
        <v>ONCOLOGIA</v>
      </c>
    </row>
    <row r="144" spans="1:24" x14ac:dyDescent="0.25">
      <c r="A144" t="s">
        <v>40</v>
      </c>
      <c r="B144" s="9">
        <v>43552</v>
      </c>
      <c r="C144" t="s">
        <v>98</v>
      </c>
      <c r="D144" t="s">
        <v>99</v>
      </c>
      <c r="E144">
        <v>3</v>
      </c>
      <c r="F144" s="9">
        <v>43552</v>
      </c>
      <c r="G144">
        <v>31892884</v>
      </c>
      <c r="H144" t="s">
        <v>220</v>
      </c>
      <c r="I144">
        <v>2</v>
      </c>
      <c r="J144" t="s">
        <v>222</v>
      </c>
      <c r="K144">
        <v>4</v>
      </c>
      <c r="L144" s="10">
        <v>100000</v>
      </c>
      <c r="M144" s="10" t="s">
        <v>36</v>
      </c>
      <c r="N144" s="10">
        <v>400000</v>
      </c>
      <c r="P144" t="s">
        <v>29</v>
      </c>
      <c r="R144" t="str">
        <f t="shared" si="5"/>
        <v/>
      </c>
      <c r="T144">
        <v>43548</v>
      </c>
      <c r="U144" s="9">
        <v>4</v>
      </c>
      <c r="V144">
        <v>131</v>
      </c>
      <c r="W144" s="11">
        <f t="shared" si="4"/>
        <v>10887</v>
      </c>
      <c r="X144" t="str">
        <f>+IF(D144="","",VLOOKUP(D144,[1]DATOS!$G$15:$H$37,2,0))</f>
        <v>ONCOLOGIA</v>
      </c>
    </row>
    <row r="145" spans="1:24" x14ac:dyDescent="0.25">
      <c r="A145" t="s">
        <v>40</v>
      </c>
      <c r="B145" s="9">
        <v>43552</v>
      </c>
      <c r="C145" t="s">
        <v>98</v>
      </c>
      <c r="D145" t="s">
        <v>99</v>
      </c>
      <c r="E145">
        <v>3</v>
      </c>
      <c r="F145" s="9">
        <v>43552</v>
      </c>
      <c r="G145">
        <v>31892884</v>
      </c>
      <c r="H145" t="s">
        <v>220</v>
      </c>
      <c r="I145">
        <v>3</v>
      </c>
      <c r="J145" t="s">
        <v>223</v>
      </c>
      <c r="K145">
        <v>1</v>
      </c>
      <c r="L145" s="10">
        <v>100000</v>
      </c>
      <c r="M145" s="10" t="s">
        <v>36</v>
      </c>
      <c r="N145" s="10">
        <v>100000</v>
      </c>
      <c r="P145" t="s">
        <v>29</v>
      </c>
      <c r="R145" t="str">
        <f t="shared" si="5"/>
        <v/>
      </c>
      <c r="T145">
        <v>43548</v>
      </c>
      <c r="U145" s="9">
        <v>1</v>
      </c>
      <c r="V145">
        <v>131</v>
      </c>
      <c r="W145" s="11">
        <f t="shared" si="4"/>
        <v>43548</v>
      </c>
      <c r="X145" t="str">
        <f>+IF(D145="","",VLOOKUP(D145,[1]DATOS!$G$15:$H$37,2,0))</f>
        <v>ONCOLOGIA</v>
      </c>
    </row>
    <row r="146" spans="1:24" x14ac:dyDescent="0.25">
      <c r="A146" t="s">
        <v>40</v>
      </c>
      <c r="B146" s="9">
        <v>43552</v>
      </c>
      <c r="C146" t="s">
        <v>98</v>
      </c>
      <c r="D146" t="s">
        <v>99</v>
      </c>
      <c r="E146">
        <v>3</v>
      </c>
      <c r="F146" s="9">
        <v>43552</v>
      </c>
      <c r="G146">
        <v>31892884</v>
      </c>
      <c r="H146" t="s">
        <v>220</v>
      </c>
      <c r="I146">
        <v>4</v>
      </c>
      <c r="J146" t="s">
        <v>224</v>
      </c>
      <c r="K146">
        <v>1</v>
      </c>
      <c r="L146" s="10">
        <v>100000</v>
      </c>
      <c r="M146" s="10" t="s">
        <v>36</v>
      </c>
      <c r="N146" s="10">
        <v>100000</v>
      </c>
      <c r="P146" t="s">
        <v>29</v>
      </c>
      <c r="R146" t="str">
        <f t="shared" si="5"/>
        <v/>
      </c>
      <c r="T146">
        <v>43548</v>
      </c>
      <c r="U146" s="9">
        <v>1</v>
      </c>
      <c r="V146">
        <v>131</v>
      </c>
      <c r="W146" s="11">
        <f t="shared" si="4"/>
        <v>43548</v>
      </c>
      <c r="X146" t="str">
        <f>+IF(D146="","",VLOOKUP(D146,[1]DATOS!$G$15:$H$37,2,0))</f>
        <v>ONCOLOGIA</v>
      </c>
    </row>
    <row r="147" spans="1:24" x14ac:dyDescent="0.25">
      <c r="A147" t="s">
        <v>40</v>
      </c>
      <c r="B147" s="9">
        <v>43552</v>
      </c>
      <c r="C147" t="s">
        <v>98</v>
      </c>
      <c r="D147" t="s">
        <v>99</v>
      </c>
      <c r="E147">
        <v>3</v>
      </c>
      <c r="F147" s="9">
        <v>43552</v>
      </c>
      <c r="G147">
        <v>31892884</v>
      </c>
      <c r="H147" t="s">
        <v>220</v>
      </c>
      <c r="I147">
        <v>5</v>
      </c>
      <c r="J147" t="s">
        <v>225</v>
      </c>
      <c r="K147">
        <v>1</v>
      </c>
      <c r="L147" s="10">
        <v>100000</v>
      </c>
      <c r="M147" s="10" t="s">
        <v>36</v>
      </c>
      <c r="N147" s="10">
        <v>100000</v>
      </c>
      <c r="P147" t="s">
        <v>29</v>
      </c>
      <c r="R147" t="str">
        <f t="shared" si="5"/>
        <v/>
      </c>
      <c r="T147">
        <v>43548</v>
      </c>
      <c r="U147" s="9">
        <v>1</v>
      </c>
      <c r="V147">
        <v>131</v>
      </c>
      <c r="W147" s="11">
        <f t="shared" si="4"/>
        <v>43548</v>
      </c>
      <c r="X147" t="str">
        <f>+IF(D147="","",VLOOKUP(D147,[1]DATOS!$G$15:$H$37,2,0))</f>
        <v>ONCOLOGIA</v>
      </c>
    </row>
    <row r="148" spans="1:24" x14ac:dyDescent="0.25">
      <c r="A148" t="s">
        <v>40</v>
      </c>
      <c r="B148" s="9">
        <v>43552</v>
      </c>
      <c r="C148" t="s">
        <v>98</v>
      </c>
      <c r="D148" t="s">
        <v>99</v>
      </c>
      <c r="E148">
        <v>3</v>
      </c>
      <c r="F148" s="9">
        <v>43552</v>
      </c>
      <c r="G148">
        <v>31892884</v>
      </c>
      <c r="H148" t="s">
        <v>220</v>
      </c>
      <c r="I148">
        <v>6</v>
      </c>
      <c r="J148" t="s">
        <v>226</v>
      </c>
      <c r="K148">
        <v>4</v>
      </c>
      <c r="L148" s="10">
        <v>100000</v>
      </c>
      <c r="M148" s="10" t="s">
        <v>36</v>
      </c>
      <c r="N148" s="10">
        <v>400000</v>
      </c>
      <c r="P148" t="s">
        <v>29</v>
      </c>
      <c r="R148" t="str">
        <f t="shared" si="5"/>
        <v/>
      </c>
      <c r="T148">
        <v>43548</v>
      </c>
      <c r="U148" s="9">
        <v>4</v>
      </c>
      <c r="V148">
        <v>131</v>
      </c>
      <c r="W148" s="11">
        <f t="shared" si="4"/>
        <v>10887</v>
      </c>
      <c r="X148" t="str">
        <f>+IF(D148="","",VLOOKUP(D148,[1]DATOS!$G$15:$H$37,2,0))</f>
        <v>ONCOLOGIA</v>
      </c>
    </row>
    <row r="149" spans="1:24" x14ac:dyDescent="0.25">
      <c r="A149" t="s">
        <v>40</v>
      </c>
      <c r="B149" s="9">
        <v>43552</v>
      </c>
      <c r="C149" t="s">
        <v>98</v>
      </c>
      <c r="D149" t="s">
        <v>99</v>
      </c>
      <c r="E149">
        <v>3</v>
      </c>
      <c r="F149" s="9">
        <v>43552</v>
      </c>
      <c r="G149">
        <v>31892884</v>
      </c>
      <c r="H149" t="s">
        <v>220</v>
      </c>
      <c r="I149">
        <v>7</v>
      </c>
      <c r="J149" t="s">
        <v>227</v>
      </c>
      <c r="K149">
        <v>5</v>
      </c>
      <c r="L149" s="10">
        <v>100000</v>
      </c>
      <c r="M149" s="10" t="s">
        <v>36</v>
      </c>
      <c r="N149" s="10">
        <v>500000</v>
      </c>
      <c r="P149" t="s">
        <v>29</v>
      </c>
      <c r="R149" t="str">
        <f t="shared" si="5"/>
        <v/>
      </c>
      <c r="T149">
        <v>43548</v>
      </c>
      <c r="U149" s="9">
        <v>5</v>
      </c>
      <c r="V149">
        <v>131</v>
      </c>
      <c r="W149" s="11">
        <f t="shared" si="4"/>
        <v>8709.6</v>
      </c>
      <c r="X149" t="str">
        <f>+IF(D149="","",VLOOKUP(D149,[1]DATOS!$G$15:$H$37,2,0))</f>
        <v>ONCOLOGIA</v>
      </c>
    </row>
    <row r="150" spans="1:24" x14ac:dyDescent="0.25">
      <c r="A150" t="s">
        <v>40</v>
      </c>
      <c r="B150" s="9">
        <v>43552</v>
      </c>
      <c r="C150" t="s">
        <v>98</v>
      </c>
      <c r="D150" t="s">
        <v>99</v>
      </c>
      <c r="E150">
        <v>3</v>
      </c>
      <c r="F150" s="9">
        <v>43552</v>
      </c>
      <c r="G150">
        <v>31892884</v>
      </c>
      <c r="H150" t="s">
        <v>220</v>
      </c>
      <c r="I150">
        <v>8</v>
      </c>
      <c r="J150" t="s">
        <v>228</v>
      </c>
      <c r="K150">
        <v>6</v>
      </c>
      <c r="L150" s="10">
        <v>100000</v>
      </c>
      <c r="M150" s="10" t="s">
        <v>36</v>
      </c>
      <c r="N150" s="10">
        <v>600000</v>
      </c>
      <c r="P150" t="s">
        <v>29</v>
      </c>
      <c r="R150" t="str">
        <f t="shared" si="5"/>
        <v/>
      </c>
      <c r="T150">
        <v>43548</v>
      </c>
      <c r="U150" s="9">
        <v>6</v>
      </c>
      <c r="V150">
        <v>131</v>
      </c>
      <c r="W150" s="11">
        <f t="shared" si="4"/>
        <v>7258</v>
      </c>
      <c r="X150" t="str">
        <f>+IF(D150="","",VLOOKUP(D150,[1]DATOS!$G$15:$H$37,2,0))</f>
        <v>ONCOLOGIA</v>
      </c>
    </row>
    <row r="151" spans="1:24" x14ac:dyDescent="0.25">
      <c r="A151" t="s">
        <v>40</v>
      </c>
      <c r="B151" s="9">
        <v>43552</v>
      </c>
      <c r="C151" t="s">
        <v>98</v>
      </c>
      <c r="D151" t="s">
        <v>99</v>
      </c>
      <c r="E151">
        <v>4</v>
      </c>
      <c r="F151" s="9">
        <v>43552</v>
      </c>
      <c r="G151">
        <v>31892884</v>
      </c>
      <c r="H151" t="s">
        <v>220</v>
      </c>
      <c r="I151">
        <v>1</v>
      </c>
      <c r="J151" t="s">
        <v>229</v>
      </c>
      <c r="K151">
        <v>4</v>
      </c>
      <c r="L151" s="10">
        <v>100000</v>
      </c>
      <c r="M151" s="10" t="s">
        <v>36</v>
      </c>
      <c r="N151" s="10">
        <v>400000</v>
      </c>
      <c r="P151" t="s">
        <v>29</v>
      </c>
      <c r="R151" t="str">
        <f t="shared" si="5"/>
        <v/>
      </c>
      <c r="T151">
        <v>43548</v>
      </c>
      <c r="U151" s="9">
        <v>4</v>
      </c>
      <c r="V151">
        <v>132</v>
      </c>
      <c r="W151" s="11">
        <f t="shared" si="4"/>
        <v>10887</v>
      </c>
      <c r="X151" t="str">
        <f>+IF(D151="","",VLOOKUP(D151,[1]DATOS!$G$15:$H$37,2,0))</f>
        <v>ONCOLOGIA</v>
      </c>
    </row>
    <row r="152" spans="1:24" x14ac:dyDescent="0.25">
      <c r="A152" t="s">
        <v>40</v>
      </c>
      <c r="B152" s="9">
        <v>43552</v>
      </c>
      <c r="C152" t="s">
        <v>98</v>
      </c>
      <c r="D152" t="s">
        <v>99</v>
      </c>
      <c r="E152">
        <v>4</v>
      </c>
      <c r="F152" s="9">
        <v>43552</v>
      </c>
      <c r="G152">
        <v>31892884</v>
      </c>
      <c r="H152" t="s">
        <v>220</v>
      </c>
      <c r="I152">
        <v>2</v>
      </c>
      <c r="J152" t="s">
        <v>230</v>
      </c>
      <c r="K152">
        <v>4</v>
      </c>
      <c r="L152" s="10">
        <v>100000</v>
      </c>
      <c r="M152" s="10" t="s">
        <v>36</v>
      </c>
      <c r="N152" s="10">
        <v>400000</v>
      </c>
      <c r="P152" t="s">
        <v>29</v>
      </c>
      <c r="R152" t="str">
        <f t="shared" si="5"/>
        <v/>
      </c>
      <c r="T152">
        <v>43548</v>
      </c>
      <c r="U152" s="9">
        <v>4</v>
      </c>
      <c r="V152">
        <v>132</v>
      </c>
      <c r="W152" s="11">
        <f t="shared" si="4"/>
        <v>10887</v>
      </c>
      <c r="X152" t="str">
        <f>+IF(D152="","",VLOOKUP(D152,[1]DATOS!$G$15:$H$37,2,0))</f>
        <v>ONCOLOGIA</v>
      </c>
    </row>
    <row r="153" spans="1:24" x14ac:dyDescent="0.25">
      <c r="A153" t="s">
        <v>40</v>
      </c>
      <c r="B153" s="9">
        <v>43552</v>
      </c>
      <c r="C153" t="s">
        <v>98</v>
      </c>
      <c r="D153" t="s">
        <v>99</v>
      </c>
      <c r="E153">
        <v>4</v>
      </c>
      <c r="F153" s="9">
        <v>43552</v>
      </c>
      <c r="G153">
        <v>31892884</v>
      </c>
      <c r="H153" t="s">
        <v>220</v>
      </c>
      <c r="I153">
        <v>3</v>
      </c>
      <c r="J153" t="s">
        <v>231</v>
      </c>
      <c r="K153">
        <v>3</v>
      </c>
      <c r="L153" s="10">
        <v>100000</v>
      </c>
      <c r="M153" s="10" t="s">
        <v>36</v>
      </c>
      <c r="N153" s="10">
        <v>300000</v>
      </c>
      <c r="P153" t="s">
        <v>29</v>
      </c>
      <c r="R153" t="str">
        <f t="shared" si="5"/>
        <v/>
      </c>
      <c r="T153">
        <v>43548</v>
      </c>
      <c r="U153" s="9">
        <v>3</v>
      </c>
      <c r="V153">
        <v>132</v>
      </c>
      <c r="W153" s="11">
        <f t="shared" si="4"/>
        <v>14516</v>
      </c>
      <c r="X153" t="str">
        <f>+IF(D153="","",VLOOKUP(D153,[1]DATOS!$G$15:$H$37,2,0))</f>
        <v>ONCOLOGIA</v>
      </c>
    </row>
    <row r="154" spans="1:24" x14ac:dyDescent="0.25">
      <c r="A154" t="s">
        <v>40</v>
      </c>
      <c r="B154" s="9">
        <v>43552</v>
      </c>
      <c r="C154" t="s">
        <v>98</v>
      </c>
      <c r="D154" t="s">
        <v>99</v>
      </c>
      <c r="E154">
        <v>4</v>
      </c>
      <c r="F154" s="9">
        <v>43552</v>
      </c>
      <c r="G154">
        <v>31892884</v>
      </c>
      <c r="H154" t="s">
        <v>220</v>
      </c>
      <c r="I154">
        <v>4</v>
      </c>
      <c r="J154" t="s">
        <v>232</v>
      </c>
      <c r="K154">
        <v>1</v>
      </c>
      <c r="L154" s="10">
        <v>100000</v>
      </c>
      <c r="M154" s="10" t="s">
        <v>36</v>
      </c>
      <c r="N154" s="10">
        <v>100000</v>
      </c>
      <c r="P154" t="s">
        <v>29</v>
      </c>
      <c r="R154" t="str">
        <f t="shared" si="5"/>
        <v/>
      </c>
      <c r="T154">
        <v>43548</v>
      </c>
      <c r="U154" s="9">
        <v>1</v>
      </c>
      <c r="V154">
        <v>132</v>
      </c>
      <c r="W154" s="11">
        <f t="shared" si="4"/>
        <v>43548</v>
      </c>
      <c r="X154" t="str">
        <f>+IF(D154="","",VLOOKUP(D154,[1]DATOS!$G$15:$H$37,2,0))</f>
        <v>ONCOLOGIA</v>
      </c>
    </row>
    <row r="155" spans="1:24" x14ac:dyDescent="0.25">
      <c r="A155" t="s">
        <v>40</v>
      </c>
      <c r="B155" s="9">
        <v>43552</v>
      </c>
      <c r="C155" t="s">
        <v>98</v>
      </c>
      <c r="D155" t="s">
        <v>99</v>
      </c>
      <c r="E155">
        <v>4</v>
      </c>
      <c r="F155" s="9">
        <v>43552</v>
      </c>
      <c r="G155">
        <v>31892884</v>
      </c>
      <c r="H155" t="s">
        <v>220</v>
      </c>
      <c r="I155">
        <v>5</v>
      </c>
      <c r="J155" t="s">
        <v>233</v>
      </c>
      <c r="K155">
        <v>4</v>
      </c>
      <c r="L155" s="10">
        <v>100000</v>
      </c>
      <c r="M155" s="10" t="s">
        <v>36</v>
      </c>
      <c r="N155" s="10">
        <v>400000</v>
      </c>
      <c r="P155" t="s">
        <v>29</v>
      </c>
      <c r="R155" t="str">
        <f t="shared" si="5"/>
        <v/>
      </c>
      <c r="T155">
        <v>43548</v>
      </c>
      <c r="U155" s="9">
        <v>4</v>
      </c>
      <c r="V155">
        <v>132</v>
      </c>
      <c r="W155" s="11">
        <f t="shared" si="4"/>
        <v>10887</v>
      </c>
      <c r="X155" t="str">
        <f>+IF(D155="","",VLOOKUP(D155,[1]DATOS!$G$15:$H$37,2,0))</f>
        <v>ONCOLOGIA</v>
      </c>
    </row>
    <row r="156" spans="1:24" x14ac:dyDescent="0.25">
      <c r="A156" t="s">
        <v>40</v>
      </c>
      <c r="B156" s="9">
        <v>43552</v>
      </c>
      <c r="C156" t="s">
        <v>98</v>
      </c>
      <c r="D156" t="s">
        <v>99</v>
      </c>
      <c r="E156">
        <v>4</v>
      </c>
      <c r="F156" s="9">
        <v>43552</v>
      </c>
      <c r="G156">
        <v>31892884</v>
      </c>
      <c r="H156" t="s">
        <v>220</v>
      </c>
      <c r="I156">
        <v>6</v>
      </c>
      <c r="J156" t="s">
        <v>234</v>
      </c>
      <c r="K156">
        <v>5</v>
      </c>
      <c r="L156" s="10">
        <v>100000</v>
      </c>
      <c r="M156" s="10" t="s">
        <v>36</v>
      </c>
      <c r="N156" s="10">
        <v>500000</v>
      </c>
      <c r="P156" t="s">
        <v>29</v>
      </c>
      <c r="R156" t="str">
        <f t="shared" si="5"/>
        <v/>
      </c>
      <c r="T156">
        <v>43548</v>
      </c>
      <c r="U156" s="9">
        <v>5</v>
      </c>
      <c r="V156">
        <v>132</v>
      </c>
      <c r="W156" s="11">
        <f t="shared" si="4"/>
        <v>8709.6</v>
      </c>
      <c r="X156" t="str">
        <f>+IF(D156="","",VLOOKUP(D156,[1]DATOS!$G$15:$H$37,2,0))</f>
        <v>ONCOLOGIA</v>
      </c>
    </row>
    <row r="157" spans="1:24" x14ac:dyDescent="0.25">
      <c r="A157" t="s">
        <v>40</v>
      </c>
      <c r="B157" s="9">
        <v>43552</v>
      </c>
      <c r="C157" t="s">
        <v>98</v>
      </c>
      <c r="D157" t="s">
        <v>99</v>
      </c>
      <c r="E157">
        <v>4</v>
      </c>
      <c r="F157" s="9">
        <v>43552</v>
      </c>
      <c r="G157">
        <v>31892884</v>
      </c>
      <c r="H157" t="s">
        <v>220</v>
      </c>
      <c r="I157">
        <v>7</v>
      </c>
      <c r="J157" t="s">
        <v>235</v>
      </c>
      <c r="K157">
        <v>5</v>
      </c>
      <c r="L157" s="10">
        <v>100000</v>
      </c>
      <c r="M157" s="10" t="s">
        <v>36</v>
      </c>
      <c r="N157" s="10">
        <v>500000</v>
      </c>
      <c r="P157" t="s">
        <v>29</v>
      </c>
      <c r="R157" t="str">
        <f t="shared" si="5"/>
        <v/>
      </c>
      <c r="T157">
        <v>43548</v>
      </c>
      <c r="U157" s="9">
        <v>5</v>
      </c>
      <c r="V157">
        <v>132</v>
      </c>
      <c r="W157" s="11">
        <f t="shared" si="4"/>
        <v>8709.6</v>
      </c>
      <c r="X157" t="str">
        <f>+IF(D157="","",VLOOKUP(D157,[1]DATOS!$G$15:$H$37,2,0))</f>
        <v>ONCOLOGIA</v>
      </c>
    </row>
    <row r="158" spans="1:24" x14ac:dyDescent="0.25">
      <c r="A158" t="s">
        <v>40</v>
      </c>
      <c r="B158" s="9">
        <v>43552</v>
      </c>
      <c r="C158" t="s">
        <v>98</v>
      </c>
      <c r="D158" t="s">
        <v>99</v>
      </c>
      <c r="E158">
        <v>4</v>
      </c>
      <c r="F158" s="9">
        <v>43552</v>
      </c>
      <c r="G158">
        <v>31892884</v>
      </c>
      <c r="H158" t="s">
        <v>220</v>
      </c>
      <c r="I158">
        <v>8</v>
      </c>
      <c r="J158" t="s">
        <v>236</v>
      </c>
      <c r="K158">
        <v>5</v>
      </c>
      <c r="L158" s="10">
        <v>100000</v>
      </c>
      <c r="M158" s="10" t="s">
        <v>36</v>
      </c>
      <c r="N158" s="10">
        <v>500000</v>
      </c>
      <c r="P158" t="s">
        <v>29</v>
      </c>
      <c r="R158" t="str">
        <f t="shared" si="5"/>
        <v/>
      </c>
      <c r="T158">
        <v>43548</v>
      </c>
      <c r="U158" s="9">
        <v>5</v>
      </c>
      <c r="V158">
        <v>132</v>
      </c>
      <c r="W158" s="11">
        <f t="shared" si="4"/>
        <v>8709.6</v>
      </c>
      <c r="X158" t="str">
        <f>+IF(D158="","",VLOOKUP(D158,[1]DATOS!$G$15:$H$37,2,0))</f>
        <v>ONCOLOGIA</v>
      </c>
    </row>
    <row r="159" spans="1:24" x14ac:dyDescent="0.25">
      <c r="A159" t="s">
        <v>40</v>
      </c>
      <c r="B159" s="9">
        <v>43552</v>
      </c>
      <c r="C159" t="s">
        <v>237</v>
      </c>
      <c r="D159" t="s">
        <v>237</v>
      </c>
      <c r="E159">
        <v>1</v>
      </c>
      <c r="F159" s="9">
        <v>43552</v>
      </c>
      <c r="G159">
        <v>891480000</v>
      </c>
      <c r="H159" t="s">
        <v>152</v>
      </c>
      <c r="I159">
        <v>1</v>
      </c>
      <c r="J159" t="s">
        <v>238</v>
      </c>
      <c r="K159">
        <v>1</v>
      </c>
      <c r="L159" s="10">
        <v>550000</v>
      </c>
      <c r="M159" s="10" t="s">
        <v>36</v>
      </c>
      <c r="N159" s="10">
        <v>550000</v>
      </c>
      <c r="P159" t="s">
        <v>29</v>
      </c>
      <c r="R159" t="str">
        <f t="shared" si="5"/>
        <v/>
      </c>
      <c r="W159" s="11" t="str">
        <f t="shared" si="4"/>
        <v/>
      </c>
      <c r="X159" t="str">
        <f>+IF(D159="","",VLOOKUP(D159,[1]DATOS!$G$15:$H$37,2,0))</f>
        <v>UCI</v>
      </c>
    </row>
    <row r="160" spans="1:24" x14ac:dyDescent="0.25">
      <c r="A160" t="s">
        <v>24</v>
      </c>
      <c r="B160" s="9">
        <v>43553</v>
      </c>
      <c r="C160" t="s">
        <v>25</v>
      </c>
      <c r="D160" t="s">
        <v>26</v>
      </c>
      <c r="E160">
        <v>5</v>
      </c>
      <c r="F160" s="9">
        <v>43553</v>
      </c>
      <c r="G160">
        <v>830091676</v>
      </c>
      <c r="H160" t="s">
        <v>75</v>
      </c>
      <c r="I160">
        <v>1</v>
      </c>
      <c r="J160" t="s">
        <v>239</v>
      </c>
      <c r="K160">
        <v>1</v>
      </c>
      <c r="L160" s="10">
        <v>4081202</v>
      </c>
      <c r="M160" s="10">
        <v>775428.38</v>
      </c>
      <c r="N160" s="10">
        <v>4856630.38</v>
      </c>
      <c r="P160" t="s">
        <v>29</v>
      </c>
      <c r="R160" t="str">
        <f t="shared" si="5"/>
        <v/>
      </c>
      <c r="W160" s="11" t="str">
        <f t="shared" si="4"/>
        <v/>
      </c>
      <c r="X160" t="str">
        <f>+IF(D160="","",VLOOKUP(D160,[1]DATOS!$G$15:$H$37,2,0))</f>
        <v>BIOTECNOLOGIA</v>
      </c>
    </row>
    <row r="161" spans="1:24" x14ac:dyDescent="0.25">
      <c r="A161" t="s">
        <v>24</v>
      </c>
      <c r="B161" s="9">
        <v>43553</v>
      </c>
      <c r="C161" t="s">
        <v>25</v>
      </c>
      <c r="D161" t="s">
        <v>26</v>
      </c>
      <c r="E161">
        <v>5</v>
      </c>
      <c r="F161" s="9">
        <v>43553</v>
      </c>
      <c r="G161">
        <v>830091676</v>
      </c>
      <c r="H161" t="s">
        <v>75</v>
      </c>
      <c r="I161">
        <v>2</v>
      </c>
      <c r="J161" t="s">
        <v>240</v>
      </c>
      <c r="K161">
        <v>1</v>
      </c>
      <c r="L161" s="10">
        <v>4081202</v>
      </c>
      <c r="M161" s="10">
        <v>775428.38</v>
      </c>
      <c r="N161" s="10">
        <v>4856630.38</v>
      </c>
      <c r="P161" t="s">
        <v>29</v>
      </c>
      <c r="R161" t="str">
        <f t="shared" si="5"/>
        <v/>
      </c>
      <c r="W161" s="11" t="str">
        <f t="shared" si="4"/>
        <v/>
      </c>
      <c r="X161" t="str">
        <f>+IF(D161="","",VLOOKUP(D161,[1]DATOS!$G$15:$H$37,2,0))</f>
        <v>BIOTECNOLOGIA</v>
      </c>
    </row>
    <row r="162" spans="1:24" x14ac:dyDescent="0.25">
      <c r="A162" t="s">
        <v>24</v>
      </c>
      <c r="B162" s="9">
        <v>43553</v>
      </c>
      <c r="C162" t="s">
        <v>25</v>
      </c>
      <c r="D162" t="s">
        <v>26</v>
      </c>
      <c r="E162">
        <v>5</v>
      </c>
      <c r="F162" s="9">
        <v>43553</v>
      </c>
      <c r="G162">
        <v>830091676</v>
      </c>
      <c r="H162" t="s">
        <v>75</v>
      </c>
      <c r="I162">
        <v>3</v>
      </c>
      <c r="J162" t="s">
        <v>241</v>
      </c>
      <c r="K162">
        <v>1</v>
      </c>
      <c r="L162" s="10">
        <v>4081202</v>
      </c>
      <c r="M162" s="10">
        <v>775428.38</v>
      </c>
      <c r="N162" s="10">
        <v>4856630.38</v>
      </c>
      <c r="P162" t="s">
        <v>29</v>
      </c>
      <c r="R162" t="str">
        <f t="shared" si="5"/>
        <v/>
      </c>
      <c r="W162" s="11" t="str">
        <f t="shared" si="4"/>
        <v/>
      </c>
      <c r="X162" t="str">
        <f>+IF(D162="","",VLOOKUP(D162,[1]DATOS!$G$15:$H$37,2,0))</f>
        <v>BIOTECNOLOGIA</v>
      </c>
    </row>
    <row r="163" spans="1:24" x14ac:dyDescent="0.25">
      <c r="A163" t="s">
        <v>40</v>
      </c>
      <c r="B163" s="9">
        <v>43553</v>
      </c>
      <c r="C163" t="s">
        <v>25</v>
      </c>
      <c r="D163" t="s">
        <v>26</v>
      </c>
      <c r="E163">
        <v>6</v>
      </c>
      <c r="F163" s="9">
        <v>43553</v>
      </c>
      <c r="G163">
        <v>1088309603</v>
      </c>
      <c r="H163" t="s">
        <v>242</v>
      </c>
      <c r="I163">
        <v>1</v>
      </c>
      <c r="J163" t="s">
        <v>243</v>
      </c>
      <c r="K163">
        <v>1</v>
      </c>
      <c r="L163" s="10">
        <v>120000</v>
      </c>
      <c r="M163" s="10">
        <v>22800</v>
      </c>
      <c r="N163" s="10">
        <v>142800</v>
      </c>
      <c r="P163" t="s">
        <v>29</v>
      </c>
      <c r="R163" t="str">
        <f t="shared" si="5"/>
        <v/>
      </c>
      <c r="W163" s="11" t="str">
        <f t="shared" si="4"/>
        <v/>
      </c>
      <c r="X163" t="str">
        <f>+IF(D163="","",VLOOKUP(D163,[1]DATOS!$G$15:$H$37,2,0))</f>
        <v>BIOTECNOLOGIA</v>
      </c>
    </row>
    <row r="164" spans="1:24" x14ac:dyDescent="0.25">
      <c r="A164" t="s">
        <v>24</v>
      </c>
      <c r="B164" s="9">
        <v>43553</v>
      </c>
      <c r="C164" t="s">
        <v>73</v>
      </c>
      <c r="D164" t="s">
        <v>74</v>
      </c>
      <c r="E164">
        <v>22</v>
      </c>
      <c r="F164" s="9">
        <v>43553</v>
      </c>
      <c r="G164">
        <v>830091676</v>
      </c>
      <c r="H164" t="s">
        <v>75</v>
      </c>
      <c r="I164">
        <v>1</v>
      </c>
      <c r="J164" t="s">
        <v>78</v>
      </c>
      <c r="K164">
        <v>1</v>
      </c>
      <c r="L164" s="10">
        <v>5092480</v>
      </c>
      <c r="M164" s="10" t="s">
        <v>36</v>
      </c>
      <c r="N164" s="10">
        <v>5092480</v>
      </c>
      <c r="P164" t="s">
        <v>29</v>
      </c>
      <c r="R164" t="str">
        <f t="shared" si="5"/>
        <v/>
      </c>
      <c r="T164">
        <v>43552</v>
      </c>
      <c r="U164" s="9">
        <v>1</v>
      </c>
      <c r="V164">
        <v>9009</v>
      </c>
      <c r="W164" s="11">
        <f t="shared" si="4"/>
        <v>43552</v>
      </c>
      <c r="X164" t="str">
        <f>+IF(D164="","",VLOOKUP(D164,[1]DATOS!$G$15:$H$37,2,0))</f>
        <v>CIRUGIA</v>
      </c>
    </row>
    <row r="165" spans="1:24" x14ac:dyDescent="0.25">
      <c r="A165" t="s">
        <v>24</v>
      </c>
      <c r="B165" s="9">
        <v>43553</v>
      </c>
      <c r="C165" t="s">
        <v>73</v>
      </c>
      <c r="D165" t="s">
        <v>74</v>
      </c>
      <c r="E165">
        <v>23</v>
      </c>
      <c r="F165" s="9">
        <v>43553</v>
      </c>
      <c r="G165">
        <v>830091676</v>
      </c>
      <c r="H165" t="s">
        <v>75</v>
      </c>
      <c r="I165">
        <v>1</v>
      </c>
      <c r="J165" t="s">
        <v>78</v>
      </c>
      <c r="K165">
        <v>2</v>
      </c>
      <c r="L165" s="10">
        <v>519872</v>
      </c>
      <c r="M165" s="10">
        <v>197551.36000000002</v>
      </c>
      <c r="N165" s="10">
        <v>1237295.3600000001</v>
      </c>
      <c r="P165" t="s">
        <v>29</v>
      </c>
      <c r="R165" t="str">
        <f t="shared" si="5"/>
        <v/>
      </c>
      <c r="T165">
        <v>43552</v>
      </c>
      <c r="U165" s="9">
        <v>1</v>
      </c>
      <c r="V165">
        <v>9008</v>
      </c>
      <c r="W165" s="11">
        <f t="shared" si="4"/>
        <v>21776</v>
      </c>
      <c r="X165" t="str">
        <f>+IF(D165="","",VLOOKUP(D165,[1]DATOS!$G$15:$H$37,2,0))</f>
        <v>CIRUGIA</v>
      </c>
    </row>
    <row r="166" spans="1:24" x14ac:dyDescent="0.25">
      <c r="A166" t="s">
        <v>24</v>
      </c>
      <c r="B166" s="9">
        <v>43553</v>
      </c>
      <c r="C166" t="s">
        <v>73</v>
      </c>
      <c r="D166" t="s">
        <v>74</v>
      </c>
      <c r="E166">
        <v>24</v>
      </c>
      <c r="F166" s="9">
        <v>43553</v>
      </c>
      <c r="G166">
        <v>830091676</v>
      </c>
      <c r="H166" t="s">
        <v>75</v>
      </c>
      <c r="I166">
        <v>1</v>
      </c>
      <c r="J166" t="s">
        <v>78</v>
      </c>
      <c r="K166">
        <v>1</v>
      </c>
      <c r="L166" s="10">
        <v>1039744</v>
      </c>
      <c r="M166" s="10">
        <v>197551.36000000002</v>
      </c>
      <c r="N166" s="10">
        <v>1237295.3600000001</v>
      </c>
      <c r="P166" t="s">
        <v>29</v>
      </c>
      <c r="R166" t="str">
        <f t="shared" si="5"/>
        <v/>
      </c>
      <c r="T166">
        <v>43552</v>
      </c>
      <c r="U166" s="9">
        <v>1</v>
      </c>
      <c r="V166">
        <v>9007</v>
      </c>
      <c r="W166" s="11">
        <f t="shared" si="4"/>
        <v>43552</v>
      </c>
      <c r="X166" t="str">
        <f>+IF(D166="","",VLOOKUP(D166,[1]DATOS!$G$15:$H$37,2,0))</f>
        <v>CIRUGIA</v>
      </c>
    </row>
    <row r="167" spans="1:24" x14ac:dyDescent="0.25">
      <c r="A167" t="s">
        <v>24</v>
      </c>
      <c r="B167" s="9">
        <v>43553</v>
      </c>
      <c r="C167" t="s">
        <v>73</v>
      </c>
      <c r="D167" t="s">
        <v>74</v>
      </c>
      <c r="E167">
        <v>25</v>
      </c>
      <c r="F167" s="9">
        <v>43553</v>
      </c>
      <c r="G167">
        <v>830091676</v>
      </c>
      <c r="H167" t="s">
        <v>75</v>
      </c>
      <c r="I167">
        <v>1</v>
      </c>
      <c r="J167" t="s">
        <v>78</v>
      </c>
      <c r="K167">
        <v>1</v>
      </c>
      <c r="L167" s="10">
        <v>519872</v>
      </c>
      <c r="M167" s="10">
        <v>98775.680000000008</v>
      </c>
      <c r="N167" s="10">
        <v>618647.68000000005</v>
      </c>
      <c r="P167" t="s">
        <v>29</v>
      </c>
      <c r="R167" t="str">
        <f t="shared" si="5"/>
        <v/>
      </c>
      <c r="T167">
        <v>1</v>
      </c>
      <c r="U167" s="9">
        <v>1</v>
      </c>
      <c r="V167">
        <v>9006</v>
      </c>
      <c r="W167" s="11">
        <f t="shared" si="4"/>
        <v>1</v>
      </c>
      <c r="X167" t="str">
        <f>+IF(D167="","",VLOOKUP(D167,[1]DATOS!$G$15:$H$37,2,0))</f>
        <v>CIRUGIA</v>
      </c>
    </row>
    <row r="168" spans="1:24" x14ac:dyDescent="0.25">
      <c r="A168" t="s">
        <v>24</v>
      </c>
      <c r="B168" s="9">
        <v>43553</v>
      </c>
      <c r="C168" t="s">
        <v>73</v>
      </c>
      <c r="D168" t="s">
        <v>74</v>
      </c>
      <c r="E168">
        <v>26</v>
      </c>
      <c r="F168" s="9">
        <v>43553</v>
      </c>
      <c r="G168">
        <v>830091676</v>
      </c>
      <c r="H168" t="s">
        <v>75</v>
      </c>
      <c r="I168">
        <v>1</v>
      </c>
      <c r="J168" t="s">
        <v>78</v>
      </c>
      <c r="K168">
        <v>1</v>
      </c>
      <c r="L168" s="10">
        <v>1180608</v>
      </c>
      <c r="M168" s="10">
        <v>224315.51999999999</v>
      </c>
      <c r="N168" s="10">
        <v>1404923.52</v>
      </c>
      <c r="P168" t="s">
        <v>29</v>
      </c>
      <c r="R168" t="str">
        <f t="shared" si="5"/>
        <v/>
      </c>
      <c r="T168">
        <v>43552</v>
      </c>
      <c r="U168" s="9">
        <v>1</v>
      </c>
      <c r="V168">
        <v>9005</v>
      </c>
      <c r="W168" s="11">
        <f t="shared" si="4"/>
        <v>43552</v>
      </c>
      <c r="X168" t="str">
        <f>+IF(D168="","",VLOOKUP(D168,[1]DATOS!$G$15:$H$37,2,0))</f>
        <v>CIRUGIA</v>
      </c>
    </row>
    <row r="169" spans="1:24" x14ac:dyDescent="0.25">
      <c r="A169" t="s">
        <v>24</v>
      </c>
      <c r="B169" s="9">
        <v>43553</v>
      </c>
      <c r="C169" t="s">
        <v>73</v>
      </c>
      <c r="D169" t="s">
        <v>74</v>
      </c>
      <c r="E169">
        <v>26</v>
      </c>
      <c r="F169" s="9">
        <v>43553</v>
      </c>
      <c r="G169">
        <v>830091676</v>
      </c>
      <c r="H169" t="s">
        <v>75</v>
      </c>
      <c r="I169">
        <v>2</v>
      </c>
      <c r="J169" t="s">
        <v>244</v>
      </c>
      <c r="K169">
        <v>1</v>
      </c>
      <c r="L169" s="10">
        <v>2836684</v>
      </c>
      <c r="M169" s="10" t="s">
        <v>36</v>
      </c>
      <c r="N169" s="10">
        <v>2836684</v>
      </c>
      <c r="P169" t="s">
        <v>29</v>
      </c>
      <c r="R169" t="str">
        <f t="shared" si="5"/>
        <v/>
      </c>
      <c r="T169">
        <v>43552</v>
      </c>
      <c r="U169" s="9">
        <v>1</v>
      </c>
      <c r="V169">
        <v>8976</v>
      </c>
      <c r="W169" s="11">
        <f t="shared" si="4"/>
        <v>43552</v>
      </c>
      <c r="X169" t="str">
        <f>+IF(D169="","",VLOOKUP(D169,[1]DATOS!$G$15:$H$37,2,0))</f>
        <v>CIRUGIA</v>
      </c>
    </row>
    <row r="170" spans="1:24" x14ac:dyDescent="0.25">
      <c r="A170" t="s">
        <v>24</v>
      </c>
      <c r="B170" s="9">
        <v>43553</v>
      </c>
      <c r="C170" t="s">
        <v>73</v>
      </c>
      <c r="D170" t="s">
        <v>74</v>
      </c>
      <c r="E170">
        <v>27</v>
      </c>
      <c r="F170" s="9">
        <v>43553</v>
      </c>
      <c r="G170">
        <v>830091676</v>
      </c>
      <c r="H170" t="s">
        <v>75</v>
      </c>
      <c r="I170">
        <v>1</v>
      </c>
      <c r="J170" t="s">
        <v>79</v>
      </c>
      <c r="K170">
        <v>1</v>
      </c>
      <c r="L170" s="10">
        <v>4074064</v>
      </c>
      <c r="M170" s="10">
        <v>774072.16</v>
      </c>
      <c r="N170" s="10">
        <v>4848136.16</v>
      </c>
      <c r="P170" t="s">
        <v>29</v>
      </c>
      <c r="R170" t="str">
        <f t="shared" si="5"/>
        <v/>
      </c>
      <c r="T170">
        <v>43553</v>
      </c>
      <c r="U170" s="9">
        <v>1</v>
      </c>
      <c r="V170">
        <v>13576</v>
      </c>
      <c r="W170" s="11">
        <f t="shared" si="4"/>
        <v>43553</v>
      </c>
      <c r="X170" t="str">
        <f>+IF(D170="","",VLOOKUP(D170,[1]DATOS!$G$15:$H$37,2,0))</f>
        <v>CIRUGIA</v>
      </c>
    </row>
    <row r="171" spans="1:24" x14ac:dyDescent="0.25">
      <c r="A171" t="s">
        <v>24</v>
      </c>
      <c r="B171" s="9">
        <v>43553</v>
      </c>
      <c r="C171" t="s">
        <v>32</v>
      </c>
      <c r="D171" t="s">
        <v>33</v>
      </c>
      <c r="E171">
        <v>7</v>
      </c>
      <c r="F171" s="9">
        <v>43553</v>
      </c>
      <c r="G171">
        <v>891409291</v>
      </c>
      <c r="H171" t="s">
        <v>182</v>
      </c>
      <c r="I171">
        <v>1</v>
      </c>
      <c r="J171" t="s">
        <v>245</v>
      </c>
      <c r="K171">
        <v>1</v>
      </c>
      <c r="L171" s="10">
        <v>68187</v>
      </c>
      <c r="M171" s="10">
        <v>12955.53</v>
      </c>
      <c r="N171" s="10">
        <v>81142.53</v>
      </c>
      <c r="P171" t="s">
        <v>29</v>
      </c>
      <c r="R171" t="str">
        <f t="shared" si="5"/>
        <v/>
      </c>
      <c r="W171" s="11" t="str">
        <f t="shared" si="4"/>
        <v/>
      </c>
      <c r="X171" t="str">
        <f>+IF(D171="","",VLOOKUP(D171,[1]DATOS!$G$15:$H$37,2,0))</f>
        <v>FARMACIA</v>
      </c>
    </row>
    <row r="172" spans="1:24" x14ac:dyDescent="0.25">
      <c r="A172" t="s">
        <v>40</v>
      </c>
      <c r="B172" s="9">
        <v>43553</v>
      </c>
      <c r="C172" t="s">
        <v>32</v>
      </c>
      <c r="D172" t="s">
        <v>33</v>
      </c>
      <c r="E172">
        <v>8</v>
      </c>
      <c r="F172" s="9">
        <v>43553</v>
      </c>
      <c r="G172">
        <v>900757947</v>
      </c>
      <c r="H172" t="s">
        <v>30</v>
      </c>
      <c r="I172">
        <v>1</v>
      </c>
      <c r="J172" t="s">
        <v>80</v>
      </c>
      <c r="K172">
        <v>30</v>
      </c>
      <c r="L172" s="10">
        <v>380000</v>
      </c>
      <c r="M172" s="10" t="s">
        <v>36</v>
      </c>
      <c r="N172" s="10">
        <v>11400000</v>
      </c>
      <c r="P172" t="s">
        <v>29</v>
      </c>
      <c r="R172" t="str">
        <f t="shared" si="5"/>
        <v/>
      </c>
      <c r="W172" s="11" t="str">
        <f t="shared" si="4"/>
        <v/>
      </c>
      <c r="X172" t="str">
        <f>+IF(D172="","",VLOOKUP(D172,[1]DATOS!$G$15:$H$37,2,0))</f>
        <v>FARMACIA</v>
      </c>
    </row>
    <row r="173" spans="1:24" x14ac:dyDescent="0.25">
      <c r="A173" t="s">
        <v>40</v>
      </c>
      <c r="B173" s="9">
        <v>43553</v>
      </c>
      <c r="C173" t="s">
        <v>32</v>
      </c>
      <c r="D173" t="s">
        <v>33</v>
      </c>
      <c r="E173">
        <v>9</v>
      </c>
      <c r="F173" s="9">
        <v>43553</v>
      </c>
      <c r="G173">
        <v>800250382</v>
      </c>
      <c r="H173" t="s">
        <v>246</v>
      </c>
      <c r="I173">
        <v>1</v>
      </c>
      <c r="J173" t="s">
        <v>247</v>
      </c>
      <c r="K173">
        <v>6</v>
      </c>
      <c r="L173" s="10">
        <v>118315</v>
      </c>
      <c r="M173" s="10">
        <v>134879.1</v>
      </c>
      <c r="N173" s="10">
        <v>844769.1</v>
      </c>
      <c r="P173" t="s">
        <v>29</v>
      </c>
      <c r="R173" t="str">
        <f t="shared" si="5"/>
        <v/>
      </c>
      <c r="W173" s="11" t="str">
        <f t="shared" si="4"/>
        <v/>
      </c>
      <c r="X173" t="str">
        <f>+IF(D173="","",VLOOKUP(D173,[1]DATOS!$G$15:$H$37,2,0))</f>
        <v>FARMACIA</v>
      </c>
    </row>
    <row r="174" spans="1:24" x14ac:dyDescent="0.25">
      <c r="A174" t="s">
        <v>24</v>
      </c>
      <c r="B174" s="9">
        <v>43553</v>
      </c>
      <c r="C174" t="s">
        <v>248</v>
      </c>
      <c r="D174" t="s">
        <v>249</v>
      </c>
      <c r="E174">
        <v>1</v>
      </c>
      <c r="F174" s="9">
        <v>43553</v>
      </c>
      <c r="G174">
        <v>900015531</v>
      </c>
      <c r="H174" t="s">
        <v>167</v>
      </c>
      <c r="I174">
        <v>1</v>
      </c>
      <c r="J174" t="s">
        <v>250</v>
      </c>
      <c r="K174">
        <v>4000</v>
      </c>
      <c r="L174" s="10">
        <v>209.44</v>
      </c>
      <c r="M174" s="10">
        <v>159174.39999999999</v>
      </c>
      <c r="N174" s="10">
        <v>996934.4</v>
      </c>
      <c r="P174" t="s">
        <v>29</v>
      </c>
      <c r="R174" t="str">
        <f t="shared" si="5"/>
        <v/>
      </c>
      <c r="W174" s="11" t="str">
        <f t="shared" si="4"/>
        <v/>
      </c>
      <c r="X174" t="str">
        <f>+IF(D174="","",VLOOKUP(D174,[1]DATOS!$G$15:$H$37,2,0))</f>
        <v>MERCADEO</v>
      </c>
    </row>
    <row r="175" spans="1:24" x14ac:dyDescent="0.25">
      <c r="A175" t="s">
        <v>40</v>
      </c>
      <c r="B175" s="9">
        <v>43553</v>
      </c>
      <c r="C175" t="s">
        <v>48</v>
      </c>
      <c r="D175" t="s">
        <v>49</v>
      </c>
      <c r="E175">
        <v>26</v>
      </c>
      <c r="F175" s="9">
        <v>43553</v>
      </c>
      <c r="G175">
        <v>890806999</v>
      </c>
      <c r="H175" t="s">
        <v>217</v>
      </c>
      <c r="I175">
        <v>1</v>
      </c>
      <c r="J175" t="s">
        <v>218</v>
      </c>
      <c r="K175">
        <v>2</v>
      </c>
      <c r="L175" s="10">
        <v>4037.14</v>
      </c>
      <c r="M175" s="10">
        <v>1534.1132</v>
      </c>
      <c r="N175" s="10">
        <v>9608.3932000000004</v>
      </c>
      <c r="P175" t="s">
        <v>29</v>
      </c>
      <c r="R175" t="str">
        <f t="shared" si="5"/>
        <v/>
      </c>
      <c r="W175" s="11" t="str">
        <f t="shared" si="4"/>
        <v/>
      </c>
      <c r="X175" t="str">
        <f>+IF(D175="","",VLOOKUP(D175,[1]DATOS!$G$15:$H$37,2,0))</f>
        <v>MANTENIMIENTO</v>
      </c>
    </row>
    <row r="176" spans="1:24" x14ac:dyDescent="0.25">
      <c r="A176" t="s">
        <v>40</v>
      </c>
      <c r="B176" s="9">
        <v>43553</v>
      </c>
      <c r="C176" t="s">
        <v>48</v>
      </c>
      <c r="D176" t="s">
        <v>49</v>
      </c>
      <c r="E176">
        <v>26</v>
      </c>
      <c r="F176" s="9">
        <v>43553</v>
      </c>
      <c r="G176">
        <v>890806999</v>
      </c>
      <c r="H176" t="s">
        <v>217</v>
      </c>
      <c r="I176">
        <v>2</v>
      </c>
      <c r="J176" t="s">
        <v>219</v>
      </c>
      <c r="K176">
        <v>500</v>
      </c>
      <c r="L176" s="10">
        <v>10.67</v>
      </c>
      <c r="M176" s="10">
        <v>1013.65</v>
      </c>
      <c r="N176" s="10">
        <v>6348.65</v>
      </c>
      <c r="P176" t="s">
        <v>29</v>
      </c>
      <c r="R176" t="str">
        <f t="shared" si="5"/>
        <v/>
      </c>
      <c r="W176" s="11" t="str">
        <f t="shared" si="4"/>
        <v/>
      </c>
      <c r="X176" t="str">
        <f>+IF(D176="","",VLOOKUP(D176,[1]DATOS!$G$15:$H$37,2,0))</f>
        <v>MANTENIMIENTO</v>
      </c>
    </row>
    <row r="177" spans="1:24" x14ac:dyDescent="0.25">
      <c r="A177" t="s">
        <v>24</v>
      </c>
      <c r="B177" s="9">
        <v>43553</v>
      </c>
      <c r="C177" t="s">
        <v>140</v>
      </c>
      <c r="D177" t="s">
        <v>141</v>
      </c>
      <c r="E177">
        <v>5</v>
      </c>
      <c r="F177" s="9">
        <v>43553</v>
      </c>
      <c r="G177">
        <v>900331794</v>
      </c>
      <c r="H177" t="s">
        <v>251</v>
      </c>
      <c r="I177">
        <v>1</v>
      </c>
      <c r="J177" t="s">
        <v>252</v>
      </c>
      <c r="K177">
        <v>1</v>
      </c>
      <c r="L177" s="10">
        <v>2460000</v>
      </c>
      <c r="M177" s="10">
        <v>467400</v>
      </c>
      <c r="N177" s="10">
        <v>2927400</v>
      </c>
      <c r="P177" t="s">
        <v>29</v>
      </c>
      <c r="R177" t="str">
        <f t="shared" si="5"/>
        <v/>
      </c>
      <c r="W177" s="11" t="str">
        <f t="shared" si="4"/>
        <v/>
      </c>
      <c r="X177" t="str">
        <f>+IF(D177="","",VLOOKUP(D177,[1]DATOS!$G$15:$H$37,2,0))</f>
        <v>SISTEMAS</v>
      </c>
    </row>
    <row r="178" spans="1:24" x14ac:dyDescent="0.25">
      <c r="A178" t="s">
        <v>24</v>
      </c>
      <c r="B178" s="9">
        <v>43553</v>
      </c>
      <c r="C178" t="s">
        <v>140</v>
      </c>
      <c r="D178" t="s">
        <v>141</v>
      </c>
      <c r="E178">
        <v>5</v>
      </c>
      <c r="F178" s="9">
        <v>43553</v>
      </c>
      <c r="G178">
        <v>900331794</v>
      </c>
      <c r="H178" t="s">
        <v>251</v>
      </c>
      <c r="I178">
        <v>2</v>
      </c>
      <c r="J178" t="s">
        <v>253</v>
      </c>
      <c r="K178">
        <v>4</v>
      </c>
      <c r="L178" s="10">
        <v>1400000</v>
      </c>
      <c r="M178" s="10">
        <v>1064000</v>
      </c>
      <c r="N178" s="10">
        <v>6664000</v>
      </c>
      <c r="P178" t="s">
        <v>29</v>
      </c>
      <c r="R178" t="str">
        <f t="shared" si="5"/>
        <v/>
      </c>
      <c r="W178" s="11" t="str">
        <f t="shared" si="4"/>
        <v/>
      </c>
      <c r="X178" t="str">
        <f>+IF(D178="","",VLOOKUP(D178,[1]DATOS!$G$15:$H$37,2,0))</f>
        <v>SISTEMAS</v>
      </c>
    </row>
    <row r="179" spans="1:24" x14ac:dyDescent="0.25">
      <c r="A179" t="s">
        <v>24</v>
      </c>
      <c r="B179" s="9">
        <v>43553</v>
      </c>
      <c r="C179" t="s">
        <v>140</v>
      </c>
      <c r="D179" t="s">
        <v>141</v>
      </c>
      <c r="E179">
        <v>5</v>
      </c>
      <c r="F179" s="9">
        <v>43553</v>
      </c>
      <c r="G179">
        <v>900331794</v>
      </c>
      <c r="H179" t="s">
        <v>251</v>
      </c>
      <c r="I179">
        <v>3</v>
      </c>
      <c r="J179" t="s">
        <v>254</v>
      </c>
      <c r="K179">
        <v>4</v>
      </c>
      <c r="L179" s="10">
        <v>1600000</v>
      </c>
      <c r="M179" s="10">
        <v>1216000</v>
      </c>
      <c r="N179" s="10">
        <v>7616000</v>
      </c>
      <c r="P179" t="s">
        <v>29</v>
      </c>
      <c r="R179" t="str">
        <f t="shared" si="5"/>
        <v/>
      </c>
      <c r="W179" s="11" t="str">
        <f t="shared" si="4"/>
        <v/>
      </c>
      <c r="X179" t="str">
        <f>+IF(D179="","",VLOOKUP(D179,[1]DATOS!$G$15:$H$37,2,0))</f>
        <v>SISTEMAS</v>
      </c>
    </row>
    <row r="180" spans="1:24" x14ac:dyDescent="0.25">
      <c r="A180" t="s">
        <v>24</v>
      </c>
      <c r="B180" s="9">
        <v>43553</v>
      </c>
      <c r="C180" t="s">
        <v>140</v>
      </c>
      <c r="D180" t="s">
        <v>141</v>
      </c>
      <c r="E180">
        <v>5</v>
      </c>
      <c r="F180" s="9">
        <v>43553</v>
      </c>
      <c r="G180">
        <v>900331794</v>
      </c>
      <c r="H180" t="s">
        <v>251</v>
      </c>
      <c r="I180">
        <v>4</v>
      </c>
      <c r="J180" t="s">
        <v>255</v>
      </c>
      <c r="K180">
        <v>1</v>
      </c>
      <c r="L180" s="10">
        <v>2892000</v>
      </c>
      <c r="M180" s="10">
        <v>549480</v>
      </c>
      <c r="N180" s="10">
        <v>3441480</v>
      </c>
      <c r="P180" t="s">
        <v>29</v>
      </c>
      <c r="R180" t="str">
        <f t="shared" si="5"/>
        <v/>
      </c>
      <c r="W180" s="11" t="str">
        <f t="shared" si="4"/>
        <v/>
      </c>
      <c r="X180" t="str">
        <f>+IF(D180="","",VLOOKUP(D180,[1]DATOS!$G$15:$H$37,2,0))</f>
        <v>SISTEMAS</v>
      </c>
    </row>
    <row r="181" spans="1:24" x14ac:dyDescent="0.25">
      <c r="A181" t="s">
        <v>24</v>
      </c>
      <c r="B181" s="9">
        <v>43553</v>
      </c>
      <c r="C181" t="s">
        <v>256</v>
      </c>
      <c r="D181" t="s">
        <v>257</v>
      </c>
      <c r="E181">
        <v>1</v>
      </c>
      <c r="F181" s="9">
        <v>43553</v>
      </c>
      <c r="G181">
        <v>830025281</v>
      </c>
      <c r="H181" t="s">
        <v>258</v>
      </c>
      <c r="I181">
        <v>1</v>
      </c>
      <c r="J181" t="s">
        <v>259</v>
      </c>
      <c r="K181">
        <v>1</v>
      </c>
      <c r="L181" s="10">
        <v>310200</v>
      </c>
      <c r="M181" s="10" t="s">
        <v>36</v>
      </c>
      <c r="N181" s="10">
        <v>310200</v>
      </c>
      <c r="P181" t="s">
        <v>29</v>
      </c>
      <c r="R181" t="str">
        <f t="shared" si="5"/>
        <v/>
      </c>
      <c r="T181">
        <v>43546</v>
      </c>
      <c r="U181" s="9">
        <v>1</v>
      </c>
      <c r="V181">
        <v>13117</v>
      </c>
      <c r="W181" s="11">
        <f t="shared" si="4"/>
        <v>43546</v>
      </c>
      <c r="X181" t="str">
        <f>+IF(D181="","",VLOOKUP(D181,[1]DATOS!$G$15:$H$37,2,0))</f>
        <v>SERV. TRANSFUSIONAL</v>
      </c>
    </row>
    <row r="182" spans="1:24" x14ac:dyDescent="0.25">
      <c r="A182" t="s">
        <v>24</v>
      </c>
      <c r="B182" s="9">
        <v>43553</v>
      </c>
      <c r="C182" t="s">
        <v>256</v>
      </c>
      <c r="D182" t="s">
        <v>257</v>
      </c>
      <c r="E182">
        <v>2</v>
      </c>
      <c r="F182" s="9">
        <v>43553</v>
      </c>
      <c r="G182">
        <v>830025281</v>
      </c>
      <c r="H182" t="s">
        <v>258</v>
      </c>
      <c r="I182">
        <v>1</v>
      </c>
      <c r="J182" t="s">
        <v>260</v>
      </c>
      <c r="K182">
        <v>1</v>
      </c>
      <c r="L182" s="10">
        <v>144800</v>
      </c>
      <c r="M182" s="10" t="s">
        <v>36</v>
      </c>
      <c r="N182" s="10">
        <v>144800</v>
      </c>
      <c r="P182" t="s">
        <v>29</v>
      </c>
      <c r="R182" t="str">
        <f t="shared" si="5"/>
        <v/>
      </c>
      <c r="T182">
        <v>43545</v>
      </c>
      <c r="U182" s="9">
        <v>1</v>
      </c>
      <c r="V182">
        <v>12929</v>
      </c>
      <c r="W182" s="11">
        <f t="shared" si="4"/>
        <v>43545</v>
      </c>
      <c r="X182" t="str">
        <f>+IF(D182="","",VLOOKUP(D182,[1]DATOS!$G$15:$H$37,2,0))</f>
        <v>SERV. TRANSFUSIONAL</v>
      </c>
    </row>
    <row r="183" spans="1:24" x14ac:dyDescent="0.25">
      <c r="A183" t="s">
        <v>24</v>
      </c>
      <c r="B183" s="9">
        <v>43553</v>
      </c>
      <c r="C183" t="s">
        <v>256</v>
      </c>
      <c r="D183" t="s">
        <v>257</v>
      </c>
      <c r="E183">
        <v>2</v>
      </c>
      <c r="F183" s="9">
        <v>43553</v>
      </c>
      <c r="G183">
        <v>830025281</v>
      </c>
      <c r="H183" t="s">
        <v>258</v>
      </c>
      <c r="I183">
        <v>2</v>
      </c>
      <c r="J183" t="s">
        <v>261</v>
      </c>
      <c r="K183">
        <v>1</v>
      </c>
      <c r="L183" s="10">
        <v>472500</v>
      </c>
      <c r="M183" s="10" t="s">
        <v>36</v>
      </c>
      <c r="N183" s="10">
        <v>472500</v>
      </c>
      <c r="P183" t="s">
        <v>29</v>
      </c>
      <c r="R183" t="str">
        <f t="shared" si="5"/>
        <v/>
      </c>
      <c r="T183">
        <v>43545</v>
      </c>
      <c r="U183" s="9">
        <v>1</v>
      </c>
      <c r="V183">
        <v>12929</v>
      </c>
      <c r="W183" s="11">
        <f t="shared" si="4"/>
        <v>43545</v>
      </c>
      <c r="X183" t="str">
        <f>+IF(D183="","",VLOOKUP(D183,[1]DATOS!$G$15:$H$37,2,0))</f>
        <v>SERV. TRANSFUSIONAL</v>
      </c>
    </row>
    <row r="184" spans="1:24" x14ac:dyDescent="0.25">
      <c r="A184" t="s">
        <v>24</v>
      </c>
      <c r="B184" s="9">
        <v>43553</v>
      </c>
      <c r="C184" t="s">
        <v>256</v>
      </c>
      <c r="D184" t="s">
        <v>257</v>
      </c>
      <c r="E184">
        <v>2</v>
      </c>
      <c r="F184" s="9">
        <v>43553</v>
      </c>
      <c r="G184">
        <v>830025281</v>
      </c>
      <c r="H184" t="s">
        <v>258</v>
      </c>
      <c r="I184">
        <v>3</v>
      </c>
      <c r="J184" t="s">
        <v>262</v>
      </c>
      <c r="K184">
        <v>1</v>
      </c>
      <c r="L184" s="10">
        <v>371200</v>
      </c>
      <c r="M184" s="10" t="s">
        <v>36</v>
      </c>
      <c r="N184" s="10">
        <v>371200</v>
      </c>
      <c r="P184" t="s">
        <v>29</v>
      </c>
      <c r="R184" t="str">
        <f t="shared" si="5"/>
        <v/>
      </c>
      <c r="T184">
        <v>43545</v>
      </c>
      <c r="U184" s="9">
        <v>1</v>
      </c>
      <c r="V184">
        <v>12929</v>
      </c>
      <c r="W184" s="11">
        <f t="shared" si="4"/>
        <v>43545</v>
      </c>
      <c r="X184" t="str">
        <f>+IF(D184="","",VLOOKUP(D184,[1]DATOS!$G$15:$H$37,2,0))</f>
        <v>SERV. TRANSFUSIONAL</v>
      </c>
    </row>
    <row r="185" spans="1:24" x14ac:dyDescent="0.25">
      <c r="A185" t="s">
        <v>24</v>
      </c>
      <c r="B185" s="9">
        <v>43553</v>
      </c>
      <c r="C185" t="s">
        <v>256</v>
      </c>
      <c r="D185" t="s">
        <v>257</v>
      </c>
      <c r="E185">
        <v>2</v>
      </c>
      <c r="F185" s="9">
        <v>43553</v>
      </c>
      <c r="G185">
        <v>830025281</v>
      </c>
      <c r="H185" t="s">
        <v>258</v>
      </c>
      <c r="I185">
        <v>4</v>
      </c>
      <c r="J185" t="s">
        <v>263</v>
      </c>
      <c r="K185">
        <v>3</v>
      </c>
      <c r="L185" s="10">
        <v>961600</v>
      </c>
      <c r="M185" s="10" t="s">
        <v>36</v>
      </c>
      <c r="N185" s="10">
        <v>2884800</v>
      </c>
      <c r="P185" t="s">
        <v>29</v>
      </c>
      <c r="R185" t="str">
        <f t="shared" si="5"/>
        <v/>
      </c>
      <c r="T185">
        <v>43545</v>
      </c>
      <c r="U185" s="9">
        <v>1</v>
      </c>
      <c r="V185">
        <v>12929</v>
      </c>
      <c r="W185" s="11">
        <f t="shared" si="4"/>
        <v>14515</v>
      </c>
      <c r="X185" t="str">
        <f>+IF(D185="","",VLOOKUP(D185,[1]DATOS!$G$15:$H$37,2,0))</f>
        <v>SERV. TRANSFUSIONAL</v>
      </c>
    </row>
    <row r="186" spans="1:24" x14ac:dyDescent="0.25">
      <c r="A186" t="s">
        <v>24</v>
      </c>
      <c r="B186" s="9">
        <v>43553</v>
      </c>
      <c r="C186" t="s">
        <v>256</v>
      </c>
      <c r="D186" t="s">
        <v>257</v>
      </c>
      <c r="E186">
        <v>2</v>
      </c>
      <c r="F186" s="9">
        <v>43553</v>
      </c>
      <c r="G186">
        <v>830025281</v>
      </c>
      <c r="H186" t="s">
        <v>258</v>
      </c>
      <c r="I186">
        <v>5</v>
      </c>
      <c r="J186" t="s">
        <v>264</v>
      </c>
      <c r="K186">
        <v>4</v>
      </c>
      <c r="L186" s="10">
        <v>402200</v>
      </c>
      <c r="M186" s="10" t="s">
        <v>36</v>
      </c>
      <c r="N186" s="10">
        <v>1608800</v>
      </c>
      <c r="P186" t="s">
        <v>29</v>
      </c>
      <c r="R186" t="str">
        <f t="shared" si="5"/>
        <v/>
      </c>
      <c r="T186">
        <v>43545</v>
      </c>
      <c r="U186" s="9">
        <v>1</v>
      </c>
      <c r="V186">
        <v>12929</v>
      </c>
      <c r="W186" s="11">
        <f t="shared" si="4"/>
        <v>10886.25</v>
      </c>
      <c r="X186" t="str">
        <f>+IF(D186="","",VLOOKUP(D186,[1]DATOS!$G$15:$H$37,2,0))</f>
        <v>SERV. TRANSFUSIONAL</v>
      </c>
    </row>
    <row r="187" spans="1:24" x14ac:dyDescent="0.25">
      <c r="A187" t="s">
        <v>24</v>
      </c>
      <c r="B187" s="9">
        <v>43553</v>
      </c>
      <c r="C187" t="s">
        <v>256</v>
      </c>
      <c r="D187" t="s">
        <v>257</v>
      </c>
      <c r="E187">
        <v>3</v>
      </c>
      <c r="F187" s="9">
        <v>43553</v>
      </c>
      <c r="G187">
        <v>830025281</v>
      </c>
      <c r="H187" t="s">
        <v>258</v>
      </c>
      <c r="I187">
        <v>1</v>
      </c>
      <c r="J187" t="s">
        <v>262</v>
      </c>
      <c r="K187">
        <v>1</v>
      </c>
      <c r="L187" s="10">
        <v>359000</v>
      </c>
      <c r="M187" s="10" t="s">
        <v>36</v>
      </c>
      <c r="N187" s="10">
        <v>359000</v>
      </c>
      <c r="P187" t="s">
        <v>29</v>
      </c>
      <c r="R187" t="str">
        <f t="shared" si="5"/>
        <v/>
      </c>
      <c r="T187">
        <v>43546</v>
      </c>
      <c r="U187" s="9">
        <v>1</v>
      </c>
      <c r="V187" t="s">
        <v>265</v>
      </c>
      <c r="W187" s="11">
        <f t="shared" si="4"/>
        <v>43546</v>
      </c>
      <c r="X187" t="str">
        <f>+IF(D187="","",VLOOKUP(D187,[1]DATOS!$G$15:$H$37,2,0))</f>
        <v>SERV. TRANSFUSIONAL</v>
      </c>
    </row>
    <row r="188" spans="1:24" x14ac:dyDescent="0.25">
      <c r="A188" t="s">
        <v>24</v>
      </c>
      <c r="B188" s="9">
        <v>43553</v>
      </c>
      <c r="C188" t="s">
        <v>256</v>
      </c>
      <c r="D188" t="s">
        <v>257</v>
      </c>
      <c r="E188">
        <v>3</v>
      </c>
      <c r="F188" s="9">
        <v>43553</v>
      </c>
      <c r="G188">
        <v>830025281</v>
      </c>
      <c r="H188" t="s">
        <v>258</v>
      </c>
      <c r="I188">
        <v>2</v>
      </c>
      <c r="J188" t="s">
        <v>266</v>
      </c>
      <c r="K188">
        <v>1</v>
      </c>
      <c r="L188" s="10">
        <v>140000</v>
      </c>
      <c r="M188" s="10" t="s">
        <v>36</v>
      </c>
      <c r="N188" s="10">
        <v>140000</v>
      </c>
      <c r="P188" t="s">
        <v>29</v>
      </c>
      <c r="R188" t="str">
        <f t="shared" si="5"/>
        <v/>
      </c>
      <c r="T188">
        <v>43546</v>
      </c>
      <c r="U188" s="9">
        <v>1</v>
      </c>
      <c r="V188" t="s">
        <v>265</v>
      </c>
      <c r="W188" s="11">
        <f t="shared" si="4"/>
        <v>43546</v>
      </c>
      <c r="X188" t="str">
        <f>+IF(D188="","",VLOOKUP(D188,[1]DATOS!$G$15:$H$37,2,0))</f>
        <v>SERV. TRANSFUSIONAL</v>
      </c>
    </row>
    <row r="189" spans="1:24" x14ac:dyDescent="0.25">
      <c r="A189" t="s">
        <v>24</v>
      </c>
      <c r="B189" s="9">
        <v>43553</v>
      </c>
      <c r="C189" t="s">
        <v>256</v>
      </c>
      <c r="D189" t="s">
        <v>257</v>
      </c>
      <c r="E189">
        <v>3</v>
      </c>
      <c r="F189" s="9">
        <v>43553</v>
      </c>
      <c r="G189">
        <v>830025281</v>
      </c>
      <c r="H189" t="s">
        <v>258</v>
      </c>
      <c r="I189">
        <v>3</v>
      </c>
      <c r="J189" t="s">
        <v>264</v>
      </c>
      <c r="K189">
        <v>3</v>
      </c>
      <c r="L189" s="10">
        <v>389000</v>
      </c>
      <c r="M189" s="10" t="s">
        <v>36</v>
      </c>
      <c r="N189" s="10">
        <v>1167000</v>
      </c>
      <c r="P189" t="s">
        <v>29</v>
      </c>
      <c r="R189" t="str">
        <f t="shared" si="5"/>
        <v/>
      </c>
      <c r="T189">
        <v>43546</v>
      </c>
      <c r="U189" s="9">
        <v>1</v>
      </c>
      <c r="V189" t="s">
        <v>265</v>
      </c>
      <c r="W189" s="11">
        <f t="shared" si="4"/>
        <v>14515.333333333334</v>
      </c>
      <c r="X189" t="str">
        <f>+IF(D189="","",VLOOKUP(D189,[1]DATOS!$G$15:$H$37,2,0))</f>
        <v>SERV. TRANSFUSIONAL</v>
      </c>
    </row>
    <row r="190" spans="1:24" x14ac:dyDescent="0.25">
      <c r="A190" t="s">
        <v>24</v>
      </c>
      <c r="B190" s="9">
        <v>43553</v>
      </c>
      <c r="C190" t="s">
        <v>256</v>
      </c>
      <c r="D190" t="s">
        <v>257</v>
      </c>
      <c r="E190">
        <v>3</v>
      </c>
      <c r="F190" s="9">
        <v>43553</v>
      </c>
      <c r="G190">
        <v>830025281</v>
      </c>
      <c r="H190" t="s">
        <v>258</v>
      </c>
      <c r="I190">
        <v>4</v>
      </c>
      <c r="J190" t="s">
        <v>263</v>
      </c>
      <c r="K190">
        <v>3</v>
      </c>
      <c r="L190" s="10">
        <v>930000</v>
      </c>
      <c r="M190" s="10" t="s">
        <v>36</v>
      </c>
      <c r="N190" s="10">
        <v>2790000</v>
      </c>
      <c r="P190" t="s">
        <v>29</v>
      </c>
      <c r="R190" t="str">
        <f t="shared" si="5"/>
        <v/>
      </c>
      <c r="T190">
        <v>43546</v>
      </c>
      <c r="U190" s="9">
        <v>1</v>
      </c>
      <c r="V190" t="s">
        <v>265</v>
      </c>
      <c r="W190" s="11">
        <f t="shared" si="4"/>
        <v>14515.333333333334</v>
      </c>
      <c r="X190" t="str">
        <f>+IF(D190="","",VLOOKUP(D190,[1]DATOS!$G$15:$H$37,2,0))</f>
        <v>SERV. TRANSFUSIONAL</v>
      </c>
    </row>
    <row r="191" spans="1:24" x14ac:dyDescent="0.25">
      <c r="A191" t="s">
        <v>40</v>
      </c>
      <c r="B191" s="9">
        <v>43553</v>
      </c>
      <c r="C191" t="s">
        <v>256</v>
      </c>
      <c r="D191" t="s">
        <v>257</v>
      </c>
      <c r="E191">
        <v>4</v>
      </c>
      <c r="F191" s="9">
        <v>43553</v>
      </c>
      <c r="G191">
        <v>900312289</v>
      </c>
      <c r="H191" t="s">
        <v>267</v>
      </c>
      <c r="I191">
        <v>1</v>
      </c>
      <c r="J191" t="s">
        <v>268</v>
      </c>
      <c r="K191">
        <v>18</v>
      </c>
      <c r="L191" s="10">
        <v>205900</v>
      </c>
      <c r="M191" s="10" t="s">
        <v>36</v>
      </c>
      <c r="N191" s="10">
        <v>3706200</v>
      </c>
      <c r="P191" t="s">
        <v>29</v>
      </c>
      <c r="R191" t="str">
        <f t="shared" si="5"/>
        <v/>
      </c>
      <c r="T191">
        <v>43535</v>
      </c>
      <c r="U191" s="9">
        <v>1</v>
      </c>
      <c r="V191">
        <v>48</v>
      </c>
      <c r="W191" s="11">
        <f t="shared" si="4"/>
        <v>2418.6111111111113</v>
      </c>
      <c r="X191" t="str">
        <f>+IF(D191="","",VLOOKUP(D191,[1]DATOS!$G$15:$H$37,2,0))</f>
        <v>SERV. TRANSFUSIONAL</v>
      </c>
    </row>
    <row r="192" spans="1:24" x14ac:dyDescent="0.25">
      <c r="A192" t="s">
        <v>40</v>
      </c>
      <c r="B192" s="9">
        <v>43553</v>
      </c>
      <c r="C192" t="s">
        <v>256</v>
      </c>
      <c r="D192" t="s">
        <v>257</v>
      </c>
      <c r="E192">
        <v>5</v>
      </c>
      <c r="F192" s="9">
        <v>43553</v>
      </c>
      <c r="G192">
        <v>900312289</v>
      </c>
      <c r="H192" t="s">
        <v>267</v>
      </c>
      <c r="I192">
        <v>1</v>
      </c>
      <c r="J192" t="s">
        <v>269</v>
      </c>
      <c r="K192">
        <v>14</v>
      </c>
      <c r="L192" s="10">
        <v>205900</v>
      </c>
      <c r="M192" s="10" t="s">
        <v>36</v>
      </c>
      <c r="N192" s="10">
        <v>2882600</v>
      </c>
      <c r="P192" t="s">
        <v>29</v>
      </c>
      <c r="R192" t="str">
        <f t="shared" si="5"/>
        <v/>
      </c>
      <c r="T192">
        <v>43536</v>
      </c>
      <c r="U192" s="9">
        <v>1</v>
      </c>
      <c r="V192">
        <v>66</v>
      </c>
      <c r="W192" s="11">
        <f t="shared" si="4"/>
        <v>3109.7142857142858</v>
      </c>
      <c r="X192" t="str">
        <f>+IF(D192="","",VLOOKUP(D192,[1]DATOS!$G$15:$H$37,2,0))</f>
        <v>SERV. TRANSFUSIONAL</v>
      </c>
    </row>
    <row r="193" spans="1:26" x14ac:dyDescent="0.25">
      <c r="A193" t="s">
        <v>40</v>
      </c>
      <c r="B193" s="9">
        <v>43553</v>
      </c>
      <c r="C193" t="s">
        <v>256</v>
      </c>
      <c r="D193" t="s">
        <v>257</v>
      </c>
      <c r="E193">
        <v>5</v>
      </c>
      <c r="F193" s="9">
        <v>43553</v>
      </c>
      <c r="G193">
        <v>900312289</v>
      </c>
      <c r="H193" t="s">
        <v>267</v>
      </c>
      <c r="I193">
        <v>2</v>
      </c>
      <c r="J193" t="s">
        <v>268</v>
      </c>
      <c r="K193">
        <v>48</v>
      </c>
      <c r="L193" s="10">
        <v>37290</v>
      </c>
      <c r="M193" s="10" t="s">
        <v>36</v>
      </c>
      <c r="N193" s="10">
        <v>1789920</v>
      </c>
      <c r="P193" t="s">
        <v>29</v>
      </c>
      <c r="R193" t="str">
        <f t="shared" si="5"/>
        <v/>
      </c>
      <c r="T193">
        <v>43536</v>
      </c>
      <c r="U193" s="9">
        <v>1</v>
      </c>
      <c r="V193">
        <v>66</v>
      </c>
      <c r="W193" s="11">
        <f t="shared" si="4"/>
        <v>907</v>
      </c>
      <c r="X193" t="str">
        <f>+IF(D193="","",VLOOKUP(D193,[1]DATOS!$G$15:$H$37,2,0))</f>
        <v>SERV. TRANSFUSIONAL</v>
      </c>
    </row>
    <row r="194" spans="1:26" x14ac:dyDescent="0.25">
      <c r="A194" t="s">
        <v>40</v>
      </c>
      <c r="B194" s="9">
        <v>43553</v>
      </c>
      <c r="C194" t="s">
        <v>256</v>
      </c>
      <c r="D194" t="s">
        <v>257</v>
      </c>
      <c r="E194">
        <v>5</v>
      </c>
      <c r="F194" s="9">
        <v>43553</v>
      </c>
      <c r="G194">
        <v>900312289</v>
      </c>
      <c r="H194" t="s">
        <v>267</v>
      </c>
      <c r="I194">
        <v>3</v>
      </c>
      <c r="J194" t="s">
        <v>270</v>
      </c>
      <c r="K194">
        <v>1</v>
      </c>
      <c r="L194" s="10">
        <v>849910</v>
      </c>
      <c r="M194" s="10" t="s">
        <v>36</v>
      </c>
      <c r="N194" s="10">
        <v>849910</v>
      </c>
      <c r="P194" t="s">
        <v>29</v>
      </c>
      <c r="R194" t="str">
        <f t="shared" si="5"/>
        <v/>
      </c>
      <c r="T194">
        <v>43537</v>
      </c>
      <c r="U194" s="9">
        <v>1</v>
      </c>
      <c r="V194">
        <v>113</v>
      </c>
      <c r="W194" s="11">
        <f t="shared" ref="W194:W257" si="6">IF(U194="","",T194/K194)</f>
        <v>43537</v>
      </c>
      <c r="X194" t="str">
        <f>+IF(D194="","",VLOOKUP(D194,[1]DATOS!$G$15:$H$37,2,0))</f>
        <v>SERV. TRANSFUSIONAL</v>
      </c>
    </row>
    <row r="195" spans="1:26" x14ac:dyDescent="0.25">
      <c r="A195" t="s">
        <v>40</v>
      </c>
      <c r="B195" s="9">
        <v>43553</v>
      </c>
      <c r="C195" t="s">
        <v>256</v>
      </c>
      <c r="D195" t="s">
        <v>257</v>
      </c>
      <c r="E195">
        <v>6</v>
      </c>
      <c r="F195" s="9">
        <v>43553</v>
      </c>
      <c r="G195">
        <v>900312289</v>
      </c>
      <c r="H195" t="s">
        <v>267</v>
      </c>
      <c r="I195">
        <v>1</v>
      </c>
      <c r="J195" t="s">
        <v>271</v>
      </c>
      <c r="K195">
        <v>5</v>
      </c>
      <c r="L195" s="10">
        <v>30320</v>
      </c>
      <c r="M195" s="10" t="s">
        <v>36</v>
      </c>
      <c r="N195" s="10">
        <v>151600</v>
      </c>
      <c r="P195" t="s">
        <v>29</v>
      </c>
      <c r="R195" t="str">
        <f t="shared" ref="R195:R258" si="7">IF(OR(Q195="",U195=""),"",NETWORKDAYS(F195,U195))</f>
        <v/>
      </c>
      <c r="T195">
        <v>43537</v>
      </c>
      <c r="U195" s="9">
        <v>1</v>
      </c>
      <c r="V195">
        <v>113</v>
      </c>
      <c r="W195" s="11">
        <f t="shared" si="6"/>
        <v>8707.4</v>
      </c>
      <c r="X195" t="str">
        <f>+IF(D195="","",VLOOKUP(D195,[1]DATOS!$G$15:$H$37,2,0))</f>
        <v>SERV. TRANSFUSIONAL</v>
      </c>
    </row>
    <row r="196" spans="1:26" x14ac:dyDescent="0.25">
      <c r="A196" t="s">
        <v>40</v>
      </c>
      <c r="B196" s="9">
        <v>43553</v>
      </c>
      <c r="C196" t="s">
        <v>256</v>
      </c>
      <c r="D196" t="s">
        <v>257</v>
      </c>
      <c r="E196">
        <v>6</v>
      </c>
      <c r="F196" s="9">
        <v>43553</v>
      </c>
      <c r="G196">
        <v>900312289</v>
      </c>
      <c r="H196" t="s">
        <v>267</v>
      </c>
      <c r="I196">
        <v>2</v>
      </c>
      <c r="J196" t="s">
        <v>272</v>
      </c>
      <c r="K196">
        <v>2</v>
      </c>
      <c r="L196" s="10">
        <v>30320</v>
      </c>
      <c r="M196" s="10" t="s">
        <v>36</v>
      </c>
      <c r="N196" s="10">
        <v>60640</v>
      </c>
      <c r="P196" t="s">
        <v>29</v>
      </c>
      <c r="R196" t="str">
        <f t="shared" si="7"/>
        <v/>
      </c>
      <c r="T196">
        <v>43537</v>
      </c>
      <c r="U196" s="9">
        <v>1</v>
      </c>
      <c r="V196">
        <v>113</v>
      </c>
      <c r="W196" s="11">
        <f t="shared" si="6"/>
        <v>21768.5</v>
      </c>
      <c r="X196" t="str">
        <f>+IF(D196="","",VLOOKUP(D196,[1]DATOS!$G$15:$H$37,2,0))</f>
        <v>SERV. TRANSFUSIONAL</v>
      </c>
    </row>
    <row r="197" spans="1:26" x14ac:dyDescent="0.25">
      <c r="A197" t="s">
        <v>40</v>
      </c>
      <c r="B197" s="9">
        <v>43553</v>
      </c>
      <c r="C197" t="s">
        <v>256</v>
      </c>
      <c r="D197" t="s">
        <v>257</v>
      </c>
      <c r="E197">
        <v>6</v>
      </c>
      <c r="F197" s="9">
        <v>43553</v>
      </c>
      <c r="G197">
        <v>900312289</v>
      </c>
      <c r="H197" t="s">
        <v>267</v>
      </c>
      <c r="I197">
        <v>3</v>
      </c>
      <c r="J197" t="s">
        <v>273</v>
      </c>
      <c r="K197">
        <v>6</v>
      </c>
      <c r="L197" s="10">
        <v>30130</v>
      </c>
      <c r="M197" s="10" t="s">
        <v>36</v>
      </c>
      <c r="N197" s="10">
        <v>180780</v>
      </c>
      <c r="P197" t="s">
        <v>29</v>
      </c>
      <c r="R197" t="str">
        <f t="shared" si="7"/>
        <v/>
      </c>
      <c r="T197">
        <v>43543</v>
      </c>
      <c r="U197" s="9">
        <v>1</v>
      </c>
      <c r="V197">
        <v>215</v>
      </c>
      <c r="W197" s="11">
        <f t="shared" si="6"/>
        <v>7257.166666666667</v>
      </c>
      <c r="X197" t="str">
        <f>+IF(D197="","",VLOOKUP(D197,[1]DATOS!$G$15:$H$37,2,0))</f>
        <v>SERV. TRANSFUSIONAL</v>
      </c>
    </row>
    <row r="198" spans="1:26" x14ac:dyDescent="0.25">
      <c r="A198" t="s">
        <v>40</v>
      </c>
      <c r="B198" s="9">
        <v>43553</v>
      </c>
      <c r="C198" t="s">
        <v>256</v>
      </c>
      <c r="D198" t="s">
        <v>257</v>
      </c>
      <c r="E198">
        <v>7</v>
      </c>
      <c r="F198" s="9">
        <v>43553</v>
      </c>
      <c r="G198">
        <v>900312289</v>
      </c>
      <c r="H198" t="s">
        <v>267</v>
      </c>
      <c r="I198">
        <v>1</v>
      </c>
      <c r="J198" t="s">
        <v>274</v>
      </c>
      <c r="K198">
        <v>6</v>
      </c>
      <c r="L198" s="10">
        <v>30130</v>
      </c>
      <c r="M198" s="10" t="s">
        <v>36</v>
      </c>
      <c r="N198" s="10">
        <v>180780</v>
      </c>
      <c r="P198" t="s">
        <v>29</v>
      </c>
      <c r="R198" t="str">
        <f t="shared" si="7"/>
        <v/>
      </c>
      <c r="T198">
        <v>43543</v>
      </c>
      <c r="U198" s="9">
        <v>1</v>
      </c>
      <c r="V198">
        <v>215</v>
      </c>
      <c r="W198" s="11">
        <f t="shared" si="6"/>
        <v>7257.166666666667</v>
      </c>
      <c r="X198" t="str">
        <f>+IF(D198="","",VLOOKUP(D198,[1]DATOS!$G$15:$H$37,2,0))</f>
        <v>SERV. TRANSFUSIONAL</v>
      </c>
    </row>
    <row r="199" spans="1:26" x14ac:dyDescent="0.25">
      <c r="A199" t="s">
        <v>40</v>
      </c>
      <c r="B199" s="9">
        <v>43553</v>
      </c>
      <c r="C199" t="s">
        <v>256</v>
      </c>
      <c r="D199" t="s">
        <v>257</v>
      </c>
      <c r="E199">
        <v>7</v>
      </c>
      <c r="F199" s="9">
        <v>43553</v>
      </c>
      <c r="G199">
        <v>900312289</v>
      </c>
      <c r="H199" t="s">
        <v>267</v>
      </c>
      <c r="I199">
        <v>2</v>
      </c>
      <c r="J199" t="s">
        <v>274</v>
      </c>
      <c r="K199">
        <v>5</v>
      </c>
      <c r="L199" s="10">
        <v>205900</v>
      </c>
      <c r="M199" s="10" t="s">
        <v>36</v>
      </c>
      <c r="N199" s="10">
        <v>1029500</v>
      </c>
      <c r="P199" t="s">
        <v>29</v>
      </c>
      <c r="R199" t="str">
        <f t="shared" si="7"/>
        <v/>
      </c>
      <c r="T199">
        <v>43543</v>
      </c>
      <c r="U199" s="9">
        <v>1</v>
      </c>
      <c r="V199">
        <v>215</v>
      </c>
      <c r="W199" s="11">
        <f t="shared" si="6"/>
        <v>8708.6</v>
      </c>
      <c r="X199" t="str">
        <f>+IF(D199="","",VLOOKUP(D199,[1]DATOS!$G$15:$H$37,2,0))</f>
        <v>SERV. TRANSFUSIONAL</v>
      </c>
    </row>
    <row r="200" spans="1:26" x14ac:dyDescent="0.25">
      <c r="A200" t="s">
        <v>40</v>
      </c>
      <c r="B200" s="9">
        <v>43553</v>
      </c>
      <c r="C200" t="s">
        <v>256</v>
      </c>
      <c r="D200" t="s">
        <v>257</v>
      </c>
      <c r="E200">
        <v>7</v>
      </c>
      <c r="F200" s="9">
        <v>43553</v>
      </c>
      <c r="G200">
        <v>900312289</v>
      </c>
      <c r="H200" t="s">
        <v>267</v>
      </c>
      <c r="I200">
        <v>3</v>
      </c>
      <c r="J200" t="s">
        <v>275</v>
      </c>
      <c r="K200">
        <v>10</v>
      </c>
      <c r="L200" s="10">
        <v>37290</v>
      </c>
      <c r="M200" s="10" t="s">
        <v>36</v>
      </c>
      <c r="N200" s="10">
        <v>372900</v>
      </c>
      <c r="P200" t="s">
        <v>29</v>
      </c>
      <c r="R200" t="str">
        <f t="shared" si="7"/>
        <v/>
      </c>
      <c r="T200">
        <v>43543</v>
      </c>
      <c r="U200" s="9">
        <v>1</v>
      </c>
      <c r="V200">
        <v>215</v>
      </c>
      <c r="W200" s="11">
        <f t="shared" si="6"/>
        <v>4354.3</v>
      </c>
      <c r="X200" t="str">
        <f>+IF(D200="","",VLOOKUP(D200,[1]DATOS!$G$15:$H$37,2,0))</f>
        <v>SERV. TRANSFUSIONAL</v>
      </c>
    </row>
    <row r="201" spans="1:26" x14ac:dyDescent="0.25">
      <c r="A201" t="s">
        <v>40</v>
      </c>
      <c r="B201" s="9">
        <v>43553</v>
      </c>
      <c r="C201" t="s">
        <v>256</v>
      </c>
      <c r="D201" t="s">
        <v>257</v>
      </c>
      <c r="E201">
        <v>8</v>
      </c>
      <c r="F201" s="9">
        <v>43553</v>
      </c>
      <c r="G201">
        <v>830025281</v>
      </c>
      <c r="H201" t="s">
        <v>258</v>
      </c>
      <c r="I201">
        <v>1</v>
      </c>
      <c r="J201" t="s">
        <v>259</v>
      </c>
      <c r="K201">
        <v>1</v>
      </c>
      <c r="L201" s="10">
        <v>310200</v>
      </c>
      <c r="M201" s="10" t="s">
        <v>36</v>
      </c>
      <c r="N201" s="10">
        <v>310200</v>
      </c>
      <c r="P201" t="s">
        <v>29</v>
      </c>
      <c r="R201" t="str">
        <f t="shared" si="7"/>
        <v/>
      </c>
      <c r="T201">
        <v>43546</v>
      </c>
      <c r="U201" s="9">
        <v>1</v>
      </c>
      <c r="V201">
        <v>13117</v>
      </c>
      <c r="W201" s="11">
        <f t="shared" si="6"/>
        <v>43546</v>
      </c>
      <c r="X201" t="str">
        <f>+IF(D201="","",VLOOKUP(D201,[1]DATOS!$G$15:$H$37,2,0))</f>
        <v>SERV. TRANSFUSIONAL</v>
      </c>
    </row>
    <row r="202" spans="1:26" x14ac:dyDescent="0.25">
      <c r="A202" s="17" t="s">
        <v>40</v>
      </c>
      <c r="B202" s="18">
        <v>43554</v>
      </c>
      <c r="C202" s="17" t="s">
        <v>41</v>
      </c>
      <c r="D202" s="17" t="s">
        <v>82</v>
      </c>
      <c r="E202" s="17">
        <v>2</v>
      </c>
      <c r="F202" s="18">
        <v>43554</v>
      </c>
      <c r="G202" s="17">
        <v>890900297</v>
      </c>
      <c r="H202" s="17" t="s">
        <v>276</v>
      </c>
      <c r="I202" s="17">
        <v>1</v>
      </c>
      <c r="J202" s="17" t="s">
        <v>277</v>
      </c>
      <c r="K202" s="17">
        <v>44</v>
      </c>
      <c r="L202" s="19">
        <v>285280</v>
      </c>
      <c r="M202" s="19">
        <v>2384940.7999999998</v>
      </c>
      <c r="N202" s="19">
        <v>14937260.800000001</v>
      </c>
      <c r="O202" s="19"/>
      <c r="P202" s="17" t="s">
        <v>29</v>
      </c>
      <c r="Q202" s="20">
        <v>43556</v>
      </c>
      <c r="R202">
        <f t="shared" si="7"/>
        <v>19</v>
      </c>
      <c r="S202" s="18">
        <v>43584</v>
      </c>
      <c r="T202" s="17">
        <v>41</v>
      </c>
      <c r="U202" s="18">
        <v>43580</v>
      </c>
      <c r="V202" s="17" t="s">
        <v>278</v>
      </c>
      <c r="W202" s="21">
        <f t="shared" si="6"/>
        <v>0.93181818181818177</v>
      </c>
      <c r="X202" s="17" t="str">
        <f>+IF(D202="","",VLOOKUP(D202,[1]DATOS!$G$15:$H$37,2,0))</f>
        <v>GENERAL</v>
      </c>
      <c r="Y202" s="17"/>
      <c r="Z202" s="17"/>
    </row>
    <row r="203" spans="1:26" x14ac:dyDescent="0.25">
      <c r="A203" t="s">
        <v>40</v>
      </c>
      <c r="B203" s="9">
        <v>43554</v>
      </c>
      <c r="C203" t="s">
        <v>41</v>
      </c>
      <c r="D203" t="s">
        <v>82</v>
      </c>
      <c r="E203">
        <v>2</v>
      </c>
      <c r="F203" s="9">
        <v>43554</v>
      </c>
      <c r="G203">
        <v>890900297</v>
      </c>
      <c r="H203" t="s">
        <v>276</v>
      </c>
      <c r="I203">
        <v>2</v>
      </c>
      <c r="J203" t="s">
        <v>279</v>
      </c>
      <c r="K203">
        <v>5</v>
      </c>
      <c r="L203" s="10">
        <v>714400</v>
      </c>
      <c r="M203" s="10">
        <v>678680</v>
      </c>
      <c r="N203" s="10">
        <v>4250680</v>
      </c>
      <c r="P203" t="s">
        <v>29</v>
      </c>
      <c r="Q203" s="16">
        <v>43556</v>
      </c>
      <c r="R203" t="str">
        <f t="shared" si="7"/>
        <v/>
      </c>
      <c r="W203" s="11" t="str">
        <f t="shared" si="6"/>
        <v/>
      </c>
      <c r="X203" t="str">
        <f>+IF(D203="","",VLOOKUP(D203,[1]DATOS!$G$15:$H$37,2,0))</f>
        <v>GENERAL</v>
      </c>
    </row>
    <row r="204" spans="1:26" x14ac:dyDescent="0.25">
      <c r="A204" s="17" t="s">
        <v>40</v>
      </c>
      <c r="B204" s="18">
        <v>43554</v>
      </c>
      <c r="C204" s="17" t="s">
        <v>41</v>
      </c>
      <c r="D204" s="17" t="s">
        <v>82</v>
      </c>
      <c r="E204" s="17">
        <v>2</v>
      </c>
      <c r="F204" s="18">
        <v>43554</v>
      </c>
      <c r="G204" s="17">
        <v>890900297</v>
      </c>
      <c r="H204" s="17" t="s">
        <v>276</v>
      </c>
      <c r="I204" s="17">
        <v>3</v>
      </c>
      <c r="J204" s="17" t="s">
        <v>280</v>
      </c>
      <c r="K204" s="17">
        <v>1</v>
      </c>
      <c r="L204" s="19">
        <v>884800</v>
      </c>
      <c r="M204" s="19">
        <v>168112</v>
      </c>
      <c r="N204" s="19">
        <v>1052912</v>
      </c>
      <c r="O204" s="19"/>
      <c r="P204" s="17" t="s">
        <v>29</v>
      </c>
      <c r="Q204" s="20">
        <v>43556</v>
      </c>
      <c r="R204">
        <f t="shared" si="7"/>
        <v>40</v>
      </c>
      <c r="S204" s="18">
        <v>43609</v>
      </c>
      <c r="T204" s="17">
        <v>1</v>
      </c>
      <c r="U204" s="18">
        <v>43609</v>
      </c>
      <c r="V204" s="17">
        <v>4022</v>
      </c>
      <c r="W204" s="21">
        <f t="shared" si="6"/>
        <v>1</v>
      </c>
      <c r="X204" s="17" t="str">
        <f>+IF(D204="","",VLOOKUP(D204,[1]DATOS!$G$15:$H$37,2,0))</f>
        <v>GENERAL</v>
      </c>
      <c r="Y204" s="17"/>
      <c r="Z204" s="17"/>
    </row>
    <row r="205" spans="1:26" x14ac:dyDescent="0.25">
      <c r="A205" s="17" t="s">
        <v>40</v>
      </c>
      <c r="B205" s="18">
        <v>43554</v>
      </c>
      <c r="C205" s="17" t="s">
        <v>41</v>
      </c>
      <c r="D205" s="17" t="s">
        <v>82</v>
      </c>
      <c r="E205" s="17">
        <v>2</v>
      </c>
      <c r="F205" s="18">
        <v>43554</v>
      </c>
      <c r="G205" s="17">
        <v>890900297</v>
      </c>
      <c r="H205" s="17" t="s">
        <v>276</v>
      </c>
      <c r="I205" s="17">
        <v>4</v>
      </c>
      <c r="J205" s="17" t="s">
        <v>281</v>
      </c>
      <c r="K205" s="17">
        <v>10</v>
      </c>
      <c r="L205" s="19">
        <v>171200</v>
      </c>
      <c r="M205" s="19">
        <v>325280</v>
      </c>
      <c r="N205" s="19">
        <v>2037280</v>
      </c>
      <c r="O205" s="19"/>
      <c r="P205" s="17" t="s">
        <v>29</v>
      </c>
      <c r="Q205" s="20">
        <v>43556</v>
      </c>
      <c r="R205">
        <f t="shared" si="7"/>
        <v>19</v>
      </c>
      <c r="S205" s="18">
        <v>43584</v>
      </c>
      <c r="T205" s="17">
        <v>10</v>
      </c>
      <c r="U205" s="18">
        <v>43580</v>
      </c>
      <c r="V205" s="17">
        <v>3556</v>
      </c>
      <c r="W205" s="21">
        <f t="shared" si="6"/>
        <v>1</v>
      </c>
      <c r="X205" s="17" t="str">
        <f>+IF(D205="","",VLOOKUP(D205,[1]DATOS!$G$15:$H$37,2,0))</f>
        <v>GENERAL</v>
      </c>
      <c r="Y205" s="17"/>
      <c r="Z205" s="17"/>
    </row>
    <row r="206" spans="1:26" x14ac:dyDescent="0.25">
      <c r="A206" s="17" t="s">
        <v>40</v>
      </c>
      <c r="B206" s="18">
        <v>43554</v>
      </c>
      <c r="C206" s="17" t="s">
        <v>41</v>
      </c>
      <c r="D206" s="17" t="s">
        <v>82</v>
      </c>
      <c r="E206" s="17">
        <v>2</v>
      </c>
      <c r="F206" s="18">
        <v>43554</v>
      </c>
      <c r="G206" s="17">
        <v>890900297</v>
      </c>
      <c r="H206" s="17" t="s">
        <v>276</v>
      </c>
      <c r="I206" s="17">
        <v>5</v>
      </c>
      <c r="J206" s="17" t="s">
        <v>282</v>
      </c>
      <c r="K206" s="17">
        <v>4</v>
      </c>
      <c r="L206" s="19">
        <v>470880</v>
      </c>
      <c r="M206" s="19">
        <v>357868.79999999999</v>
      </c>
      <c r="N206" s="19">
        <v>2241388.7999999998</v>
      </c>
      <c r="O206" s="19"/>
      <c r="P206" s="17" t="s">
        <v>29</v>
      </c>
      <c r="Q206" s="20">
        <v>43556</v>
      </c>
      <c r="R206">
        <f t="shared" si="7"/>
        <v>19</v>
      </c>
      <c r="S206" s="18">
        <v>43584</v>
      </c>
      <c r="T206" s="17">
        <v>4</v>
      </c>
      <c r="U206" s="18">
        <v>43580</v>
      </c>
      <c r="V206" s="17">
        <v>3556</v>
      </c>
      <c r="W206" s="21">
        <f t="shared" si="6"/>
        <v>1</v>
      </c>
      <c r="X206" s="17" t="str">
        <f>+IF(D206="","",VLOOKUP(D206,[1]DATOS!$G$15:$H$37,2,0))</f>
        <v>GENERAL</v>
      </c>
      <c r="Y206" s="17"/>
      <c r="Z206" s="17"/>
    </row>
    <row r="207" spans="1:26" x14ac:dyDescent="0.25">
      <c r="A207" s="17" t="s">
        <v>40</v>
      </c>
      <c r="B207" s="18">
        <v>43554</v>
      </c>
      <c r="C207" s="17" t="s">
        <v>41</v>
      </c>
      <c r="D207" s="17" t="s">
        <v>82</v>
      </c>
      <c r="E207" s="17">
        <v>2</v>
      </c>
      <c r="F207" s="18">
        <v>43554</v>
      </c>
      <c r="G207" s="17">
        <v>890900297</v>
      </c>
      <c r="H207" s="17" t="s">
        <v>276</v>
      </c>
      <c r="I207" s="17">
        <v>6</v>
      </c>
      <c r="J207" s="17" t="s">
        <v>283</v>
      </c>
      <c r="K207" s="17">
        <v>1</v>
      </c>
      <c r="L207" s="19">
        <v>3360000</v>
      </c>
      <c r="M207" s="19">
        <v>638400</v>
      </c>
      <c r="N207" s="19">
        <v>3998400</v>
      </c>
      <c r="O207" s="19"/>
      <c r="P207" s="17" t="s">
        <v>29</v>
      </c>
      <c r="Q207" s="20">
        <v>43556</v>
      </c>
      <c r="R207">
        <f t="shared" si="7"/>
        <v>40</v>
      </c>
      <c r="S207" s="18">
        <v>43609</v>
      </c>
      <c r="T207" s="17">
        <v>1</v>
      </c>
      <c r="U207" s="18">
        <v>43609</v>
      </c>
      <c r="V207" s="17">
        <v>3556</v>
      </c>
      <c r="W207" s="21">
        <f t="shared" si="6"/>
        <v>1</v>
      </c>
      <c r="X207" s="17" t="str">
        <f>+IF(D207="","",VLOOKUP(D207,[1]DATOS!$G$15:$H$37,2,0))</f>
        <v>GENERAL</v>
      </c>
      <c r="Y207" s="17"/>
      <c r="Z207" s="17"/>
    </row>
    <row r="208" spans="1:26" x14ac:dyDescent="0.25">
      <c r="A208" s="17" t="s">
        <v>40</v>
      </c>
      <c r="B208" s="18">
        <v>43554</v>
      </c>
      <c r="C208" s="17" t="s">
        <v>41</v>
      </c>
      <c r="D208" s="17" t="s">
        <v>82</v>
      </c>
      <c r="E208" s="17">
        <v>2</v>
      </c>
      <c r="F208" s="18">
        <v>43554</v>
      </c>
      <c r="G208" s="17">
        <v>890900297</v>
      </c>
      <c r="H208" s="17" t="s">
        <v>276</v>
      </c>
      <c r="I208" s="17">
        <v>7</v>
      </c>
      <c r="J208" s="17" t="s">
        <v>284</v>
      </c>
      <c r="K208" s="17">
        <v>8</v>
      </c>
      <c r="L208" s="19">
        <v>576000</v>
      </c>
      <c r="M208" s="19">
        <v>875520</v>
      </c>
      <c r="N208" s="19">
        <v>5483520</v>
      </c>
      <c r="O208" s="19"/>
      <c r="P208" s="17" t="s">
        <v>29</v>
      </c>
      <c r="Q208" s="20">
        <v>43556</v>
      </c>
      <c r="R208">
        <f t="shared" si="7"/>
        <v>40</v>
      </c>
      <c r="S208" s="18">
        <v>43609</v>
      </c>
      <c r="T208" s="17">
        <v>8</v>
      </c>
      <c r="U208" s="18">
        <v>43609</v>
      </c>
      <c r="V208" s="17">
        <v>3556</v>
      </c>
      <c r="W208" s="21">
        <f t="shared" si="6"/>
        <v>1</v>
      </c>
      <c r="X208" s="17" t="str">
        <f>+IF(D208="","",VLOOKUP(D208,[1]DATOS!$G$15:$H$37,2,0))</f>
        <v>GENERAL</v>
      </c>
      <c r="Y208" s="17"/>
      <c r="Z208" s="17"/>
    </row>
    <row r="209" spans="1:26" x14ac:dyDescent="0.25">
      <c r="A209" t="s">
        <v>40</v>
      </c>
      <c r="B209" s="9">
        <v>43554</v>
      </c>
      <c r="C209" t="s">
        <v>41</v>
      </c>
      <c r="D209" t="s">
        <v>82</v>
      </c>
      <c r="E209">
        <v>2</v>
      </c>
      <c r="F209" s="9">
        <v>43554</v>
      </c>
      <c r="G209">
        <v>890900297</v>
      </c>
      <c r="H209" t="s">
        <v>276</v>
      </c>
      <c r="I209">
        <v>8</v>
      </c>
      <c r="J209" t="s">
        <v>285</v>
      </c>
      <c r="K209">
        <v>6</v>
      </c>
      <c r="L209" s="10">
        <v>206000</v>
      </c>
      <c r="M209" s="10">
        <v>234840</v>
      </c>
      <c r="N209" s="10">
        <v>1470840</v>
      </c>
      <c r="P209" t="s">
        <v>29</v>
      </c>
      <c r="Q209" s="16">
        <v>43556</v>
      </c>
      <c r="R209" t="str">
        <f t="shared" si="7"/>
        <v/>
      </c>
      <c r="W209" s="11" t="str">
        <f t="shared" si="6"/>
        <v/>
      </c>
      <c r="X209" t="str">
        <f>+IF(D209="","",VLOOKUP(D209,[1]DATOS!$G$15:$H$37,2,0))</f>
        <v>GENERAL</v>
      </c>
    </row>
    <row r="210" spans="1:26" x14ac:dyDescent="0.25">
      <c r="A210" t="s">
        <v>40</v>
      </c>
      <c r="B210" s="9">
        <v>43554</v>
      </c>
      <c r="C210" t="s">
        <v>41</v>
      </c>
      <c r="D210" t="s">
        <v>82</v>
      </c>
      <c r="E210">
        <v>2</v>
      </c>
      <c r="F210" s="9">
        <v>43554</v>
      </c>
      <c r="G210">
        <v>890900297</v>
      </c>
      <c r="H210" t="s">
        <v>276</v>
      </c>
      <c r="I210">
        <v>9</v>
      </c>
      <c r="J210" t="s">
        <v>286</v>
      </c>
      <c r="K210">
        <v>3</v>
      </c>
      <c r="L210" s="10">
        <v>751200</v>
      </c>
      <c r="M210" s="10">
        <v>428184</v>
      </c>
      <c r="N210" s="10">
        <v>2681784</v>
      </c>
      <c r="P210" t="s">
        <v>29</v>
      </c>
      <c r="Q210" s="16">
        <v>43556</v>
      </c>
      <c r="R210" t="str">
        <f t="shared" si="7"/>
        <v/>
      </c>
      <c r="W210" s="11" t="str">
        <f t="shared" si="6"/>
        <v/>
      </c>
      <c r="X210" t="str">
        <f>+IF(D210="","",VLOOKUP(D210,[1]DATOS!$G$15:$H$37,2,0))</f>
        <v>GENERAL</v>
      </c>
    </row>
    <row r="211" spans="1:26" x14ac:dyDescent="0.25">
      <c r="A211" s="17" t="s">
        <v>40</v>
      </c>
      <c r="B211" s="18">
        <v>43554</v>
      </c>
      <c r="C211" s="17" t="s">
        <v>41</v>
      </c>
      <c r="D211" s="17" t="s">
        <v>82</v>
      </c>
      <c r="E211" s="17">
        <v>2</v>
      </c>
      <c r="F211" s="18">
        <v>43554</v>
      </c>
      <c r="G211" s="17">
        <v>890900297</v>
      </c>
      <c r="H211" s="17" t="s">
        <v>276</v>
      </c>
      <c r="I211" s="17">
        <v>10</v>
      </c>
      <c r="J211" s="17" t="s">
        <v>287</v>
      </c>
      <c r="K211" s="17">
        <v>10</v>
      </c>
      <c r="L211" s="19">
        <v>1955440</v>
      </c>
      <c r="M211" s="19">
        <v>3715336</v>
      </c>
      <c r="N211" s="19">
        <v>23269736</v>
      </c>
      <c r="O211" s="19"/>
      <c r="P211" s="17" t="s">
        <v>29</v>
      </c>
      <c r="Q211" s="20">
        <v>43556</v>
      </c>
      <c r="R211">
        <f t="shared" si="7"/>
        <v>19</v>
      </c>
      <c r="S211" s="18">
        <v>43584</v>
      </c>
      <c r="T211" s="17">
        <v>10</v>
      </c>
      <c r="U211" s="18">
        <v>43580</v>
      </c>
      <c r="V211" s="17">
        <v>3556</v>
      </c>
      <c r="W211" s="21">
        <f t="shared" si="6"/>
        <v>1</v>
      </c>
      <c r="X211" s="17" t="str">
        <f>+IF(D211="","",VLOOKUP(D211,[1]DATOS!$G$15:$H$37,2,0))</f>
        <v>GENERAL</v>
      </c>
      <c r="Y211" s="17"/>
      <c r="Z211" s="17"/>
    </row>
    <row r="212" spans="1:26" x14ac:dyDescent="0.25">
      <c r="A212" s="17" t="s">
        <v>40</v>
      </c>
      <c r="B212" s="18">
        <v>43554</v>
      </c>
      <c r="C212" s="17" t="s">
        <v>41</v>
      </c>
      <c r="D212" s="17" t="s">
        <v>82</v>
      </c>
      <c r="E212" s="17">
        <v>2</v>
      </c>
      <c r="F212" s="18">
        <v>43554</v>
      </c>
      <c r="G212" s="17">
        <v>890900297</v>
      </c>
      <c r="H212" s="17" t="s">
        <v>276</v>
      </c>
      <c r="I212" s="17">
        <v>11</v>
      </c>
      <c r="J212" s="17" t="s">
        <v>288</v>
      </c>
      <c r="K212" s="17">
        <v>1</v>
      </c>
      <c r="L212" s="19">
        <v>3360000</v>
      </c>
      <c r="M212" s="19">
        <v>638400</v>
      </c>
      <c r="N212" s="19">
        <v>3998400</v>
      </c>
      <c r="O212" s="19"/>
      <c r="P212" s="17" t="s">
        <v>29</v>
      </c>
      <c r="Q212" s="20">
        <v>43556</v>
      </c>
      <c r="R212">
        <f t="shared" si="7"/>
        <v>40</v>
      </c>
      <c r="S212" s="18">
        <v>43609</v>
      </c>
      <c r="T212" s="17">
        <v>1</v>
      </c>
      <c r="U212" s="18">
        <v>43609</v>
      </c>
      <c r="V212" s="17">
        <v>3556</v>
      </c>
      <c r="W212" s="21">
        <f t="shared" si="6"/>
        <v>1</v>
      </c>
      <c r="X212" s="17" t="str">
        <f>+IF(D212="","",VLOOKUP(D212,[1]DATOS!$G$15:$H$37,2,0))</f>
        <v>GENERAL</v>
      </c>
      <c r="Y212" s="17"/>
      <c r="Z212" s="17"/>
    </row>
    <row r="213" spans="1:26" x14ac:dyDescent="0.25">
      <c r="A213" s="17" t="s">
        <v>40</v>
      </c>
      <c r="B213" s="18">
        <v>43554</v>
      </c>
      <c r="C213" s="17" t="s">
        <v>41</v>
      </c>
      <c r="D213" s="17" t="s">
        <v>82</v>
      </c>
      <c r="E213" s="17">
        <v>2</v>
      </c>
      <c r="F213" s="18">
        <v>43554</v>
      </c>
      <c r="G213" s="17">
        <v>890900297</v>
      </c>
      <c r="H213" s="17" t="s">
        <v>276</v>
      </c>
      <c r="I213" s="17">
        <v>12</v>
      </c>
      <c r="J213" s="17" t="s">
        <v>289</v>
      </c>
      <c r="K213" s="17">
        <v>6</v>
      </c>
      <c r="L213" s="19">
        <v>139200</v>
      </c>
      <c r="M213" s="19">
        <v>158688</v>
      </c>
      <c r="N213" s="19">
        <v>993888</v>
      </c>
      <c r="O213" s="19"/>
      <c r="P213" s="17" t="s">
        <v>29</v>
      </c>
      <c r="Q213" s="20">
        <v>43556</v>
      </c>
      <c r="R213">
        <f t="shared" si="7"/>
        <v>19</v>
      </c>
      <c r="S213" s="18">
        <v>43584</v>
      </c>
      <c r="T213" s="17">
        <v>6</v>
      </c>
      <c r="U213" s="18">
        <v>43580</v>
      </c>
      <c r="V213" s="17">
        <v>3556</v>
      </c>
      <c r="W213" s="21">
        <f t="shared" si="6"/>
        <v>1</v>
      </c>
      <c r="X213" s="17" t="str">
        <f>+IF(D213="","",VLOOKUP(D213,[1]DATOS!$G$15:$H$37,2,0))</f>
        <v>GENERAL</v>
      </c>
      <c r="Y213" s="17"/>
      <c r="Z213" s="17"/>
    </row>
    <row r="214" spans="1:26" x14ac:dyDescent="0.25">
      <c r="A214" t="s">
        <v>40</v>
      </c>
      <c r="B214" s="9">
        <v>43554</v>
      </c>
      <c r="C214" t="s">
        <v>41</v>
      </c>
      <c r="D214" t="s">
        <v>82</v>
      </c>
      <c r="E214">
        <v>2</v>
      </c>
      <c r="F214" s="9">
        <v>43554</v>
      </c>
      <c r="G214">
        <v>890900297</v>
      </c>
      <c r="H214" t="s">
        <v>276</v>
      </c>
      <c r="I214">
        <v>13</v>
      </c>
      <c r="J214" t="s">
        <v>290</v>
      </c>
      <c r="K214">
        <v>1</v>
      </c>
      <c r="L214" s="10">
        <v>669600</v>
      </c>
      <c r="M214" s="10">
        <v>127224</v>
      </c>
      <c r="N214" s="10">
        <v>796824</v>
      </c>
      <c r="P214" t="s">
        <v>29</v>
      </c>
      <c r="Q214" s="16">
        <v>43556</v>
      </c>
      <c r="R214" t="str">
        <f t="shared" si="7"/>
        <v/>
      </c>
      <c r="W214" s="11" t="str">
        <f t="shared" si="6"/>
        <v/>
      </c>
      <c r="X214" t="str">
        <f>+IF(D214="","",VLOOKUP(D214,[1]DATOS!$G$15:$H$37,2,0))</f>
        <v>GENERAL</v>
      </c>
    </row>
    <row r="215" spans="1:26" x14ac:dyDescent="0.25">
      <c r="A215" s="17" t="s">
        <v>40</v>
      </c>
      <c r="B215" s="18">
        <v>43554</v>
      </c>
      <c r="C215" s="17" t="s">
        <v>41</v>
      </c>
      <c r="D215" s="17" t="s">
        <v>82</v>
      </c>
      <c r="E215" s="17">
        <v>2</v>
      </c>
      <c r="F215" s="18">
        <v>43554</v>
      </c>
      <c r="G215" s="17">
        <v>890900297</v>
      </c>
      <c r="H215" s="17" t="s">
        <v>276</v>
      </c>
      <c r="I215" s="17">
        <v>14</v>
      </c>
      <c r="J215" s="17" t="s">
        <v>291</v>
      </c>
      <c r="K215" s="17">
        <v>2</v>
      </c>
      <c r="L215" s="19">
        <v>1520000</v>
      </c>
      <c r="M215" s="19">
        <v>577600</v>
      </c>
      <c r="N215" s="19">
        <v>3617600</v>
      </c>
      <c r="O215" s="19"/>
      <c r="P215" s="17" t="s">
        <v>29</v>
      </c>
      <c r="Q215" s="20">
        <v>43556</v>
      </c>
      <c r="R215">
        <f t="shared" si="7"/>
        <v>40</v>
      </c>
      <c r="S215" s="18">
        <v>43609</v>
      </c>
      <c r="T215" s="17">
        <v>2</v>
      </c>
      <c r="U215" s="18">
        <v>43609</v>
      </c>
      <c r="V215" s="17">
        <v>3556</v>
      </c>
      <c r="W215" s="21">
        <f t="shared" si="6"/>
        <v>1</v>
      </c>
      <c r="X215" s="17" t="str">
        <f>+IF(D215="","",VLOOKUP(D215,[1]DATOS!$G$15:$H$37,2,0))</f>
        <v>GENERAL</v>
      </c>
      <c r="Y215" s="17"/>
      <c r="Z215" s="17"/>
    </row>
    <row r="216" spans="1:26" x14ac:dyDescent="0.25">
      <c r="A216" t="s">
        <v>40</v>
      </c>
      <c r="B216" s="9">
        <v>43554</v>
      </c>
      <c r="C216" t="s">
        <v>41</v>
      </c>
      <c r="D216" t="s">
        <v>82</v>
      </c>
      <c r="E216">
        <v>2</v>
      </c>
      <c r="F216" s="9">
        <v>43554</v>
      </c>
      <c r="G216">
        <v>890900297</v>
      </c>
      <c r="H216" t="s">
        <v>276</v>
      </c>
      <c r="I216">
        <v>15</v>
      </c>
      <c r="J216" t="s">
        <v>292</v>
      </c>
      <c r="K216">
        <v>2</v>
      </c>
      <c r="L216" s="10">
        <v>773200</v>
      </c>
      <c r="M216" s="10">
        <v>293816</v>
      </c>
      <c r="N216" s="10">
        <v>1840216</v>
      </c>
      <c r="P216" t="s">
        <v>29</v>
      </c>
      <c r="Q216" s="16">
        <v>43556</v>
      </c>
      <c r="R216" t="str">
        <f t="shared" si="7"/>
        <v/>
      </c>
      <c r="W216" s="11" t="str">
        <f t="shared" si="6"/>
        <v/>
      </c>
      <c r="X216" t="str">
        <f>+IF(D216="","",VLOOKUP(D216,[1]DATOS!$G$15:$H$37,2,0))</f>
        <v>GENERAL</v>
      </c>
    </row>
    <row r="217" spans="1:26" x14ac:dyDescent="0.25">
      <c r="A217" t="s">
        <v>40</v>
      </c>
      <c r="B217" s="9">
        <v>43554</v>
      </c>
      <c r="C217" t="s">
        <v>41</v>
      </c>
      <c r="D217" t="s">
        <v>82</v>
      </c>
      <c r="E217">
        <v>2</v>
      </c>
      <c r="F217" s="9">
        <v>43554</v>
      </c>
      <c r="G217">
        <v>890900297</v>
      </c>
      <c r="H217" t="s">
        <v>276</v>
      </c>
      <c r="I217">
        <v>16</v>
      </c>
      <c r="J217" t="s">
        <v>293</v>
      </c>
      <c r="K217">
        <v>2</v>
      </c>
      <c r="L217" s="10">
        <v>636000</v>
      </c>
      <c r="M217" s="10">
        <v>241680</v>
      </c>
      <c r="N217" s="10">
        <v>1513680</v>
      </c>
      <c r="P217" t="s">
        <v>29</v>
      </c>
      <c r="Q217" s="16">
        <v>43556</v>
      </c>
      <c r="R217" t="str">
        <f t="shared" si="7"/>
        <v/>
      </c>
      <c r="W217" s="11" t="str">
        <f t="shared" si="6"/>
        <v/>
      </c>
      <c r="X217" t="str">
        <f>+IF(D217="","",VLOOKUP(D217,[1]DATOS!$G$15:$H$37,2,0))</f>
        <v>GENERAL</v>
      </c>
    </row>
    <row r="218" spans="1:26" x14ac:dyDescent="0.25">
      <c r="A218" s="17" t="s">
        <v>40</v>
      </c>
      <c r="B218" s="18">
        <v>43554</v>
      </c>
      <c r="C218" s="17" t="s">
        <v>41</v>
      </c>
      <c r="D218" s="17" t="s">
        <v>82</v>
      </c>
      <c r="E218" s="17">
        <v>2</v>
      </c>
      <c r="F218" s="18">
        <v>43554</v>
      </c>
      <c r="G218" s="17">
        <v>890900297</v>
      </c>
      <c r="H218" s="17" t="s">
        <v>276</v>
      </c>
      <c r="I218" s="17">
        <v>17</v>
      </c>
      <c r="J218" s="17" t="s">
        <v>294</v>
      </c>
      <c r="K218" s="17">
        <v>1</v>
      </c>
      <c r="L218" s="19">
        <v>382080</v>
      </c>
      <c r="M218" s="19">
        <v>72595</v>
      </c>
      <c r="N218" s="19">
        <v>454675.20000000001</v>
      </c>
      <c r="O218" s="19"/>
      <c r="P218" s="17" t="s">
        <v>29</v>
      </c>
      <c r="Q218" s="20">
        <v>43556</v>
      </c>
      <c r="R218">
        <f t="shared" si="7"/>
        <v>19</v>
      </c>
      <c r="S218" s="18">
        <v>43584</v>
      </c>
      <c r="T218" s="17">
        <v>1</v>
      </c>
      <c r="U218" s="18">
        <v>43580</v>
      </c>
      <c r="V218" s="17">
        <v>3556</v>
      </c>
      <c r="W218" s="21">
        <f t="shared" si="6"/>
        <v>1</v>
      </c>
      <c r="X218" s="17" t="str">
        <f>+IF(D218="","",VLOOKUP(D218,[1]DATOS!$G$15:$H$37,2,0))</f>
        <v>GENERAL</v>
      </c>
      <c r="Y218" s="17"/>
      <c r="Z218" s="17"/>
    </row>
    <row r="219" spans="1:26" x14ac:dyDescent="0.25">
      <c r="A219" t="s">
        <v>40</v>
      </c>
      <c r="B219" s="9">
        <v>43554</v>
      </c>
      <c r="C219" t="s">
        <v>41</v>
      </c>
      <c r="D219" t="s">
        <v>82</v>
      </c>
      <c r="E219">
        <v>2</v>
      </c>
      <c r="F219" s="9">
        <v>43554</v>
      </c>
      <c r="G219">
        <v>890900297</v>
      </c>
      <c r="H219" t="s">
        <v>276</v>
      </c>
      <c r="I219">
        <v>18</v>
      </c>
      <c r="J219" t="s">
        <v>295</v>
      </c>
      <c r="K219">
        <v>2</v>
      </c>
      <c r="L219" s="10">
        <v>619600</v>
      </c>
      <c r="M219" s="10">
        <v>235448</v>
      </c>
      <c r="N219" s="10">
        <v>1474648</v>
      </c>
      <c r="P219" t="s">
        <v>29</v>
      </c>
      <c r="Q219" s="16">
        <v>43556</v>
      </c>
      <c r="R219" t="str">
        <f t="shared" si="7"/>
        <v/>
      </c>
      <c r="W219" s="11" t="str">
        <f t="shared" si="6"/>
        <v/>
      </c>
      <c r="X219" t="str">
        <f>+IF(D219="","",VLOOKUP(D219,[1]DATOS!$G$15:$H$37,2,0))</f>
        <v>GENERAL</v>
      </c>
    </row>
    <row r="220" spans="1:26" x14ac:dyDescent="0.25">
      <c r="A220" s="12" t="s">
        <v>24</v>
      </c>
      <c r="B220" s="13">
        <v>43556</v>
      </c>
      <c r="C220" s="12" t="s">
        <v>25</v>
      </c>
      <c r="D220" s="12" t="s">
        <v>26</v>
      </c>
      <c r="E220" s="12">
        <v>7</v>
      </c>
      <c r="F220" s="13">
        <v>43556</v>
      </c>
      <c r="G220" s="12">
        <v>1088309603</v>
      </c>
      <c r="H220" s="12" t="s">
        <v>242</v>
      </c>
      <c r="I220" s="12">
        <v>2</v>
      </c>
      <c r="J220" s="12" t="s">
        <v>296</v>
      </c>
      <c r="K220" s="12">
        <v>6</v>
      </c>
      <c r="L220" s="14">
        <v>230000</v>
      </c>
      <c r="M220" s="14">
        <v>262200</v>
      </c>
      <c r="N220" s="14">
        <v>1642200</v>
      </c>
      <c r="O220" s="14"/>
      <c r="P220" s="12" t="s">
        <v>29</v>
      </c>
      <c r="Q220" s="15">
        <v>43557</v>
      </c>
      <c r="R220">
        <f t="shared" si="7"/>
        <v>5</v>
      </c>
      <c r="S220" s="13">
        <v>43561</v>
      </c>
      <c r="T220" s="12">
        <v>6</v>
      </c>
      <c r="U220" s="13">
        <v>43561</v>
      </c>
      <c r="V220" s="12">
        <v>189</v>
      </c>
      <c r="W220" s="22">
        <f t="shared" si="6"/>
        <v>1</v>
      </c>
      <c r="X220" s="12" t="str">
        <f>+IF(D220="","",VLOOKUP(D220,[1]DATOS!$G$15:$H$37,2,0))</f>
        <v>BIOTECNOLOGIA</v>
      </c>
      <c r="Y220" s="12"/>
      <c r="Z220" s="12"/>
    </row>
    <row r="221" spans="1:26" x14ac:dyDescent="0.25">
      <c r="A221" s="12" t="s">
        <v>24</v>
      </c>
      <c r="B221" s="13">
        <v>43556</v>
      </c>
      <c r="C221" s="12" t="s">
        <v>25</v>
      </c>
      <c r="D221" s="12" t="s">
        <v>26</v>
      </c>
      <c r="E221" s="12">
        <v>7</v>
      </c>
      <c r="F221" s="13">
        <v>43556</v>
      </c>
      <c r="G221" s="12">
        <v>1088309603</v>
      </c>
      <c r="H221" s="12" t="s">
        <v>242</v>
      </c>
      <c r="I221" s="12">
        <v>1</v>
      </c>
      <c r="J221" s="12" t="s">
        <v>297</v>
      </c>
      <c r="K221" s="12">
        <v>3</v>
      </c>
      <c r="L221" s="14">
        <v>280000</v>
      </c>
      <c r="M221" s="14">
        <v>159600</v>
      </c>
      <c r="N221" s="14">
        <v>999600</v>
      </c>
      <c r="O221" s="14"/>
      <c r="P221" s="12" t="s">
        <v>29</v>
      </c>
      <c r="Q221" s="15">
        <v>43557</v>
      </c>
      <c r="R221">
        <f t="shared" si="7"/>
        <v>5</v>
      </c>
      <c r="S221" s="13">
        <v>43561</v>
      </c>
      <c r="T221" s="12">
        <v>3</v>
      </c>
      <c r="U221" s="13">
        <v>43561</v>
      </c>
      <c r="V221" s="12">
        <v>189</v>
      </c>
      <c r="W221" s="22">
        <f t="shared" si="6"/>
        <v>1</v>
      </c>
      <c r="X221" s="12" t="str">
        <f>+IF(D221="","",VLOOKUP(D221,[1]DATOS!$G$15:$H$37,2,0))</f>
        <v>BIOTECNOLOGIA</v>
      </c>
      <c r="Y221" s="12"/>
      <c r="Z221" s="12"/>
    </row>
    <row r="222" spans="1:26" x14ac:dyDescent="0.25">
      <c r="A222" t="s">
        <v>24</v>
      </c>
      <c r="B222" s="9">
        <v>43556</v>
      </c>
      <c r="C222" t="s">
        <v>25</v>
      </c>
      <c r="D222" t="s">
        <v>26</v>
      </c>
      <c r="E222">
        <v>8</v>
      </c>
      <c r="F222" s="9">
        <v>43556</v>
      </c>
      <c r="G222">
        <v>1088309603</v>
      </c>
      <c r="H222" t="s">
        <v>242</v>
      </c>
      <c r="I222">
        <v>1</v>
      </c>
      <c r="J222" t="s">
        <v>298</v>
      </c>
      <c r="K222">
        <v>3</v>
      </c>
      <c r="L222" s="10">
        <v>2000</v>
      </c>
      <c r="M222" s="10">
        <v>1140</v>
      </c>
      <c r="N222" s="10">
        <v>7140</v>
      </c>
      <c r="P222" t="s">
        <v>29</v>
      </c>
      <c r="R222" t="str">
        <f t="shared" si="7"/>
        <v/>
      </c>
      <c r="W222" s="11" t="str">
        <f t="shared" si="6"/>
        <v/>
      </c>
      <c r="X222" t="str">
        <f>+IF(D222="","",VLOOKUP(D222,[1]DATOS!$G$15:$H$37,2,0))</f>
        <v>BIOTECNOLOGIA</v>
      </c>
    </row>
    <row r="223" spans="1:26" x14ac:dyDescent="0.25">
      <c r="A223" t="s">
        <v>24</v>
      </c>
      <c r="B223" s="9">
        <v>43556</v>
      </c>
      <c r="C223" t="s">
        <v>25</v>
      </c>
      <c r="D223" t="s">
        <v>26</v>
      </c>
      <c r="E223">
        <v>8</v>
      </c>
      <c r="F223" s="9">
        <v>43556</v>
      </c>
      <c r="G223">
        <v>1088309603</v>
      </c>
      <c r="H223" t="s">
        <v>242</v>
      </c>
      <c r="I223">
        <v>4</v>
      </c>
      <c r="J223" t="s">
        <v>299</v>
      </c>
      <c r="K223">
        <v>20</v>
      </c>
      <c r="L223" s="10">
        <v>2000</v>
      </c>
      <c r="M223" s="10">
        <v>7600</v>
      </c>
      <c r="N223" s="10">
        <v>47600</v>
      </c>
      <c r="P223" t="s">
        <v>29</v>
      </c>
      <c r="R223" t="str">
        <f t="shared" si="7"/>
        <v/>
      </c>
      <c r="W223" s="11" t="str">
        <f t="shared" si="6"/>
        <v/>
      </c>
      <c r="X223" t="str">
        <f>+IF(D223="","",VLOOKUP(D223,[1]DATOS!$G$15:$H$37,2,0))</f>
        <v>BIOTECNOLOGIA</v>
      </c>
    </row>
    <row r="224" spans="1:26" x14ac:dyDescent="0.25">
      <c r="A224" t="s">
        <v>24</v>
      </c>
      <c r="B224" s="9">
        <v>43556</v>
      </c>
      <c r="C224" t="s">
        <v>25</v>
      </c>
      <c r="D224" t="s">
        <v>26</v>
      </c>
      <c r="E224">
        <v>8</v>
      </c>
      <c r="F224" s="9">
        <v>43556</v>
      </c>
      <c r="G224">
        <v>1088309603</v>
      </c>
      <c r="H224" t="s">
        <v>242</v>
      </c>
      <c r="I224">
        <v>2</v>
      </c>
      <c r="J224" t="s">
        <v>300</v>
      </c>
      <c r="K224">
        <v>15</v>
      </c>
      <c r="L224" s="10">
        <v>45000</v>
      </c>
      <c r="M224" s="10">
        <v>128250</v>
      </c>
      <c r="N224" s="10">
        <v>803250</v>
      </c>
      <c r="P224" t="s">
        <v>29</v>
      </c>
      <c r="R224" t="str">
        <f t="shared" si="7"/>
        <v/>
      </c>
      <c r="W224" s="11" t="str">
        <f t="shared" si="6"/>
        <v/>
      </c>
      <c r="X224" t="str">
        <f>+IF(D224="","",VLOOKUP(D224,[1]DATOS!$G$15:$H$37,2,0))</f>
        <v>BIOTECNOLOGIA</v>
      </c>
    </row>
    <row r="225" spans="1:26" x14ac:dyDescent="0.25">
      <c r="A225" t="s">
        <v>24</v>
      </c>
      <c r="B225" s="9">
        <v>43556</v>
      </c>
      <c r="C225" t="s">
        <v>25</v>
      </c>
      <c r="D225" t="s">
        <v>26</v>
      </c>
      <c r="E225">
        <v>8</v>
      </c>
      <c r="F225" s="9">
        <v>43556</v>
      </c>
      <c r="G225">
        <v>1088309603</v>
      </c>
      <c r="H225" t="s">
        <v>242</v>
      </c>
      <c r="I225">
        <v>3</v>
      </c>
      <c r="J225" t="s">
        <v>301</v>
      </c>
      <c r="K225">
        <v>10</v>
      </c>
      <c r="L225" s="10">
        <v>45000</v>
      </c>
      <c r="M225" s="10">
        <v>85500</v>
      </c>
      <c r="N225" s="10">
        <v>535500</v>
      </c>
      <c r="P225" t="s">
        <v>29</v>
      </c>
      <c r="R225" t="str">
        <f t="shared" si="7"/>
        <v/>
      </c>
      <c r="W225" s="11" t="str">
        <f t="shared" si="6"/>
        <v/>
      </c>
      <c r="X225" t="str">
        <f>+IF(D225="","",VLOOKUP(D225,[1]DATOS!$G$15:$H$37,2,0))</f>
        <v>BIOTECNOLOGIA</v>
      </c>
    </row>
    <row r="226" spans="1:26" x14ac:dyDescent="0.25">
      <c r="A226" t="s">
        <v>24</v>
      </c>
      <c r="B226" s="9">
        <v>43556</v>
      </c>
      <c r="C226" t="s">
        <v>25</v>
      </c>
      <c r="D226" t="s">
        <v>26</v>
      </c>
      <c r="E226">
        <v>8</v>
      </c>
      <c r="F226" s="9">
        <v>43556</v>
      </c>
      <c r="G226">
        <v>1088309603</v>
      </c>
      <c r="H226" t="s">
        <v>242</v>
      </c>
      <c r="I226">
        <v>5</v>
      </c>
      <c r="J226" t="s">
        <v>302</v>
      </c>
      <c r="K226">
        <v>10</v>
      </c>
      <c r="L226" s="10">
        <v>3900</v>
      </c>
      <c r="M226" s="10">
        <v>7410</v>
      </c>
      <c r="N226" s="10">
        <v>46410</v>
      </c>
      <c r="P226" t="s">
        <v>29</v>
      </c>
      <c r="R226" t="str">
        <f t="shared" si="7"/>
        <v/>
      </c>
      <c r="W226" s="11" t="str">
        <f t="shared" si="6"/>
        <v/>
      </c>
      <c r="X226" t="str">
        <f>+IF(D226="","",VLOOKUP(D226,[1]DATOS!$G$15:$H$37,2,0))</f>
        <v>BIOTECNOLOGIA</v>
      </c>
    </row>
    <row r="227" spans="1:26" x14ac:dyDescent="0.25">
      <c r="A227" t="s">
        <v>24</v>
      </c>
      <c r="B227" s="9">
        <v>43556</v>
      </c>
      <c r="C227" t="s">
        <v>25</v>
      </c>
      <c r="D227" t="s">
        <v>26</v>
      </c>
      <c r="E227">
        <v>8</v>
      </c>
      <c r="F227" s="9">
        <v>43556</v>
      </c>
      <c r="G227">
        <v>1088309603</v>
      </c>
      <c r="H227" t="s">
        <v>242</v>
      </c>
      <c r="I227">
        <v>6</v>
      </c>
      <c r="J227" t="s">
        <v>303</v>
      </c>
      <c r="K227">
        <v>10</v>
      </c>
      <c r="L227" s="10">
        <v>10000</v>
      </c>
      <c r="M227" s="10">
        <v>19000</v>
      </c>
      <c r="N227" s="10">
        <v>119000</v>
      </c>
      <c r="P227" t="s">
        <v>29</v>
      </c>
      <c r="R227" t="str">
        <f t="shared" si="7"/>
        <v/>
      </c>
      <c r="W227" s="11" t="str">
        <f t="shared" si="6"/>
        <v/>
      </c>
      <c r="X227" t="str">
        <f>+IF(D227="","",VLOOKUP(D227,[1]DATOS!$G$15:$H$37,2,0))</f>
        <v>BIOTECNOLOGIA</v>
      </c>
    </row>
    <row r="228" spans="1:26" x14ac:dyDescent="0.25">
      <c r="A228" t="s">
        <v>24</v>
      </c>
      <c r="B228" s="9">
        <v>43556</v>
      </c>
      <c r="C228" t="s">
        <v>25</v>
      </c>
      <c r="D228" t="s">
        <v>26</v>
      </c>
      <c r="E228">
        <v>8</v>
      </c>
      <c r="F228" s="9">
        <v>43556</v>
      </c>
      <c r="G228">
        <v>1088309603</v>
      </c>
      <c r="H228" t="s">
        <v>242</v>
      </c>
      <c r="I228">
        <v>7</v>
      </c>
      <c r="J228" t="s">
        <v>304</v>
      </c>
      <c r="K228">
        <v>10</v>
      </c>
      <c r="L228" s="10">
        <v>60000</v>
      </c>
      <c r="M228" s="10">
        <v>114000</v>
      </c>
      <c r="N228" s="10">
        <v>714000</v>
      </c>
      <c r="P228" t="s">
        <v>29</v>
      </c>
      <c r="R228" t="str">
        <f t="shared" si="7"/>
        <v/>
      </c>
      <c r="W228" s="11" t="str">
        <f t="shared" si="6"/>
        <v/>
      </c>
      <c r="X228" t="str">
        <f>+IF(D228="","",VLOOKUP(D228,[1]DATOS!$G$15:$H$37,2,0))</f>
        <v>BIOTECNOLOGIA</v>
      </c>
    </row>
    <row r="229" spans="1:26" x14ac:dyDescent="0.25">
      <c r="A229" s="12" t="s">
        <v>24</v>
      </c>
      <c r="B229" s="13">
        <v>43556</v>
      </c>
      <c r="C229" s="12" t="s">
        <v>25</v>
      </c>
      <c r="D229" s="12" t="s">
        <v>26</v>
      </c>
      <c r="E229" s="12">
        <v>9</v>
      </c>
      <c r="F229" s="13">
        <v>43556</v>
      </c>
      <c r="G229" s="12">
        <v>830025149</v>
      </c>
      <c r="H229" s="12" t="s">
        <v>27</v>
      </c>
      <c r="I229" s="12">
        <v>1</v>
      </c>
      <c r="J229" s="12" t="s">
        <v>305</v>
      </c>
      <c r="K229" s="12">
        <v>2</v>
      </c>
      <c r="L229" s="14">
        <v>1300000</v>
      </c>
      <c r="M229" s="14">
        <v>494000</v>
      </c>
      <c r="N229" s="14">
        <v>3094000</v>
      </c>
      <c r="O229" s="14"/>
      <c r="P229" s="12" t="s">
        <v>29</v>
      </c>
      <c r="Q229" s="15">
        <v>43557</v>
      </c>
      <c r="R229">
        <f t="shared" si="7"/>
        <v>5</v>
      </c>
      <c r="S229" s="13">
        <v>43560</v>
      </c>
      <c r="T229" s="12">
        <v>2</v>
      </c>
      <c r="U229" s="13">
        <v>43560</v>
      </c>
      <c r="V229" s="12">
        <v>4128119044</v>
      </c>
      <c r="W229" s="22">
        <f t="shared" si="6"/>
        <v>1</v>
      </c>
      <c r="X229" s="12" t="str">
        <f>+IF(D229="","",VLOOKUP(D229,[1]DATOS!$G$15:$H$37,2,0))</f>
        <v>BIOTECNOLOGIA</v>
      </c>
      <c r="Y229" s="12"/>
      <c r="Z229" s="12"/>
    </row>
    <row r="230" spans="1:26" x14ac:dyDescent="0.25">
      <c r="A230" t="s">
        <v>24</v>
      </c>
      <c r="B230" s="9">
        <v>43556</v>
      </c>
      <c r="C230" t="s">
        <v>73</v>
      </c>
      <c r="D230" t="s">
        <v>74</v>
      </c>
      <c r="E230">
        <v>28</v>
      </c>
      <c r="F230" s="9">
        <v>43556</v>
      </c>
      <c r="G230">
        <v>891480000</v>
      </c>
      <c r="H230" t="s">
        <v>152</v>
      </c>
      <c r="I230">
        <v>1</v>
      </c>
      <c r="J230" t="s">
        <v>306</v>
      </c>
      <c r="K230">
        <v>1</v>
      </c>
      <c r="L230" s="10">
        <v>180000</v>
      </c>
      <c r="M230" s="10" t="s">
        <v>36</v>
      </c>
      <c r="N230" s="10">
        <v>180000</v>
      </c>
      <c r="P230" t="s">
        <v>29</v>
      </c>
      <c r="R230" t="str">
        <f t="shared" si="7"/>
        <v/>
      </c>
      <c r="W230" s="11" t="str">
        <f t="shared" si="6"/>
        <v/>
      </c>
      <c r="X230" t="str">
        <f>+IF(D230="","",VLOOKUP(D230,[1]DATOS!$G$15:$H$37,2,0))</f>
        <v>CIRUGIA</v>
      </c>
    </row>
    <row r="231" spans="1:26" x14ac:dyDescent="0.25">
      <c r="A231" t="s">
        <v>24</v>
      </c>
      <c r="B231" s="9">
        <v>43556</v>
      </c>
      <c r="C231" t="s">
        <v>73</v>
      </c>
      <c r="D231" t="s">
        <v>74</v>
      </c>
      <c r="E231">
        <v>29</v>
      </c>
      <c r="F231" s="9">
        <v>43556</v>
      </c>
      <c r="G231">
        <v>891480000</v>
      </c>
      <c r="H231" t="s">
        <v>152</v>
      </c>
      <c r="I231">
        <v>1</v>
      </c>
      <c r="J231" t="s">
        <v>306</v>
      </c>
      <c r="K231">
        <v>1</v>
      </c>
      <c r="L231" s="10">
        <v>180000</v>
      </c>
      <c r="M231" s="10" t="s">
        <v>36</v>
      </c>
      <c r="N231" s="10">
        <v>180000</v>
      </c>
      <c r="P231" t="s">
        <v>29</v>
      </c>
      <c r="R231" t="str">
        <f t="shared" si="7"/>
        <v/>
      </c>
      <c r="W231" s="11" t="str">
        <f t="shared" si="6"/>
        <v/>
      </c>
      <c r="X231" t="str">
        <f>+IF(D231="","",VLOOKUP(D231,[1]DATOS!$G$15:$H$37,2,0))</f>
        <v>CIRUGIA</v>
      </c>
    </row>
    <row r="232" spans="1:26" x14ac:dyDescent="0.25">
      <c r="A232" t="s">
        <v>24</v>
      </c>
      <c r="B232" s="9">
        <v>43556</v>
      </c>
      <c r="C232" t="s">
        <v>121</v>
      </c>
      <c r="D232" t="s">
        <v>93</v>
      </c>
      <c r="E232">
        <v>6</v>
      </c>
      <c r="F232" s="9">
        <v>43556</v>
      </c>
      <c r="G232">
        <v>810003245</v>
      </c>
      <c r="H232" t="s">
        <v>307</v>
      </c>
      <c r="I232">
        <v>1</v>
      </c>
      <c r="J232" t="s">
        <v>308</v>
      </c>
      <c r="K232">
        <v>1</v>
      </c>
      <c r="L232" s="10">
        <v>47800</v>
      </c>
      <c r="M232" s="10" t="s">
        <v>36</v>
      </c>
      <c r="N232" s="10">
        <v>47800</v>
      </c>
      <c r="P232" t="s">
        <v>29</v>
      </c>
      <c r="R232" t="str">
        <f t="shared" si="7"/>
        <v/>
      </c>
      <c r="W232" s="11" t="str">
        <f t="shared" si="6"/>
        <v/>
      </c>
      <c r="X232" t="str">
        <f>+IF(D232="","",VLOOKUP(D232,[1]DATOS!$G$15:$H$37,2,0))</f>
        <v>CONTRATACION</v>
      </c>
    </row>
    <row r="233" spans="1:26" x14ac:dyDescent="0.25">
      <c r="A233" t="s">
        <v>24</v>
      </c>
      <c r="B233" s="9">
        <v>43556</v>
      </c>
      <c r="C233" t="s">
        <v>121</v>
      </c>
      <c r="D233" t="s">
        <v>93</v>
      </c>
      <c r="E233">
        <v>7</v>
      </c>
      <c r="F233" s="9">
        <v>43556</v>
      </c>
      <c r="G233">
        <v>810003245</v>
      </c>
      <c r="H233" t="s">
        <v>307</v>
      </c>
      <c r="I233">
        <v>1</v>
      </c>
      <c r="J233" t="s">
        <v>309</v>
      </c>
      <c r="K233">
        <v>1</v>
      </c>
      <c r="L233" s="10">
        <v>47800</v>
      </c>
      <c r="M233" s="10" t="s">
        <v>36</v>
      </c>
      <c r="N233" s="10">
        <v>47800</v>
      </c>
      <c r="P233" t="s">
        <v>29</v>
      </c>
      <c r="R233" t="str">
        <f t="shared" si="7"/>
        <v/>
      </c>
      <c r="W233" s="11" t="str">
        <f t="shared" si="6"/>
        <v/>
      </c>
      <c r="X233" t="str">
        <f>+IF(D233="","",VLOOKUP(D233,[1]DATOS!$G$15:$H$37,2,0))</f>
        <v>CONTRATACION</v>
      </c>
    </row>
    <row r="234" spans="1:26" x14ac:dyDescent="0.25">
      <c r="A234" t="s">
        <v>24</v>
      </c>
      <c r="B234" s="9">
        <v>43556</v>
      </c>
      <c r="C234" t="s">
        <v>310</v>
      </c>
      <c r="D234" t="s">
        <v>311</v>
      </c>
      <c r="E234">
        <v>1</v>
      </c>
      <c r="F234" s="9">
        <v>43556</v>
      </c>
      <c r="G234">
        <v>900294380</v>
      </c>
      <c r="H234" t="s">
        <v>312</v>
      </c>
      <c r="I234">
        <v>1</v>
      </c>
      <c r="J234" t="s">
        <v>313</v>
      </c>
      <c r="K234">
        <v>3</v>
      </c>
      <c r="L234" s="10">
        <v>2322845</v>
      </c>
      <c r="M234" s="10">
        <v>1324021.6499999999</v>
      </c>
      <c r="N234" s="10">
        <v>8292556.6500000004</v>
      </c>
      <c r="P234" t="s">
        <v>29</v>
      </c>
      <c r="R234" t="str">
        <f t="shared" si="7"/>
        <v/>
      </c>
      <c r="W234" s="11" t="str">
        <f t="shared" si="6"/>
        <v/>
      </c>
      <c r="X234" t="str">
        <f>+IF(D234="","",VLOOKUP(D234,[1]DATOS!$G$15:$H$37,2,0))</f>
        <v>SEDE CUBA</v>
      </c>
    </row>
    <row r="235" spans="1:26" x14ac:dyDescent="0.25">
      <c r="A235" t="s">
        <v>40</v>
      </c>
      <c r="B235" s="9">
        <v>43556</v>
      </c>
      <c r="C235" t="s">
        <v>310</v>
      </c>
      <c r="D235" t="s">
        <v>311</v>
      </c>
      <c r="E235">
        <v>2</v>
      </c>
      <c r="F235" s="9">
        <v>43556</v>
      </c>
      <c r="G235">
        <v>860013704</v>
      </c>
      <c r="H235" t="s">
        <v>314</v>
      </c>
      <c r="I235">
        <v>1</v>
      </c>
      <c r="J235" t="s">
        <v>315</v>
      </c>
      <c r="K235">
        <v>1</v>
      </c>
      <c r="L235" s="10">
        <v>250000</v>
      </c>
      <c r="M235" s="10" t="s">
        <v>36</v>
      </c>
      <c r="N235" s="10">
        <v>250000</v>
      </c>
      <c r="P235" t="s">
        <v>29</v>
      </c>
      <c r="R235" t="str">
        <f t="shared" si="7"/>
        <v/>
      </c>
      <c r="W235" s="11" t="str">
        <f t="shared" si="6"/>
        <v/>
      </c>
      <c r="X235" t="str">
        <f>+IF(D235="","",VLOOKUP(D235,[1]DATOS!$G$15:$H$37,2,0))</f>
        <v>SEDE CUBA</v>
      </c>
    </row>
    <row r="236" spans="1:26" x14ac:dyDescent="0.25">
      <c r="A236" t="s">
        <v>40</v>
      </c>
      <c r="B236" s="9">
        <v>43556</v>
      </c>
      <c r="C236" t="s">
        <v>48</v>
      </c>
      <c r="D236" t="s">
        <v>49</v>
      </c>
      <c r="E236">
        <v>29</v>
      </c>
      <c r="F236" s="9">
        <v>43556</v>
      </c>
      <c r="G236">
        <v>800224617</v>
      </c>
      <c r="H236" t="s">
        <v>71</v>
      </c>
      <c r="I236">
        <v>2</v>
      </c>
      <c r="J236" t="s">
        <v>316</v>
      </c>
      <c r="K236">
        <v>2</v>
      </c>
      <c r="L236" s="10">
        <v>12874</v>
      </c>
      <c r="M236" s="10">
        <v>4892.12</v>
      </c>
      <c r="N236" s="10">
        <v>30640.12</v>
      </c>
      <c r="P236" t="s">
        <v>29</v>
      </c>
      <c r="R236" t="str">
        <f t="shared" si="7"/>
        <v/>
      </c>
      <c r="W236" s="11" t="str">
        <f t="shared" si="6"/>
        <v/>
      </c>
      <c r="X236" t="str">
        <f>+IF(D236="","",VLOOKUP(D236,[1]DATOS!$G$15:$H$37,2,0))</f>
        <v>MANTENIMIENTO</v>
      </c>
    </row>
    <row r="237" spans="1:26" x14ac:dyDescent="0.25">
      <c r="A237" t="s">
        <v>40</v>
      </c>
      <c r="B237" s="9">
        <v>43556</v>
      </c>
      <c r="C237" t="s">
        <v>48</v>
      </c>
      <c r="D237" t="s">
        <v>49</v>
      </c>
      <c r="E237">
        <v>29</v>
      </c>
      <c r="F237" s="9">
        <v>43556</v>
      </c>
      <c r="G237">
        <v>800224617</v>
      </c>
      <c r="H237" t="s">
        <v>71</v>
      </c>
      <c r="I237">
        <v>1</v>
      </c>
      <c r="J237" t="s">
        <v>317</v>
      </c>
      <c r="K237">
        <v>1</v>
      </c>
      <c r="L237" s="10">
        <v>245984</v>
      </c>
      <c r="M237" s="10">
        <v>46736.959999999999</v>
      </c>
      <c r="N237" s="10">
        <v>292720.96000000002</v>
      </c>
      <c r="P237" t="s">
        <v>29</v>
      </c>
      <c r="R237" t="str">
        <f t="shared" si="7"/>
        <v/>
      </c>
      <c r="W237" s="11" t="str">
        <f t="shared" si="6"/>
        <v/>
      </c>
      <c r="X237" t="str">
        <f>+IF(D237="","",VLOOKUP(D237,[1]DATOS!$G$15:$H$37,2,0))</f>
        <v>MANTENIMIENTO</v>
      </c>
    </row>
    <row r="238" spans="1:26" x14ac:dyDescent="0.25">
      <c r="A238" t="s">
        <v>40</v>
      </c>
      <c r="B238" s="9">
        <v>43556</v>
      </c>
      <c r="C238" t="s">
        <v>48</v>
      </c>
      <c r="D238" t="s">
        <v>49</v>
      </c>
      <c r="E238">
        <v>29</v>
      </c>
      <c r="F238" s="9">
        <v>43556</v>
      </c>
      <c r="G238">
        <v>800224617</v>
      </c>
      <c r="H238" t="s">
        <v>71</v>
      </c>
      <c r="I238">
        <v>3</v>
      </c>
      <c r="J238" t="s">
        <v>318</v>
      </c>
      <c r="K238">
        <v>2</v>
      </c>
      <c r="L238" s="10">
        <v>64854</v>
      </c>
      <c r="M238" s="10">
        <v>24644.52</v>
      </c>
      <c r="N238" s="10">
        <v>154352.51999999999</v>
      </c>
      <c r="P238" t="s">
        <v>29</v>
      </c>
      <c r="R238" t="str">
        <f t="shared" si="7"/>
        <v/>
      </c>
      <c r="W238" s="11" t="str">
        <f t="shared" si="6"/>
        <v/>
      </c>
      <c r="X238" t="str">
        <f>+IF(D238="","",VLOOKUP(D238,[1]DATOS!$G$15:$H$37,2,0))</f>
        <v>MANTENIMIENTO</v>
      </c>
    </row>
    <row r="239" spans="1:26" x14ac:dyDescent="0.25">
      <c r="A239" t="s">
        <v>40</v>
      </c>
      <c r="B239" s="9">
        <v>43556</v>
      </c>
      <c r="C239" t="s">
        <v>48</v>
      </c>
      <c r="D239" t="s">
        <v>49</v>
      </c>
      <c r="E239">
        <v>29</v>
      </c>
      <c r="F239" s="9">
        <v>43556</v>
      </c>
      <c r="G239">
        <v>800224617</v>
      </c>
      <c r="H239" t="s">
        <v>71</v>
      </c>
      <c r="I239">
        <v>4</v>
      </c>
      <c r="J239" t="s">
        <v>319</v>
      </c>
      <c r="K239">
        <v>2</v>
      </c>
      <c r="L239" s="10">
        <v>27563</v>
      </c>
      <c r="M239" s="10">
        <v>10473.94</v>
      </c>
      <c r="N239" s="10">
        <v>65599.94</v>
      </c>
      <c r="P239" t="s">
        <v>29</v>
      </c>
      <c r="R239" t="str">
        <f t="shared" si="7"/>
        <v/>
      </c>
      <c r="W239" s="11" t="str">
        <f t="shared" si="6"/>
        <v/>
      </c>
      <c r="X239" t="str">
        <f>+IF(D239="","",VLOOKUP(D239,[1]DATOS!$G$15:$H$37,2,0))</f>
        <v>MANTENIMIENTO</v>
      </c>
    </row>
    <row r="240" spans="1:26" x14ac:dyDescent="0.25">
      <c r="A240" t="s">
        <v>40</v>
      </c>
      <c r="B240" s="9">
        <v>43556</v>
      </c>
      <c r="C240" t="s">
        <v>48</v>
      </c>
      <c r="D240" t="s">
        <v>49</v>
      </c>
      <c r="E240">
        <v>29</v>
      </c>
      <c r="F240" s="9">
        <v>43556</v>
      </c>
      <c r="G240">
        <v>800224617</v>
      </c>
      <c r="H240" t="s">
        <v>71</v>
      </c>
      <c r="I240">
        <v>5</v>
      </c>
      <c r="J240" t="s">
        <v>320</v>
      </c>
      <c r="K240">
        <v>4</v>
      </c>
      <c r="L240" s="10">
        <v>5532</v>
      </c>
      <c r="M240" s="10">
        <v>4204.32</v>
      </c>
      <c r="N240" s="10">
        <v>26332.32</v>
      </c>
      <c r="P240" t="s">
        <v>29</v>
      </c>
      <c r="R240" t="str">
        <f t="shared" si="7"/>
        <v/>
      </c>
      <c r="W240" s="11" t="str">
        <f t="shared" si="6"/>
        <v/>
      </c>
      <c r="X240" t="str">
        <f>+IF(D240="","",VLOOKUP(D240,[1]DATOS!$G$15:$H$37,2,0))</f>
        <v>MANTENIMIENTO</v>
      </c>
    </row>
    <row r="241" spans="1:24" x14ac:dyDescent="0.25">
      <c r="A241" t="s">
        <v>40</v>
      </c>
      <c r="B241" s="9">
        <v>43556</v>
      </c>
      <c r="C241" t="s">
        <v>48</v>
      </c>
      <c r="D241" t="s">
        <v>49</v>
      </c>
      <c r="E241">
        <v>29</v>
      </c>
      <c r="F241" s="9">
        <v>43556</v>
      </c>
      <c r="G241">
        <v>800224617</v>
      </c>
      <c r="H241" t="s">
        <v>71</v>
      </c>
      <c r="I241">
        <v>6</v>
      </c>
      <c r="J241" t="s">
        <v>321</v>
      </c>
      <c r="K241">
        <v>4</v>
      </c>
      <c r="L241" s="10">
        <v>7227</v>
      </c>
      <c r="M241" s="10">
        <v>5492.52</v>
      </c>
      <c r="N241" s="10">
        <v>34400.520000000004</v>
      </c>
      <c r="P241" t="s">
        <v>29</v>
      </c>
      <c r="R241" t="str">
        <f t="shared" si="7"/>
        <v/>
      </c>
      <c r="W241" s="11" t="str">
        <f t="shared" si="6"/>
        <v/>
      </c>
      <c r="X241" t="str">
        <f>+IF(D241="","",VLOOKUP(D241,[1]DATOS!$G$15:$H$37,2,0))</f>
        <v>MANTENIMIENTO</v>
      </c>
    </row>
    <row r="242" spans="1:24" x14ac:dyDescent="0.25">
      <c r="A242" t="s">
        <v>40</v>
      </c>
      <c r="B242" s="9">
        <v>43556</v>
      </c>
      <c r="C242" t="s">
        <v>48</v>
      </c>
      <c r="D242" t="s">
        <v>49</v>
      </c>
      <c r="E242">
        <v>29</v>
      </c>
      <c r="F242" s="9">
        <v>43556</v>
      </c>
      <c r="G242">
        <v>800224617</v>
      </c>
      <c r="H242" t="s">
        <v>71</v>
      </c>
      <c r="I242">
        <v>7</v>
      </c>
      <c r="J242" t="s">
        <v>322</v>
      </c>
      <c r="K242">
        <v>1</v>
      </c>
      <c r="L242" s="10">
        <v>7660</v>
      </c>
      <c r="M242" s="10">
        <v>1455.4</v>
      </c>
      <c r="N242" s="10">
        <v>9115.4</v>
      </c>
      <c r="P242" t="s">
        <v>29</v>
      </c>
      <c r="R242" t="str">
        <f t="shared" si="7"/>
        <v/>
      </c>
      <c r="W242" s="11" t="str">
        <f t="shared" si="6"/>
        <v/>
      </c>
      <c r="X242" t="str">
        <f>+IF(D242="","",VLOOKUP(D242,[1]DATOS!$G$15:$H$37,2,0))</f>
        <v>MANTENIMIENTO</v>
      </c>
    </row>
    <row r="243" spans="1:24" x14ac:dyDescent="0.25">
      <c r="A243" t="s">
        <v>40</v>
      </c>
      <c r="B243" s="9">
        <v>43556</v>
      </c>
      <c r="C243" t="s">
        <v>48</v>
      </c>
      <c r="D243" t="s">
        <v>49</v>
      </c>
      <c r="E243">
        <v>29</v>
      </c>
      <c r="F243" s="9">
        <v>43556</v>
      </c>
      <c r="G243">
        <v>800224617</v>
      </c>
      <c r="H243" t="s">
        <v>71</v>
      </c>
      <c r="I243">
        <v>8</v>
      </c>
      <c r="J243" t="s">
        <v>323</v>
      </c>
      <c r="K243">
        <v>4</v>
      </c>
      <c r="L243" s="10">
        <v>15913</v>
      </c>
      <c r="M243" s="10">
        <v>12093.880000000001</v>
      </c>
      <c r="N243" s="10">
        <v>75745.88</v>
      </c>
      <c r="P243" t="s">
        <v>29</v>
      </c>
      <c r="R243" t="str">
        <f t="shared" si="7"/>
        <v/>
      </c>
      <c r="W243" s="11" t="str">
        <f t="shared" si="6"/>
        <v/>
      </c>
      <c r="X243" t="str">
        <f>+IF(D243="","",VLOOKUP(D243,[1]DATOS!$G$15:$H$37,2,0))</f>
        <v>MANTENIMIENTO</v>
      </c>
    </row>
    <row r="244" spans="1:24" x14ac:dyDescent="0.25">
      <c r="A244" t="s">
        <v>40</v>
      </c>
      <c r="B244" s="9">
        <v>43556</v>
      </c>
      <c r="C244" t="s">
        <v>48</v>
      </c>
      <c r="D244" t="s">
        <v>49</v>
      </c>
      <c r="E244">
        <v>29</v>
      </c>
      <c r="F244" s="9">
        <v>43556</v>
      </c>
      <c r="G244">
        <v>800224617</v>
      </c>
      <c r="H244" t="s">
        <v>71</v>
      </c>
      <c r="I244">
        <v>9</v>
      </c>
      <c r="J244" t="s">
        <v>324</v>
      </c>
      <c r="K244">
        <v>6</v>
      </c>
      <c r="L244" s="10">
        <v>80250</v>
      </c>
      <c r="M244" s="10">
        <v>91485</v>
      </c>
      <c r="N244" s="10">
        <v>572985</v>
      </c>
      <c r="P244" t="s">
        <v>29</v>
      </c>
      <c r="R244" t="str">
        <f t="shared" si="7"/>
        <v/>
      </c>
      <c r="W244" s="11" t="str">
        <f t="shared" si="6"/>
        <v/>
      </c>
      <c r="X244" t="str">
        <f>+IF(D244="","",VLOOKUP(D244,[1]DATOS!$G$15:$H$37,2,0))</f>
        <v>MANTENIMIENTO</v>
      </c>
    </row>
    <row r="245" spans="1:24" x14ac:dyDescent="0.25">
      <c r="A245" t="s">
        <v>24</v>
      </c>
      <c r="B245" s="9">
        <v>43556</v>
      </c>
      <c r="C245" t="s">
        <v>48</v>
      </c>
      <c r="D245" t="s">
        <v>49</v>
      </c>
      <c r="E245">
        <v>30</v>
      </c>
      <c r="F245" s="9">
        <v>43556</v>
      </c>
      <c r="G245">
        <v>890304345</v>
      </c>
      <c r="H245" t="s">
        <v>188</v>
      </c>
      <c r="I245">
        <v>1</v>
      </c>
      <c r="J245" t="s">
        <v>325</v>
      </c>
      <c r="K245">
        <v>50</v>
      </c>
      <c r="L245" s="10">
        <v>1927</v>
      </c>
      <c r="M245" s="10">
        <v>18306.5</v>
      </c>
      <c r="N245" s="10">
        <v>114656.5</v>
      </c>
      <c r="P245" t="s">
        <v>29</v>
      </c>
      <c r="R245" t="str">
        <f t="shared" si="7"/>
        <v/>
      </c>
      <c r="W245" s="11" t="str">
        <f t="shared" si="6"/>
        <v/>
      </c>
      <c r="X245" t="str">
        <f>+IF(D245="","",VLOOKUP(D245,[1]DATOS!$G$15:$H$37,2,0))</f>
        <v>MANTENIMIENTO</v>
      </c>
    </row>
    <row r="246" spans="1:24" x14ac:dyDescent="0.25">
      <c r="A246" t="s">
        <v>24</v>
      </c>
      <c r="B246" s="9">
        <v>43556</v>
      </c>
      <c r="C246" t="s">
        <v>48</v>
      </c>
      <c r="D246" t="s">
        <v>49</v>
      </c>
      <c r="E246">
        <v>30</v>
      </c>
      <c r="F246" s="9">
        <v>43556</v>
      </c>
      <c r="G246">
        <v>890304345</v>
      </c>
      <c r="H246" t="s">
        <v>188</v>
      </c>
      <c r="I246">
        <v>2</v>
      </c>
      <c r="J246" t="s">
        <v>326</v>
      </c>
      <c r="K246">
        <v>10</v>
      </c>
      <c r="L246" s="10">
        <v>1150</v>
      </c>
      <c r="M246" s="10">
        <v>2185</v>
      </c>
      <c r="N246" s="10">
        <v>13685</v>
      </c>
      <c r="P246" t="s">
        <v>29</v>
      </c>
      <c r="R246" t="str">
        <f t="shared" si="7"/>
        <v/>
      </c>
      <c r="W246" s="11" t="str">
        <f t="shared" si="6"/>
        <v/>
      </c>
      <c r="X246" t="str">
        <f>+IF(D246="","",VLOOKUP(D246,[1]DATOS!$G$15:$H$37,2,0))</f>
        <v>MANTENIMIENTO</v>
      </c>
    </row>
    <row r="247" spans="1:24" x14ac:dyDescent="0.25">
      <c r="A247" t="s">
        <v>24</v>
      </c>
      <c r="B247" s="9">
        <v>43556</v>
      </c>
      <c r="C247" t="s">
        <v>48</v>
      </c>
      <c r="D247" t="s">
        <v>49</v>
      </c>
      <c r="E247">
        <v>30</v>
      </c>
      <c r="F247" s="9">
        <v>43556</v>
      </c>
      <c r="G247">
        <v>890304345</v>
      </c>
      <c r="H247" t="s">
        <v>188</v>
      </c>
      <c r="I247">
        <v>3</v>
      </c>
      <c r="J247" t="s">
        <v>327</v>
      </c>
      <c r="K247">
        <v>10</v>
      </c>
      <c r="L247" s="10">
        <v>2000</v>
      </c>
      <c r="M247" s="10">
        <v>3800</v>
      </c>
      <c r="N247" s="10">
        <v>23800</v>
      </c>
      <c r="P247" t="s">
        <v>29</v>
      </c>
      <c r="R247" t="str">
        <f t="shared" si="7"/>
        <v/>
      </c>
      <c r="W247" s="11" t="str">
        <f t="shared" si="6"/>
        <v/>
      </c>
      <c r="X247" t="str">
        <f>+IF(D247="","",VLOOKUP(D247,[1]DATOS!$G$15:$H$37,2,0))</f>
        <v>MANTENIMIENTO</v>
      </c>
    </row>
    <row r="248" spans="1:24" x14ac:dyDescent="0.25">
      <c r="A248" t="s">
        <v>24</v>
      </c>
      <c r="B248" s="9">
        <v>43556</v>
      </c>
      <c r="C248" t="s">
        <v>48</v>
      </c>
      <c r="D248" t="s">
        <v>49</v>
      </c>
      <c r="E248">
        <v>30</v>
      </c>
      <c r="F248" s="9">
        <v>43556</v>
      </c>
      <c r="G248">
        <v>890304345</v>
      </c>
      <c r="H248" t="s">
        <v>188</v>
      </c>
      <c r="I248">
        <v>4</v>
      </c>
      <c r="J248" t="s">
        <v>328</v>
      </c>
      <c r="K248">
        <v>2</v>
      </c>
      <c r="L248" s="10">
        <v>11098</v>
      </c>
      <c r="M248" s="10">
        <v>4217.24</v>
      </c>
      <c r="N248" s="10">
        <v>26413.239999999998</v>
      </c>
      <c r="P248" t="s">
        <v>29</v>
      </c>
      <c r="R248" t="str">
        <f t="shared" si="7"/>
        <v/>
      </c>
      <c r="W248" s="11" t="str">
        <f t="shared" si="6"/>
        <v/>
      </c>
      <c r="X248" t="str">
        <f>+IF(D248="","",VLOOKUP(D248,[1]DATOS!$G$15:$H$37,2,0))</f>
        <v>MANTENIMIENTO</v>
      </c>
    </row>
    <row r="249" spans="1:24" x14ac:dyDescent="0.25">
      <c r="A249" t="s">
        <v>24</v>
      </c>
      <c r="B249" s="9">
        <v>43556</v>
      </c>
      <c r="C249" t="s">
        <v>48</v>
      </c>
      <c r="D249" t="s">
        <v>49</v>
      </c>
      <c r="E249">
        <v>31</v>
      </c>
      <c r="F249" s="9">
        <v>43556</v>
      </c>
      <c r="G249">
        <v>18520244</v>
      </c>
      <c r="H249" t="s">
        <v>329</v>
      </c>
      <c r="I249">
        <v>1</v>
      </c>
      <c r="J249" t="s">
        <v>330</v>
      </c>
      <c r="K249">
        <v>1</v>
      </c>
      <c r="L249" s="10">
        <v>400000</v>
      </c>
      <c r="M249" s="10" t="s">
        <v>36</v>
      </c>
      <c r="N249" s="10">
        <v>400000</v>
      </c>
      <c r="P249" t="s">
        <v>29</v>
      </c>
      <c r="R249" t="str">
        <f t="shared" si="7"/>
        <v/>
      </c>
      <c r="W249" s="11" t="str">
        <f t="shared" si="6"/>
        <v/>
      </c>
      <c r="X249" t="str">
        <f>+IF(D249="","",VLOOKUP(D249,[1]DATOS!$G$15:$H$37,2,0))</f>
        <v>MANTENIMIENTO</v>
      </c>
    </row>
    <row r="250" spans="1:24" x14ac:dyDescent="0.25">
      <c r="A250" t="s">
        <v>24</v>
      </c>
      <c r="B250" s="9">
        <v>43556</v>
      </c>
      <c r="C250" t="s">
        <v>48</v>
      </c>
      <c r="D250" t="s">
        <v>49</v>
      </c>
      <c r="E250">
        <v>32</v>
      </c>
      <c r="F250" s="9">
        <v>43556</v>
      </c>
      <c r="G250">
        <v>75092412</v>
      </c>
      <c r="H250" t="s">
        <v>331</v>
      </c>
      <c r="I250">
        <v>1</v>
      </c>
      <c r="J250" t="s">
        <v>332</v>
      </c>
      <c r="K250">
        <v>10</v>
      </c>
      <c r="L250" s="10">
        <v>10084.033613445379</v>
      </c>
      <c r="M250" s="10" t="s">
        <v>36</v>
      </c>
      <c r="N250" s="10">
        <v>100840.3361344538</v>
      </c>
      <c r="P250" t="s">
        <v>29</v>
      </c>
      <c r="R250" t="str">
        <f t="shared" si="7"/>
        <v/>
      </c>
      <c r="W250" s="11" t="str">
        <f t="shared" si="6"/>
        <v/>
      </c>
      <c r="X250" t="str">
        <f>+IF(D250="","",VLOOKUP(D250,[1]DATOS!$G$15:$H$37,2,0))</f>
        <v>MANTENIMIENTO</v>
      </c>
    </row>
    <row r="251" spans="1:24" x14ac:dyDescent="0.25">
      <c r="A251" t="s">
        <v>40</v>
      </c>
      <c r="B251" s="9">
        <v>43556</v>
      </c>
      <c r="C251" t="s">
        <v>48</v>
      </c>
      <c r="D251" t="s">
        <v>49</v>
      </c>
      <c r="E251">
        <v>33</v>
      </c>
      <c r="F251" s="9">
        <v>43556</v>
      </c>
      <c r="G251">
        <v>860500480</v>
      </c>
      <c r="H251" t="s">
        <v>333</v>
      </c>
      <c r="I251">
        <v>1</v>
      </c>
      <c r="J251" t="s">
        <v>334</v>
      </c>
      <c r="K251">
        <v>6.04</v>
      </c>
      <c r="L251" s="10">
        <v>13268.91</v>
      </c>
      <c r="M251" s="10">
        <v>15227.401116000001</v>
      </c>
      <c r="N251" s="10">
        <v>95371.617515999998</v>
      </c>
      <c r="P251" t="s">
        <v>29</v>
      </c>
      <c r="R251" t="str">
        <f t="shared" si="7"/>
        <v/>
      </c>
      <c r="W251" s="11" t="str">
        <f t="shared" si="6"/>
        <v/>
      </c>
      <c r="X251" t="str">
        <f>+IF(D251="","",VLOOKUP(D251,[1]DATOS!$G$15:$H$37,2,0))</f>
        <v>MANTENIMIENTO</v>
      </c>
    </row>
    <row r="252" spans="1:24" x14ac:dyDescent="0.25">
      <c r="A252" t="s">
        <v>40</v>
      </c>
      <c r="B252" s="9">
        <v>43556</v>
      </c>
      <c r="C252" t="s">
        <v>48</v>
      </c>
      <c r="D252" t="s">
        <v>49</v>
      </c>
      <c r="E252">
        <v>33</v>
      </c>
      <c r="F252" s="9">
        <v>43556</v>
      </c>
      <c r="G252">
        <v>860500480</v>
      </c>
      <c r="H252" t="s">
        <v>333</v>
      </c>
      <c r="I252">
        <v>2</v>
      </c>
      <c r="J252" t="s">
        <v>335</v>
      </c>
      <c r="K252">
        <v>4.8</v>
      </c>
      <c r="L252" s="10">
        <v>20075.652999999998</v>
      </c>
      <c r="M252" s="10">
        <v>18308.995535999999</v>
      </c>
      <c r="N252" s="10">
        <v>114672.129936</v>
      </c>
      <c r="P252" t="s">
        <v>29</v>
      </c>
      <c r="R252" t="str">
        <f t="shared" si="7"/>
        <v/>
      </c>
      <c r="W252" s="11" t="str">
        <f t="shared" si="6"/>
        <v/>
      </c>
      <c r="X252" t="str">
        <f>+IF(D252="","",VLOOKUP(D252,[1]DATOS!$G$15:$H$37,2,0))</f>
        <v>MANTENIMIENTO</v>
      </c>
    </row>
    <row r="253" spans="1:24" x14ac:dyDescent="0.25">
      <c r="A253" t="s">
        <v>24</v>
      </c>
      <c r="B253" s="9">
        <v>43556</v>
      </c>
      <c r="C253" t="s">
        <v>140</v>
      </c>
      <c r="D253" t="s">
        <v>141</v>
      </c>
      <c r="E253">
        <v>6</v>
      </c>
      <c r="F253" s="9">
        <v>43556</v>
      </c>
      <c r="G253">
        <v>890304345</v>
      </c>
      <c r="H253" t="s">
        <v>188</v>
      </c>
      <c r="I253">
        <v>1</v>
      </c>
      <c r="J253" t="s">
        <v>336</v>
      </c>
      <c r="K253">
        <v>20</v>
      </c>
      <c r="L253" s="10">
        <v>8900</v>
      </c>
      <c r="M253" s="10">
        <v>33820</v>
      </c>
      <c r="N253" s="10">
        <v>211820</v>
      </c>
      <c r="P253" t="s">
        <v>29</v>
      </c>
      <c r="R253" t="str">
        <f t="shared" si="7"/>
        <v/>
      </c>
      <c r="W253" s="11" t="str">
        <f t="shared" si="6"/>
        <v/>
      </c>
      <c r="X253" t="str">
        <f>+IF(D253="","",VLOOKUP(D253,[1]DATOS!$G$15:$H$37,2,0))</f>
        <v>SISTEMAS</v>
      </c>
    </row>
    <row r="254" spans="1:24" x14ac:dyDescent="0.25">
      <c r="A254" t="s">
        <v>24</v>
      </c>
      <c r="B254" s="9">
        <v>43556</v>
      </c>
      <c r="C254" t="s">
        <v>140</v>
      </c>
      <c r="D254" t="s">
        <v>141</v>
      </c>
      <c r="E254">
        <v>6</v>
      </c>
      <c r="F254" s="9">
        <v>43556</v>
      </c>
      <c r="G254">
        <v>890304345</v>
      </c>
      <c r="H254" t="s">
        <v>188</v>
      </c>
      <c r="I254">
        <v>2</v>
      </c>
      <c r="J254" t="s">
        <v>337</v>
      </c>
      <c r="K254">
        <v>20</v>
      </c>
      <c r="L254" s="10">
        <v>6242</v>
      </c>
      <c r="M254" s="10">
        <v>23719.599999999999</v>
      </c>
      <c r="N254" s="10">
        <v>148559.6</v>
      </c>
      <c r="P254" t="s">
        <v>29</v>
      </c>
      <c r="R254" t="str">
        <f t="shared" si="7"/>
        <v/>
      </c>
      <c r="W254" s="11" t="str">
        <f t="shared" si="6"/>
        <v/>
      </c>
      <c r="X254" t="str">
        <f>+IF(D254="","",VLOOKUP(D254,[1]DATOS!$G$15:$H$37,2,0))</f>
        <v>SISTEMAS</v>
      </c>
    </row>
    <row r="255" spans="1:24" x14ac:dyDescent="0.25">
      <c r="A255" t="s">
        <v>24</v>
      </c>
      <c r="B255" s="9">
        <v>43556</v>
      </c>
      <c r="C255" t="s">
        <v>140</v>
      </c>
      <c r="D255" t="s">
        <v>141</v>
      </c>
      <c r="E255">
        <v>6</v>
      </c>
      <c r="F255" s="9">
        <v>43556</v>
      </c>
      <c r="G255">
        <v>890304345</v>
      </c>
      <c r="H255" t="s">
        <v>188</v>
      </c>
      <c r="I255">
        <v>3</v>
      </c>
      <c r="J255" t="s">
        <v>338</v>
      </c>
      <c r="K255">
        <v>3</v>
      </c>
      <c r="L255" s="10">
        <v>12605</v>
      </c>
      <c r="M255" s="10">
        <v>7184.85</v>
      </c>
      <c r="N255" s="10">
        <v>44999.85</v>
      </c>
      <c r="P255" t="s">
        <v>29</v>
      </c>
      <c r="R255" t="str">
        <f t="shared" si="7"/>
        <v/>
      </c>
      <c r="W255" s="11" t="str">
        <f t="shared" si="6"/>
        <v/>
      </c>
      <c r="X255" t="str">
        <f>+IF(D255="","",VLOOKUP(D255,[1]DATOS!$G$15:$H$37,2,0))</f>
        <v>SISTEMAS</v>
      </c>
    </row>
    <row r="256" spans="1:24" x14ac:dyDescent="0.25">
      <c r="A256" t="s">
        <v>24</v>
      </c>
      <c r="B256" s="9">
        <v>43556</v>
      </c>
      <c r="C256" t="s">
        <v>140</v>
      </c>
      <c r="D256" t="s">
        <v>141</v>
      </c>
      <c r="E256">
        <v>6</v>
      </c>
      <c r="F256" s="9">
        <v>43556</v>
      </c>
      <c r="G256">
        <v>890304345</v>
      </c>
      <c r="H256" t="s">
        <v>188</v>
      </c>
      <c r="I256">
        <v>4</v>
      </c>
      <c r="J256" t="s">
        <v>339</v>
      </c>
      <c r="K256">
        <v>3</v>
      </c>
      <c r="L256" s="10">
        <v>8900</v>
      </c>
      <c r="M256" s="10">
        <v>5073</v>
      </c>
      <c r="N256" s="10">
        <v>31773</v>
      </c>
      <c r="P256" t="s">
        <v>29</v>
      </c>
      <c r="R256" t="str">
        <f t="shared" si="7"/>
        <v/>
      </c>
      <c r="W256" s="11" t="str">
        <f t="shared" si="6"/>
        <v/>
      </c>
      <c r="X256" t="str">
        <f>+IF(D256="","",VLOOKUP(D256,[1]DATOS!$G$15:$H$37,2,0))</f>
        <v>SISTEMAS</v>
      </c>
    </row>
    <row r="257" spans="1:26" x14ac:dyDescent="0.25">
      <c r="A257" t="s">
        <v>24</v>
      </c>
      <c r="B257" s="9">
        <v>43556</v>
      </c>
      <c r="C257" t="s">
        <v>140</v>
      </c>
      <c r="D257" t="s">
        <v>141</v>
      </c>
      <c r="E257">
        <v>7</v>
      </c>
      <c r="F257" s="9">
        <v>43556</v>
      </c>
      <c r="G257">
        <v>816004029</v>
      </c>
      <c r="H257" t="s">
        <v>340</v>
      </c>
      <c r="I257">
        <v>1</v>
      </c>
      <c r="J257" t="s">
        <v>341</v>
      </c>
      <c r="K257">
        <v>1</v>
      </c>
      <c r="L257" s="10">
        <v>299920</v>
      </c>
      <c r="M257" s="10">
        <v>56984.800000000003</v>
      </c>
      <c r="N257" s="10">
        <v>356904.8</v>
      </c>
      <c r="P257" t="s">
        <v>29</v>
      </c>
      <c r="R257" t="str">
        <f t="shared" si="7"/>
        <v/>
      </c>
      <c r="W257" s="11" t="str">
        <f t="shared" si="6"/>
        <v/>
      </c>
      <c r="X257" t="str">
        <f>+IF(D257="","",VLOOKUP(D257,[1]DATOS!$G$15:$H$37,2,0))</f>
        <v>SISTEMAS</v>
      </c>
    </row>
    <row r="258" spans="1:26" x14ac:dyDescent="0.25">
      <c r="A258" t="s">
        <v>24</v>
      </c>
      <c r="B258" s="9">
        <v>43556</v>
      </c>
      <c r="C258" t="s">
        <v>140</v>
      </c>
      <c r="D258" t="s">
        <v>141</v>
      </c>
      <c r="E258">
        <v>8</v>
      </c>
      <c r="F258" s="9">
        <v>43556</v>
      </c>
      <c r="G258">
        <v>1088322456</v>
      </c>
      <c r="H258" t="s">
        <v>342</v>
      </c>
      <c r="I258">
        <v>1</v>
      </c>
      <c r="J258" t="s">
        <v>343</v>
      </c>
      <c r="K258">
        <v>2</v>
      </c>
      <c r="L258" s="10">
        <v>125000</v>
      </c>
      <c r="M258" s="10" t="s">
        <v>36</v>
      </c>
      <c r="N258" s="10">
        <v>250000</v>
      </c>
      <c r="P258" t="s">
        <v>29</v>
      </c>
      <c r="R258" t="str">
        <f t="shared" si="7"/>
        <v/>
      </c>
      <c r="W258" s="11" t="str">
        <f t="shared" ref="W258:W321" si="8">IF(U258="","",T258/K258)</f>
        <v/>
      </c>
      <c r="X258" t="str">
        <f>+IF(D258="","",VLOOKUP(D258,[1]DATOS!$G$15:$H$37,2,0))</f>
        <v>SISTEMAS</v>
      </c>
    </row>
    <row r="259" spans="1:26" x14ac:dyDescent="0.25">
      <c r="A259" t="s">
        <v>24</v>
      </c>
      <c r="B259" s="9">
        <v>43556</v>
      </c>
      <c r="C259" t="s">
        <v>140</v>
      </c>
      <c r="D259" t="s">
        <v>141</v>
      </c>
      <c r="E259">
        <v>8</v>
      </c>
      <c r="F259" s="9">
        <v>43556</v>
      </c>
      <c r="G259">
        <v>1088322456</v>
      </c>
      <c r="H259" t="s">
        <v>342</v>
      </c>
      <c r="I259">
        <v>2</v>
      </c>
      <c r="J259" t="s">
        <v>344</v>
      </c>
      <c r="K259">
        <v>2</v>
      </c>
      <c r="L259" s="10">
        <v>12000</v>
      </c>
      <c r="M259" s="10" t="s">
        <v>36</v>
      </c>
      <c r="N259" s="10">
        <v>24000</v>
      </c>
      <c r="P259" t="s">
        <v>29</v>
      </c>
      <c r="R259" t="str">
        <f t="shared" ref="R259:R322" si="9">IF(OR(Q259="",U259=""),"",NETWORKDAYS(F259,U259))</f>
        <v/>
      </c>
      <c r="W259" s="11" t="str">
        <f t="shared" si="8"/>
        <v/>
      </c>
      <c r="X259" t="str">
        <f>+IF(D259="","",VLOOKUP(D259,[1]DATOS!$G$15:$H$37,2,0))</f>
        <v>SISTEMAS</v>
      </c>
    </row>
    <row r="260" spans="1:26" x14ac:dyDescent="0.25">
      <c r="A260" t="s">
        <v>24</v>
      </c>
      <c r="B260" s="9">
        <v>43556</v>
      </c>
      <c r="C260" t="s">
        <v>140</v>
      </c>
      <c r="D260" t="s">
        <v>141</v>
      </c>
      <c r="E260">
        <v>8</v>
      </c>
      <c r="F260" s="9">
        <v>43556</v>
      </c>
      <c r="G260">
        <v>1088322456</v>
      </c>
      <c r="H260" t="s">
        <v>342</v>
      </c>
      <c r="I260">
        <v>3</v>
      </c>
      <c r="J260" t="s">
        <v>345</v>
      </c>
      <c r="K260">
        <v>2</v>
      </c>
      <c r="L260" s="10">
        <v>12000</v>
      </c>
      <c r="M260" s="10" t="s">
        <v>36</v>
      </c>
      <c r="N260" s="10">
        <v>24000</v>
      </c>
      <c r="P260" t="s">
        <v>29</v>
      </c>
      <c r="R260" t="str">
        <f t="shared" si="9"/>
        <v/>
      </c>
      <c r="W260" s="11" t="str">
        <f t="shared" si="8"/>
        <v/>
      </c>
      <c r="X260" t="str">
        <f>+IF(D260="","",VLOOKUP(D260,[1]DATOS!$G$15:$H$37,2,0))</f>
        <v>SISTEMAS</v>
      </c>
    </row>
    <row r="261" spans="1:26" x14ac:dyDescent="0.25">
      <c r="A261" t="s">
        <v>24</v>
      </c>
      <c r="B261" s="9">
        <v>43556</v>
      </c>
      <c r="C261" t="s">
        <v>140</v>
      </c>
      <c r="D261" t="s">
        <v>141</v>
      </c>
      <c r="E261">
        <v>8</v>
      </c>
      <c r="F261" s="9">
        <v>43556</v>
      </c>
      <c r="G261">
        <v>1088322456</v>
      </c>
      <c r="H261" t="s">
        <v>342</v>
      </c>
      <c r="I261">
        <v>4</v>
      </c>
      <c r="J261" t="s">
        <v>346</v>
      </c>
      <c r="K261">
        <v>1</v>
      </c>
      <c r="L261" s="10">
        <v>80000</v>
      </c>
      <c r="M261" s="10" t="s">
        <v>36</v>
      </c>
      <c r="N261" s="10">
        <v>80000</v>
      </c>
      <c r="P261" t="s">
        <v>29</v>
      </c>
      <c r="R261" t="str">
        <f t="shared" si="9"/>
        <v/>
      </c>
      <c r="W261" s="11" t="str">
        <f t="shared" si="8"/>
        <v/>
      </c>
      <c r="X261" t="str">
        <f>+IF(D261="","",VLOOKUP(D261,[1]DATOS!$G$15:$H$37,2,0))</f>
        <v>SISTEMAS</v>
      </c>
    </row>
    <row r="262" spans="1:26" x14ac:dyDescent="0.25">
      <c r="A262" t="s">
        <v>24</v>
      </c>
      <c r="B262" s="9">
        <v>43556</v>
      </c>
      <c r="C262" t="s">
        <v>256</v>
      </c>
      <c r="D262" t="s">
        <v>257</v>
      </c>
      <c r="E262">
        <v>9</v>
      </c>
      <c r="F262" s="9">
        <v>43556</v>
      </c>
      <c r="G262">
        <v>830025281</v>
      </c>
      <c r="H262" t="s">
        <v>258</v>
      </c>
      <c r="I262">
        <v>1</v>
      </c>
      <c r="J262" t="s">
        <v>347</v>
      </c>
      <c r="K262">
        <v>2</v>
      </c>
      <c r="L262" s="10">
        <v>371200</v>
      </c>
      <c r="M262" s="10" t="s">
        <v>36</v>
      </c>
      <c r="N262" s="10">
        <v>742400</v>
      </c>
      <c r="P262" t="s">
        <v>29</v>
      </c>
      <c r="R262" t="str">
        <f t="shared" si="9"/>
        <v/>
      </c>
      <c r="W262" s="11" t="str">
        <f t="shared" si="8"/>
        <v/>
      </c>
      <c r="X262" t="str">
        <f>+IF(D262="","",VLOOKUP(D262,[1]DATOS!$G$15:$H$37,2,0))</f>
        <v>SERV. TRANSFUSIONAL</v>
      </c>
    </row>
    <row r="263" spans="1:26" x14ac:dyDescent="0.25">
      <c r="A263" t="s">
        <v>24</v>
      </c>
      <c r="B263" s="9">
        <v>43556</v>
      </c>
      <c r="C263" t="s">
        <v>256</v>
      </c>
      <c r="D263" t="s">
        <v>257</v>
      </c>
      <c r="E263">
        <v>9</v>
      </c>
      <c r="F263" s="9">
        <v>43556</v>
      </c>
      <c r="G263">
        <v>830025281</v>
      </c>
      <c r="H263" t="s">
        <v>258</v>
      </c>
      <c r="I263">
        <v>2</v>
      </c>
      <c r="J263" t="s">
        <v>348</v>
      </c>
      <c r="K263">
        <v>3</v>
      </c>
      <c r="L263" s="10">
        <v>310200</v>
      </c>
      <c r="M263" s="10" t="s">
        <v>36</v>
      </c>
      <c r="N263" s="10">
        <v>930600</v>
      </c>
      <c r="P263" t="s">
        <v>29</v>
      </c>
      <c r="R263" t="str">
        <f t="shared" si="9"/>
        <v/>
      </c>
      <c r="W263" s="11" t="str">
        <f t="shared" si="8"/>
        <v/>
      </c>
      <c r="X263" t="str">
        <f>+IF(D263="","",VLOOKUP(D263,[1]DATOS!$G$15:$H$37,2,0))</f>
        <v>SERV. TRANSFUSIONAL</v>
      </c>
    </row>
    <row r="264" spans="1:26" x14ac:dyDescent="0.25">
      <c r="A264" t="s">
        <v>24</v>
      </c>
      <c r="B264" s="9">
        <v>43556</v>
      </c>
      <c r="C264" t="s">
        <v>256</v>
      </c>
      <c r="D264" t="s">
        <v>257</v>
      </c>
      <c r="E264">
        <v>9</v>
      </c>
      <c r="F264" s="9">
        <v>43556</v>
      </c>
      <c r="G264">
        <v>830025281</v>
      </c>
      <c r="H264" t="s">
        <v>258</v>
      </c>
      <c r="I264">
        <v>3</v>
      </c>
      <c r="J264" t="s">
        <v>260</v>
      </c>
      <c r="K264">
        <v>1</v>
      </c>
      <c r="L264" s="10">
        <v>144800</v>
      </c>
      <c r="M264" s="10" t="s">
        <v>36</v>
      </c>
      <c r="N264" s="10">
        <v>144800</v>
      </c>
      <c r="P264" t="s">
        <v>29</v>
      </c>
      <c r="R264" t="str">
        <f t="shared" si="9"/>
        <v/>
      </c>
      <c r="W264" s="11" t="str">
        <f t="shared" si="8"/>
        <v/>
      </c>
      <c r="X264" t="str">
        <f>+IF(D264="","",VLOOKUP(D264,[1]DATOS!$G$15:$H$37,2,0))</f>
        <v>SERV. TRANSFUSIONAL</v>
      </c>
    </row>
    <row r="265" spans="1:26" x14ac:dyDescent="0.25">
      <c r="A265" s="12" t="s">
        <v>40</v>
      </c>
      <c r="B265" s="13">
        <v>43557</v>
      </c>
      <c r="C265" s="12" t="s">
        <v>25</v>
      </c>
      <c r="D265" s="12" t="s">
        <v>26</v>
      </c>
      <c r="E265" s="12">
        <v>10</v>
      </c>
      <c r="F265" s="13">
        <v>43557</v>
      </c>
      <c r="G265" s="12">
        <v>890942914</v>
      </c>
      <c r="H265" s="12" t="s">
        <v>349</v>
      </c>
      <c r="I265" s="12">
        <v>1</v>
      </c>
      <c r="J265" s="12" t="s">
        <v>350</v>
      </c>
      <c r="K265" s="12">
        <v>1</v>
      </c>
      <c r="L265" s="14">
        <v>2500</v>
      </c>
      <c r="M265" s="14">
        <v>475</v>
      </c>
      <c r="N265" s="14">
        <v>2975</v>
      </c>
      <c r="O265" s="14" t="s">
        <v>351</v>
      </c>
      <c r="P265" s="12" t="s">
        <v>352</v>
      </c>
      <c r="Q265" s="15">
        <v>43558</v>
      </c>
      <c r="R265">
        <f t="shared" si="9"/>
        <v>5</v>
      </c>
      <c r="S265" s="13">
        <v>43563</v>
      </c>
      <c r="T265" s="12">
        <v>1</v>
      </c>
      <c r="U265" s="13">
        <v>43563</v>
      </c>
      <c r="V265" s="12">
        <v>1073</v>
      </c>
      <c r="W265" s="22">
        <f t="shared" si="8"/>
        <v>1</v>
      </c>
      <c r="X265" s="12" t="str">
        <f>+IF(D265="","",VLOOKUP(D265,[1]DATOS!$G$15:$H$37,2,0))</f>
        <v>BIOTECNOLOGIA</v>
      </c>
      <c r="Y265" s="12"/>
      <c r="Z265" s="12"/>
    </row>
    <row r="266" spans="1:26" x14ac:dyDescent="0.25">
      <c r="A266" t="s">
        <v>24</v>
      </c>
      <c r="B266" s="9">
        <v>43557</v>
      </c>
      <c r="C266" t="s">
        <v>25</v>
      </c>
      <c r="D266" t="s">
        <v>26</v>
      </c>
      <c r="E266">
        <v>11</v>
      </c>
      <c r="F266" s="9">
        <v>43557</v>
      </c>
      <c r="G266">
        <v>860001911</v>
      </c>
      <c r="H266" t="s">
        <v>353</v>
      </c>
      <c r="I266">
        <v>1</v>
      </c>
      <c r="J266" t="s">
        <v>354</v>
      </c>
      <c r="K266">
        <v>5</v>
      </c>
      <c r="L266" s="10">
        <v>48000</v>
      </c>
      <c r="M266" s="10">
        <v>45600</v>
      </c>
      <c r="N266" s="10">
        <v>285600</v>
      </c>
      <c r="O266" t="s">
        <v>355</v>
      </c>
      <c r="P266" t="s">
        <v>29</v>
      </c>
      <c r="R266" t="str">
        <f t="shared" si="9"/>
        <v/>
      </c>
      <c r="W266" s="11" t="str">
        <f t="shared" si="8"/>
        <v/>
      </c>
      <c r="X266" t="str">
        <f>+IF(D266="","",VLOOKUP(D266,[1]DATOS!$G$15:$H$37,2,0))</f>
        <v>BIOTECNOLOGIA</v>
      </c>
    </row>
    <row r="267" spans="1:26" x14ac:dyDescent="0.25">
      <c r="A267" t="s">
        <v>24</v>
      </c>
      <c r="B267" s="9">
        <v>43557</v>
      </c>
      <c r="C267" t="s">
        <v>25</v>
      </c>
      <c r="D267" t="s">
        <v>26</v>
      </c>
      <c r="E267">
        <v>11</v>
      </c>
      <c r="F267" s="9">
        <v>43557</v>
      </c>
      <c r="G267">
        <v>860001911</v>
      </c>
      <c r="H267" t="s">
        <v>353</v>
      </c>
      <c r="I267">
        <v>2</v>
      </c>
      <c r="J267" t="s">
        <v>356</v>
      </c>
      <c r="K267">
        <v>5</v>
      </c>
      <c r="L267" s="10">
        <v>45000</v>
      </c>
      <c r="M267" s="10">
        <v>42750</v>
      </c>
      <c r="N267" s="10">
        <v>267750</v>
      </c>
      <c r="O267" t="s">
        <v>355</v>
      </c>
      <c r="P267" t="s">
        <v>29</v>
      </c>
      <c r="R267" t="str">
        <f t="shared" si="9"/>
        <v/>
      </c>
      <c r="W267" s="11" t="str">
        <f t="shared" si="8"/>
        <v/>
      </c>
      <c r="X267" t="str">
        <f>+IF(D267="","",VLOOKUP(D267,[1]DATOS!$G$15:$H$37,2,0))</f>
        <v>BIOTECNOLOGIA</v>
      </c>
    </row>
    <row r="268" spans="1:26" x14ac:dyDescent="0.25">
      <c r="A268" t="s">
        <v>24</v>
      </c>
      <c r="B268" s="9">
        <v>43557</v>
      </c>
      <c r="C268" t="s">
        <v>25</v>
      </c>
      <c r="D268" t="s">
        <v>26</v>
      </c>
      <c r="E268">
        <v>11</v>
      </c>
      <c r="F268" s="9">
        <v>43557</v>
      </c>
      <c r="G268">
        <v>860001911</v>
      </c>
      <c r="H268" t="s">
        <v>353</v>
      </c>
      <c r="I268">
        <v>3</v>
      </c>
      <c r="J268" t="s">
        <v>357</v>
      </c>
      <c r="K268">
        <v>5</v>
      </c>
      <c r="L268" s="10">
        <v>45000</v>
      </c>
      <c r="M268" s="10">
        <v>42750</v>
      </c>
      <c r="N268" s="10">
        <v>267750</v>
      </c>
      <c r="O268" t="s">
        <v>355</v>
      </c>
      <c r="P268" t="s">
        <v>29</v>
      </c>
      <c r="R268" t="str">
        <f t="shared" si="9"/>
        <v/>
      </c>
      <c r="W268" s="11" t="str">
        <f t="shared" si="8"/>
        <v/>
      </c>
      <c r="X268" t="str">
        <f>+IF(D268="","",VLOOKUP(D268,[1]DATOS!$G$15:$H$37,2,0))</f>
        <v>BIOTECNOLOGIA</v>
      </c>
    </row>
    <row r="269" spans="1:26" x14ac:dyDescent="0.25">
      <c r="A269" t="s">
        <v>24</v>
      </c>
      <c r="B269" s="9">
        <v>43557</v>
      </c>
      <c r="C269" t="s">
        <v>73</v>
      </c>
      <c r="D269" t="s">
        <v>74</v>
      </c>
      <c r="E269">
        <v>30</v>
      </c>
      <c r="F269" s="9">
        <v>43557</v>
      </c>
      <c r="G269">
        <v>891480000</v>
      </c>
      <c r="H269" t="s">
        <v>152</v>
      </c>
      <c r="I269">
        <v>1</v>
      </c>
      <c r="J269" t="s">
        <v>306</v>
      </c>
      <c r="K269">
        <v>1</v>
      </c>
      <c r="L269" s="10">
        <v>180000</v>
      </c>
      <c r="M269" s="10" t="s">
        <v>36</v>
      </c>
      <c r="N269" s="10">
        <v>180000</v>
      </c>
      <c r="P269" t="s">
        <v>29</v>
      </c>
      <c r="R269" t="str">
        <f t="shared" si="9"/>
        <v/>
      </c>
      <c r="W269" s="11" t="str">
        <f t="shared" si="8"/>
        <v/>
      </c>
      <c r="X269" t="str">
        <f>+IF(D269="","",VLOOKUP(D269,[1]DATOS!$G$15:$H$37,2,0))</f>
        <v>CIRUGIA</v>
      </c>
    </row>
    <row r="270" spans="1:26" x14ac:dyDescent="0.25">
      <c r="A270" t="s">
        <v>24</v>
      </c>
      <c r="B270" s="9">
        <v>43557</v>
      </c>
      <c r="C270" t="s">
        <v>73</v>
      </c>
      <c r="D270" t="s">
        <v>74</v>
      </c>
      <c r="E270">
        <v>31</v>
      </c>
      <c r="F270" s="9">
        <v>43557</v>
      </c>
      <c r="G270">
        <v>891480000</v>
      </c>
      <c r="H270" t="s">
        <v>152</v>
      </c>
      <c r="I270">
        <v>1</v>
      </c>
      <c r="J270" t="s">
        <v>306</v>
      </c>
      <c r="K270">
        <v>1</v>
      </c>
      <c r="L270" s="10">
        <v>180000</v>
      </c>
      <c r="M270" s="10" t="s">
        <v>36</v>
      </c>
      <c r="N270" s="10">
        <v>180000</v>
      </c>
      <c r="P270" t="s">
        <v>29</v>
      </c>
      <c r="R270" t="str">
        <f t="shared" si="9"/>
        <v/>
      </c>
      <c r="W270" s="11" t="str">
        <f t="shared" si="8"/>
        <v/>
      </c>
      <c r="X270" t="str">
        <f>+IF(D270="","",VLOOKUP(D270,[1]DATOS!$G$15:$H$37,2,0))</f>
        <v>CIRUGIA</v>
      </c>
    </row>
    <row r="271" spans="1:26" x14ac:dyDescent="0.25">
      <c r="A271" t="s">
        <v>24</v>
      </c>
      <c r="B271" s="9">
        <v>43557</v>
      </c>
      <c r="C271" t="s">
        <v>121</v>
      </c>
      <c r="D271" t="s">
        <v>93</v>
      </c>
      <c r="E271">
        <v>8</v>
      </c>
      <c r="F271" s="9">
        <v>43557</v>
      </c>
      <c r="G271">
        <v>891480000</v>
      </c>
      <c r="H271" t="s">
        <v>152</v>
      </c>
      <c r="I271">
        <v>1</v>
      </c>
      <c r="J271" t="s">
        <v>358</v>
      </c>
      <c r="K271">
        <v>1</v>
      </c>
      <c r="L271" s="10">
        <v>58374</v>
      </c>
      <c r="M271" s="10" t="s">
        <v>36</v>
      </c>
      <c r="N271" s="10">
        <v>58374</v>
      </c>
      <c r="P271" t="s">
        <v>29</v>
      </c>
      <c r="R271" t="str">
        <f t="shared" si="9"/>
        <v/>
      </c>
      <c r="W271" s="11" t="str">
        <f t="shared" si="8"/>
        <v/>
      </c>
      <c r="X271" t="str">
        <f>+IF(D271="","",VLOOKUP(D271,[1]DATOS!$G$15:$H$37,2,0))</f>
        <v>CONTRATACION</v>
      </c>
    </row>
    <row r="272" spans="1:26" x14ac:dyDescent="0.25">
      <c r="A272" t="s">
        <v>24</v>
      </c>
      <c r="B272" s="9">
        <v>43557</v>
      </c>
      <c r="C272" t="s">
        <v>359</v>
      </c>
      <c r="D272" t="s">
        <v>93</v>
      </c>
      <c r="E272">
        <v>9</v>
      </c>
      <c r="F272" s="9">
        <v>43557</v>
      </c>
      <c r="G272">
        <v>900244429</v>
      </c>
      <c r="H272" t="s">
        <v>100</v>
      </c>
      <c r="I272">
        <v>1</v>
      </c>
      <c r="J272" t="s">
        <v>360</v>
      </c>
      <c r="K272">
        <v>1</v>
      </c>
      <c r="L272" s="10">
        <v>893828</v>
      </c>
      <c r="M272" s="10" t="s">
        <v>36</v>
      </c>
      <c r="N272" s="10">
        <v>893828</v>
      </c>
      <c r="P272" t="s">
        <v>29</v>
      </c>
      <c r="R272" t="str">
        <f t="shared" si="9"/>
        <v/>
      </c>
      <c r="W272" s="11" t="str">
        <f t="shared" si="8"/>
        <v/>
      </c>
      <c r="X272" t="str">
        <f>+IF(D272="","",VLOOKUP(D272,[1]DATOS!$G$15:$H$37,2,0))</f>
        <v>CONTRATACION</v>
      </c>
    </row>
    <row r="273" spans="1:24" x14ac:dyDescent="0.25">
      <c r="A273" t="s">
        <v>40</v>
      </c>
      <c r="B273" s="9">
        <v>43557</v>
      </c>
      <c r="C273" t="s">
        <v>310</v>
      </c>
      <c r="D273" t="s">
        <v>311</v>
      </c>
      <c r="E273">
        <v>3</v>
      </c>
      <c r="F273" s="9">
        <v>43557</v>
      </c>
      <c r="G273">
        <v>1088309603</v>
      </c>
      <c r="H273" t="s">
        <v>361</v>
      </c>
      <c r="I273">
        <v>1</v>
      </c>
      <c r="J273" t="s">
        <v>362</v>
      </c>
      <c r="K273">
        <v>1</v>
      </c>
      <c r="L273" s="10">
        <v>330000</v>
      </c>
      <c r="M273" s="10">
        <v>62700</v>
      </c>
      <c r="N273" s="10">
        <v>392700</v>
      </c>
      <c r="P273" t="s">
        <v>29</v>
      </c>
      <c r="R273" t="str">
        <f t="shared" si="9"/>
        <v/>
      </c>
      <c r="W273" s="11" t="str">
        <f t="shared" si="8"/>
        <v/>
      </c>
      <c r="X273" t="str">
        <f>+IF(D273="","",VLOOKUP(D273,[1]DATOS!$G$15:$H$37,2,0))</f>
        <v>SEDE CUBA</v>
      </c>
    </row>
    <row r="274" spans="1:24" x14ac:dyDescent="0.25">
      <c r="A274" t="s">
        <v>24</v>
      </c>
      <c r="B274" s="9">
        <v>43557</v>
      </c>
      <c r="C274" t="s">
        <v>32</v>
      </c>
      <c r="D274" t="s">
        <v>33</v>
      </c>
      <c r="E274">
        <v>10</v>
      </c>
      <c r="F274" s="9">
        <v>43557</v>
      </c>
      <c r="G274">
        <v>800157163</v>
      </c>
      <c r="H274" t="s">
        <v>363</v>
      </c>
      <c r="I274">
        <v>1</v>
      </c>
      <c r="J274" t="s">
        <v>364</v>
      </c>
      <c r="K274">
        <v>4</v>
      </c>
      <c r="L274" s="10">
        <v>60000</v>
      </c>
      <c r="M274" s="10">
        <v>45600</v>
      </c>
      <c r="N274" s="10">
        <v>285600</v>
      </c>
      <c r="P274" t="s">
        <v>29</v>
      </c>
      <c r="R274" t="str">
        <f t="shared" si="9"/>
        <v/>
      </c>
      <c r="W274" s="11" t="str">
        <f t="shared" si="8"/>
        <v/>
      </c>
      <c r="X274" t="str">
        <f>+IF(D274="","",VLOOKUP(D274,[1]DATOS!$G$15:$H$37,2,0))</f>
        <v>FARMACIA</v>
      </c>
    </row>
    <row r="275" spans="1:24" x14ac:dyDescent="0.25">
      <c r="A275" s="12" t="s">
        <v>24</v>
      </c>
      <c r="B275" s="13">
        <v>43563</v>
      </c>
      <c r="C275" s="12" t="s">
        <v>32</v>
      </c>
      <c r="D275" s="12" t="s">
        <v>33</v>
      </c>
      <c r="E275" s="12">
        <v>13</v>
      </c>
      <c r="F275" s="13">
        <v>43557</v>
      </c>
      <c r="G275" s="12">
        <v>890101815</v>
      </c>
      <c r="H275" s="12" t="s">
        <v>155</v>
      </c>
      <c r="I275" s="12">
        <v>1</v>
      </c>
      <c r="J275" s="12" t="s">
        <v>365</v>
      </c>
      <c r="K275" s="12">
        <v>2</v>
      </c>
      <c r="L275" s="14">
        <v>1887437</v>
      </c>
      <c r="M275" s="14">
        <v>717226</v>
      </c>
      <c r="N275" s="14">
        <v>4492100</v>
      </c>
      <c r="O275" s="12"/>
      <c r="P275" t="s">
        <v>29</v>
      </c>
      <c r="Q275" s="15">
        <v>43564</v>
      </c>
      <c r="R275">
        <f t="shared" si="9"/>
        <v>4</v>
      </c>
      <c r="S275" s="13"/>
      <c r="T275" s="12">
        <v>2</v>
      </c>
      <c r="U275" s="13">
        <v>43560</v>
      </c>
      <c r="V275" s="12">
        <v>933108</v>
      </c>
      <c r="W275" s="11">
        <f t="shared" si="8"/>
        <v>1</v>
      </c>
      <c r="X275" s="12" t="str">
        <f>+IF(D275="","",VLOOKUP(D275,[1]DATOS!$G$15:$H$37,2,0))</f>
        <v>FARMACIA</v>
      </c>
    </row>
    <row r="276" spans="1:24" x14ac:dyDescent="0.25">
      <c r="A276" s="12" t="s">
        <v>24</v>
      </c>
      <c r="B276" s="13">
        <v>43563</v>
      </c>
      <c r="C276" s="12" t="s">
        <v>32</v>
      </c>
      <c r="D276" s="12" t="s">
        <v>33</v>
      </c>
      <c r="E276" s="12">
        <v>13</v>
      </c>
      <c r="F276" s="13">
        <v>43557</v>
      </c>
      <c r="G276" s="12">
        <v>890101815</v>
      </c>
      <c r="H276" s="12" t="s">
        <v>155</v>
      </c>
      <c r="I276" s="12">
        <v>2</v>
      </c>
      <c r="J276" s="12" t="s">
        <v>366</v>
      </c>
      <c r="K276" s="12">
        <v>1</v>
      </c>
      <c r="L276" s="14">
        <v>1122981</v>
      </c>
      <c r="M276" s="14">
        <v>213366</v>
      </c>
      <c r="N276" s="14">
        <v>1336347</v>
      </c>
      <c r="O276" s="12"/>
      <c r="P276" t="s">
        <v>29</v>
      </c>
      <c r="Q276" s="15">
        <v>43564</v>
      </c>
      <c r="R276">
        <f t="shared" si="9"/>
        <v>4</v>
      </c>
      <c r="S276" s="13"/>
      <c r="T276" s="12">
        <v>1</v>
      </c>
      <c r="U276" s="13">
        <v>43560</v>
      </c>
      <c r="V276" s="12">
        <v>933108</v>
      </c>
      <c r="W276" s="11">
        <f t="shared" si="8"/>
        <v>1</v>
      </c>
      <c r="X276" s="12" t="str">
        <f>+IF(D276="","",VLOOKUP(D276,[1]DATOS!$G$15:$H$37,2,0))</f>
        <v>FARMACIA</v>
      </c>
    </row>
    <row r="277" spans="1:24" x14ac:dyDescent="0.25">
      <c r="A277" t="s">
        <v>24</v>
      </c>
      <c r="B277" s="9">
        <v>43556</v>
      </c>
      <c r="C277" t="s">
        <v>165</v>
      </c>
      <c r="D277" t="s">
        <v>42</v>
      </c>
      <c r="E277">
        <v>4</v>
      </c>
      <c r="F277" s="9">
        <v>43557</v>
      </c>
      <c r="G277">
        <v>42101468</v>
      </c>
      <c r="H277" t="s">
        <v>367</v>
      </c>
      <c r="I277">
        <v>1</v>
      </c>
      <c r="J277" t="s">
        <v>368</v>
      </c>
      <c r="K277">
        <v>5</v>
      </c>
      <c r="L277" s="10">
        <v>13000</v>
      </c>
      <c r="M277" s="10" t="s">
        <v>36</v>
      </c>
      <c r="N277" s="10">
        <v>65000</v>
      </c>
      <c r="P277" t="s">
        <v>29</v>
      </c>
      <c r="R277" t="str">
        <f t="shared" si="9"/>
        <v/>
      </c>
      <c r="W277" s="11" t="str">
        <f t="shared" si="8"/>
        <v/>
      </c>
      <c r="X277" t="str">
        <f>+IF(D277="","",VLOOKUP(D277,[1]DATOS!$G$15:$H$37,2,0))</f>
        <v>GESTION HUMANA</v>
      </c>
    </row>
    <row r="278" spans="1:24" x14ac:dyDescent="0.25">
      <c r="A278" t="s">
        <v>24</v>
      </c>
      <c r="B278" s="9">
        <v>43556</v>
      </c>
      <c r="C278" t="s">
        <v>165</v>
      </c>
      <c r="D278" t="s">
        <v>42</v>
      </c>
      <c r="E278">
        <v>4</v>
      </c>
      <c r="F278" s="9">
        <v>43557</v>
      </c>
      <c r="G278">
        <v>42101468</v>
      </c>
      <c r="H278" t="s">
        <v>367</v>
      </c>
      <c r="I278">
        <v>2</v>
      </c>
      <c r="J278" t="s">
        <v>369</v>
      </c>
      <c r="K278">
        <v>1</v>
      </c>
      <c r="L278" s="10">
        <v>18000</v>
      </c>
      <c r="M278" s="10" t="s">
        <v>36</v>
      </c>
      <c r="N278" s="10">
        <v>18000</v>
      </c>
      <c r="P278" t="s">
        <v>29</v>
      </c>
      <c r="R278" t="str">
        <f t="shared" si="9"/>
        <v/>
      </c>
      <c r="W278" s="11" t="str">
        <f t="shared" si="8"/>
        <v/>
      </c>
      <c r="X278" t="str">
        <f>+IF(D278="","",VLOOKUP(D278,[1]DATOS!$G$15:$H$37,2,0))</f>
        <v>GESTION HUMANA</v>
      </c>
    </row>
    <row r="279" spans="1:24" x14ac:dyDescent="0.25">
      <c r="A279" t="s">
        <v>24</v>
      </c>
      <c r="B279" s="9">
        <v>43556</v>
      </c>
      <c r="C279" t="s">
        <v>165</v>
      </c>
      <c r="D279" t="s">
        <v>42</v>
      </c>
      <c r="E279">
        <v>4</v>
      </c>
      <c r="F279" s="9">
        <v>43557</v>
      </c>
      <c r="G279">
        <v>42101468</v>
      </c>
      <c r="H279" t="s">
        <v>367</v>
      </c>
      <c r="I279">
        <v>3</v>
      </c>
      <c r="J279" t="s">
        <v>370</v>
      </c>
      <c r="K279">
        <v>1</v>
      </c>
      <c r="L279" s="10">
        <v>130000</v>
      </c>
      <c r="M279" s="10" t="s">
        <v>36</v>
      </c>
      <c r="N279" s="10">
        <v>130000</v>
      </c>
      <c r="P279" t="s">
        <v>29</v>
      </c>
      <c r="R279" t="str">
        <f t="shared" si="9"/>
        <v/>
      </c>
      <c r="W279" s="11" t="str">
        <f t="shared" si="8"/>
        <v/>
      </c>
      <c r="X279" t="str">
        <f>+IF(D279="","",VLOOKUP(D279,[1]DATOS!$G$15:$H$37,2,0))</f>
        <v>GESTION HUMANA</v>
      </c>
    </row>
    <row r="280" spans="1:24" x14ac:dyDescent="0.25">
      <c r="A280" t="s">
        <v>40</v>
      </c>
      <c r="B280" s="9">
        <v>43557</v>
      </c>
      <c r="C280" t="s">
        <v>165</v>
      </c>
      <c r="D280" t="s">
        <v>42</v>
      </c>
      <c r="E280">
        <v>5</v>
      </c>
      <c r="F280" s="9">
        <v>43557</v>
      </c>
      <c r="G280">
        <v>42101468</v>
      </c>
      <c r="H280" t="s">
        <v>367</v>
      </c>
      <c r="I280">
        <v>1</v>
      </c>
      <c r="J280" t="s">
        <v>368</v>
      </c>
      <c r="K280">
        <v>1</v>
      </c>
      <c r="L280" s="10">
        <v>13000</v>
      </c>
      <c r="M280" s="10" t="s">
        <v>36</v>
      </c>
      <c r="N280" s="10">
        <v>13000</v>
      </c>
      <c r="P280" t="s">
        <v>29</v>
      </c>
      <c r="R280" t="str">
        <f t="shared" si="9"/>
        <v/>
      </c>
      <c r="W280" s="11" t="str">
        <f t="shared" si="8"/>
        <v/>
      </c>
      <c r="X280" t="str">
        <f>+IF(D280="","",VLOOKUP(D280,[1]DATOS!$G$15:$H$37,2,0))</f>
        <v>GESTION HUMANA</v>
      </c>
    </row>
    <row r="281" spans="1:24" x14ac:dyDescent="0.25">
      <c r="A281" t="s">
        <v>40</v>
      </c>
      <c r="B281" s="9">
        <v>43557</v>
      </c>
      <c r="C281" t="s">
        <v>165</v>
      </c>
      <c r="D281" t="s">
        <v>42</v>
      </c>
      <c r="E281">
        <v>5</v>
      </c>
      <c r="F281" s="9">
        <v>43557</v>
      </c>
      <c r="G281">
        <v>42101468</v>
      </c>
      <c r="H281" t="s">
        <v>367</v>
      </c>
      <c r="I281">
        <v>2</v>
      </c>
      <c r="J281" t="s">
        <v>369</v>
      </c>
      <c r="K281">
        <v>1</v>
      </c>
      <c r="L281" s="10">
        <v>18000</v>
      </c>
      <c r="M281" s="10" t="s">
        <v>36</v>
      </c>
      <c r="N281" s="10">
        <v>18000</v>
      </c>
      <c r="P281" t="s">
        <v>29</v>
      </c>
      <c r="R281" t="str">
        <f t="shared" si="9"/>
        <v/>
      </c>
      <c r="W281" s="11" t="str">
        <f t="shared" si="8"/>
        <v/>
      </c>
      <c r="X281" t="str">
        <f>+IF(D281="","",VLOOKUP(D281,[1]DATOS!$G$15:$H$37,2,0))</f>
        <v>GESTION HUMANA</v>
      </c>
    </row>
    <row r="282" spans="1:24" x14ac:dyDescent="0.25">
      <c r="A282" t="s">
        <v>40</v>
      </c>
      <c r="B282" s="9">
        <v>43557</v>
      </c>
      <c r="C282" t="s">
        <v>165</v>
      </c>
      <c r="D282" t="s">
        <v>42</v>
      </c>
      <c r="E282">
        <v>5</v>
      </c>
      <c r="F282" s="9">
        <v>43557</v>
      </c>
      <c r="G282">
        <v>42101468</v>
      </c>
      <c r="H282" t="s">
        <v>367</v>
      </c>
      <c r="I282">
        <v>3</v>
      </c>
      <c r="J282" t="s">
        <v>371</v>
      </c>
      <c r="K282">
        <v>1</v>
      </c>
      <c r="L282" s="10">
        <v>13000</v>
      </c>
      <c r="M282" s="10" t="s">
        <v>36</v>
      </c>
      <c r="N282" s="10">
        <v>13000</v>
      </c>
      <c r="P282" t="s">
        <v>29</v>
      </c>
      <c r="R282" t="str">
        <f t="shared" si="9"/>
        <v/>
      </c>
      <c r="W282" s="11" t="str">
        <f t="shared" si="8"/>
        <v/>
      </c>
      <c r="X282" t="str">
        <f>+IF(D282="","",VLOOKUP(D282,[1]DATOS!$G$15:$H$37,2,0))</f>
        <v>GESTION HUMANA</v>
      </c>
    </row>
    <row r="283" spans="1:24" x14ac:dyDescent="0.25">
      <c r="A283" t="s">
        <v>24</v>
      </c>
      <c r="B283" s="9">
        <v>43557</v>
      </c>
      <c r="C283" t="s">
        <v>165</v>
      </c>
      <c r="D283" t="s">
        <v>42</v>
      </c>
      <c r="E283">
        <v>6</v>
      </c>
      <c r="F283" s="9">
        <v>43557</v>
      </c>
      <c r="G283">
        <v>816007826</v>
      </c>
      <c r="H283" t="s">
        <v>43</v>
      </c>
      <c r="I283">
        <v>1</v>
      </c>
      <c r="J283" t="s">
        <v>372</v>
      </c>
      <c r="K283">
        <v>3</v>
      </c>
      <c r="L283" s="10">
        <v>4500</v>
      </c>
      <c r="M283" s="10">
        <v>2565</v>
      </c>
      <c r="N283" s="10">
        <v>16065</v>
      </c>
      <c r="P283" t="s">
        <v>29</v>
      </c>
      <c r="R283" t="str">
        <f t="shared" si="9"/>
        <v/>
      </c>
      <c r="W283" s="11" t="str">
        <f t="shared" si="8"/>
        <v/>
      </c>
      <c r="X283" t="str">
        <f>+IF(D283="","",VLOOKUP(D283,[1]DATOS!$G$15:$H$37,2,0))</f>
        <v>GESTION HUMANA</v>
      </c>
    </row>
    <row r="284" spans="1:24" x14ac:dyDescent="0.25">
      <c r="A284" t="s">
        <v>24</v>
      </c>
      <c r="B284" s="9">
        <v>43557</v>
      </c>
      <c r="C284" t="s">
        <v>48</v>
      </c>
      <c r="D284" t="s">
        <v>49</v>
      </c>
      <c r="E284">
        <v>34</v>
      </c>
      <c r="F284" s="9">
        <v>43557</v>
      </c>
      <c r="G284">
        <v>900060153</v>
      </c>
      <c r="H284" t="s">
        <v>373</v>
      </c>
      <c r="I284">
        <v>1</v>
      </c>
      <c r="J284" t="s">
        <v>374</v>
      </c>
      <c r="K284">
        <v>1</v>
      </c>
      <c r="L284" s="10">
        <v>103600</v>
      </c>
      <c r="M284" s="10" t="s">
        <v>36</v>
      </c>
      <c r="N284" s="10">
        <v>103600</v>
      </c>
      <c r="P284" t="s">
        <v>29</v>
      </c>
      <c r="R284" t="str">
        <f t="shared" si="9"/>
        <v/>
      </c>
      <c r="W284" s="11" t="str">
        <f t="shared" si="8"/>
        <v/>
      </c>
      <c r="X284" t="str">
        <f>+IF(D284="","",VLOOKUP(D284,[1]DATOS!$G$15:$H$37,2,0))</f>
        <v>MANTENIMIENTO</v>
      </c>
    </row>
    <row r="285" spans="1:24" x14ac:dyDescent="0.25">
      <c r="A285" t="s">
        <v>24</v>
      </c>
      <c r="B285" s="9">
        <v>43557</v>
      </c>
      <c r="C285" t="s">
        <v>48</v>
      </c>
      <c r="D285" t="s">
        <v>49</v>
      </c>
      <c r="E285">
        <v>34</v>
      </c>
      <c r="F285" s="9">
        <v>43557</v>
      </c>
      <c r="G285">
        <v>900060153</v>
      </c>
      <c r="H285" t="s">
        <v>373</v>
      </c>
      <c r="I285">
        <v>2</v>
      </c>
      <c r="J285" t="s">
        <v>375</v>
      </c>
      <c r="K285">
        <v>1</v>
      </c>
      <c r="L285" s="10">
        <v>132499</v>
      </c>
      <c r="M285" s="10" t="s">
        <v>36</v>
      </c>
      <c r="N285" s="10">
        <v>132499</v>
      </c>
      <c r="P285" t="s">
        <v>29</v>
      </c>
      <c r="R285" t="str">
        <f t="shared" si="9"/>
        <v/>
      </c>
      <c r="W285" s="11" t="str">
        <f t="shared" si="8"/>
        <v/>
      </c>
      <c r="X285" t="str">
        <f>+IF(D285="","",VLOOKUP(D285,[1]DATOS!$G$15:$H$37,2,0))</f>
        <v>MANTENIMIENTO</v>
      </c>
    </row>
    <row r="286" spans="1:24" x14ac:dyDescent="0.25">
      <c r="A286" t="s">
        <v>24</v>
      </c>
      <c r="B286" s="9">
        <v>43557</v>
      </c>
      <c r="C286" t="s">
        <v>48</v>
      </c>
      <c r="D286" t="s">
        <v>49</v>
      </c>
      <c r="E286">
        <v>34</v>
      </c>
      <c r="F286" s="9">
        <v>43557</v>
      </c>
      <c r="G286">
        <v>900060153</v>
      </c>
      <c r="H286" t="s">
        <v>373</v>
      </c>
      <c r="I286">
        <v>3</v>
      </c>
      <c r="J286" t="s">
        <v>376</v>
      </c>
      <c r="K286">
        <v>1</v>
      </c>
      <c r="L286" s="10">
        <v>57600</v>
      </c>
      <c r="M286" s="10" t="s">
        <v>36</v>
      </c>
      <c r="N286" s="10">
        <v>57600</v>
      </c>
      <c r="P286" t="s">
        <v>29</v>
      </c>
      <c r="R286" t="str">
        <f t="shared" si="9"/>
        <v/>
      </c>
      <c r="W286" s="11" t="str">
        <f t="shared" si="8"/>
        <v/>
      </c>
      <c r="X286" t="str">
        <f>+IF(D286="","",VLOOKUP(D286,[1]DATOS!$G$15:$H$37,2,0))</f>
        <v>MANTENIMIENTO</v>
      </c>
    </row>
    <row r="287" spans="1:24" x14ac:dyDescent="0.25">
      <c r="A287" t="s">
        <v>24</v>
      </c>
      <c r="B287" s="9">
        <v>43557</v>
      </c>
      <c r="C287" t="s">
        <v>48</v>
      </c>
      <c r="D287" t="s">
        <v>49</v>
      </c>
      <c r="E287">
        <v>34</v>
      </c>
      <c r="F287" s="9">
        <v>43557</v>
      </c>
      <c r="G287">
        <v>900060153</v>
      </c>
      <c r="H287" t="s">
        <v>373</v>
      </c>
      <c r="I287">
        <v>4</v>
      </c>
      <c r="J287" t="s">
        <v>377</v>
      </c>
      <c r="K287">
        <v>1</v>
      </c>
      <c r="L287" s="10">
        <v>25000</v>
      </c>
      <c r="M287" s="10" t="s">
        <v>36</v>
      </c>
      <c r="N287" s="10">
        <v>25000</v>
      </c>
      <c r="P287" t="s">
        <v>29</v>
      </c>
      <c r="R287" t="str">
        <f t="shared" si="9"/>
        <v/>
      </c>
      <c r="W287" s="11" t="str">
        <f t="shared" si="8"/>
        <v/>
      </c>
      <c r="X287" t="str">
        <f>+IF(D287="","",VLOOKUP(D287,[1]DATOS!$G$15:$H$37,2,0))</f>
        <v>MANTENIMIENTO</v>
      </c>
    </row>
    <row r="288" spans="1:24" x14ac:dyDescent="0.25">
      <c r="A288" t="s">
        <v>24</v>
      </c>
      <c r="B288" s="9">
        <v>43557</v>
      </c>
      <c r="C288" t="s">
        <v>48</v>
      </c>
      <c r="D288" t="s">
        <v>49</v>
      </c>
      <c r="E288">
        <v>35</v>
      </c>
      <c r="F288" s="9">
        <v>43557</v>
      </c>
      <c r="G288">
        <v>900060153</v>
      </c>
      <c r="H288" t="s">
        <v>373</v>
      </c>
      <c r="I288">
        <v>1</v>
      </c>
      <c r="J288" t="s">
        <v>374</v>
      </c>
      <c r="K288">
        <v>1</v>
      </c>
      <c r="L288" s="10">
        <v>103600</v>
      </c>
      <c r="M288" s="10" t="s">
        <v>36</v>
      </c>
      <c r="N288" s="10">
        <v>103600</v>
      </c>
      <c r="P288" t="s">
        <v>29</v>
      </c>
      <c r="R288" t="str">
        <f t="shared" si="9"/>
        <v/>
      </c>
      <c r="W288" s="11" t="str">
        <f t="shared" si="8"/>
        <v/>
      </c>
      <c r="X288" t="str">
        <f>+IF(D288="","",VLOOKUP(D288,[1]DATOS!$G$15:$H$37,2,0))</f>
        <v>MANTENIMIENTO</v>
      </c>
    </row>
    <row r="289" spans="1:24" x14ac:dyDescent="0.25">
      <c r="A289" t="s">
        <v>24</v>
      </c>
      <c r="B289" s="9">
        <v>43557</v>
      </c>
      <c r="C289" t="s">
        <v>48</v>
      </c>
      <c r="D289" t="s">
        <v>49</v>
      </c>
      <c r="E289">
        <v>35</v>
      </c>
      <c r="F289" s="9">
        <v>43557</v>
      </c>
      <c r="G289">
        <v>900060153</v>
      </c>
      <c r="H289" t="s">
        <v>373</v>
      </c>
      <c r="I289">
        <v>2</v>
      </c>
      <c r="J289" t="s">
        <v>375</v>
      </c>
      <c r="K289">
        <v>1</v>
      </c>
      <c r="L289" s="10">
        <v>132500</v>
      </c>
      <c r="M289" s="10" t="s">
        <v>36</v>
      </c>
      <c r="N289" s="10">
        <v>132500</v>
      </c>
      <c r="P289" t="s">
        <v>29</v>
      </c>
      <c r="R289" t="str">
        <f t="shared" si="9"/>
        <v/>
      </c>
      <c r="W289" s="11" t="str">
        <f t="shared" si="8"/>
        <v/>
      </c>
      <c r="X289" t="str">
        <f>+IF(D289="","",VLOOKUP(D289,[1]DATOS!$G$15:$H$37,2,0))</f>
        <v>MANTENIMIENTO</v>
      </c>
    </row>
    <row r="290" spans="1:24" x14ac:dyDescent="0.25">
      <c r="A290" t="s">
        <v>24</v>
      </c>
      <c r="B290" s="9">
        <v>43557</v>
      </c>
      <c r="C290" t="s">
        <v>48</v>
      </c>
      <c r="D290" t="s">
        <v>49</v>
      </c>
      <c r="E290">
        <v>35</v>
      </c>
      <c r="F290" s="9">
        <v>43557</v>
      </c>
      <c r="G290">
        <v>900060153</v>
      </c>
      <c r="H290" t="s">
        <v>373</v>
      </c>
      <c r="I290">
        <v>3</v>
      </c>
      <c r="J290" t="s">
        <v>376</v>
      </c>
      <c r="K290">
        <v>1</v>
      </c>
      <c r="L290" s="10">
        <v>57700</v>
      </c>
      <c r="M290" s="10" t="s">
        <v>36</v>
      </c>
      <c r="N290" s="10">
        <v>57700</v>
      </c>
      <c r="P290" t="s">
        <v>29</v>
      </c>
      <c r="R290" t="str">
        <f t="shared" si="9"/>
        <v/>
      </c>
      <c r="W290" s="11" t="str">
        <f t="shared" si="8"/>
        <v/>
      </c>
      <c r="X290" t="str">
        <f>+IF(D290="","",VLOOKUP(D290,[1]DATOS!$G$15:$H$37,2,0))</f>
        <v>MANTENIMIENTO</v>
      </c>
    </row>
    <row r="291" spans="1:24" x14ac:dyDescent="0.25">
      <c r="A291" t="s">
        <v>24</v>
      </c>
      <c r="B291" s="9">
        <v>43557</v>
      </c>
      <c r="C291" t="s">
        <v>48</v>
      </c>
      <c r="D291" t="s">
        <v>49</v>
      </c>
      <c r="E291">
        <v>35</v>
      </c>
      <c r="F291" s="9">
        <v>43557</v>
      </c>
      <c r="G291">
        <v>900060153</v>
      </c>
      <c r="H291" t="s">
        <v>373</v>
      </c>
      <c r="I291">
        <v>4</v>
      </c>
      <c r="J291" t="s">
        <v>377</v>
      </c>
      <c r="K291">
        <v>1</v>
      </c>
      <c r="L291" s="10">
        <v>25000</v>
      </c>
      <c r="M291" s="10" t="s">
        <v>36</v>
      </c>
      <c r="N291" s="10">
        <v>25000</v>
      </c>
      <c r="P291" t="s">
        <v>29</v>
      </c>
      <c r="R291" t="str">
        <f t="shared" si="9"/>
        <v/>
      </c>
      <c r="W291" s="11" t="str">
        <f t="shared" si="8"/>
        <v/>
      </c>
      <c r="X291" t="str">
        <f>+IF(D291="","",VLOOKUP(D291,[1]DATOS!$G$15:$H$37,2,0))</f>
        <v>MANTENIMIENTO</v>
      </c>
    </row>
    <row r="292" spans="1:24" x14ac:dyDescent="0.25">
      <c r="A292" t="s">
        <v>24</v>
      </c>
      <c r="B292" s="9">
        <v>43557</v>
      </c>
      <c r="C292" t="s">
        <v>48</v>
      </c>
      <c r="D292" t="s">
        <v>49</v>
      </c>
      <c r="E292">
        <v>36</v>
      </c>
      <c r="F292" s="9">
        <v>43557</v>
      </c>
      <c r="G292">
        <v>900060153</v>
      </c>
      <c r="H292" t="s">
        <v>373</v>
      </c>
      <c r="I292">
        <v>1</v>
      </c>
      <c r="J292" t="s">
        <v>378</v>
      </c>
      <c r="K292">
        <v>1</v>
      </c>
      <c r="L292" s="10">
        <v>69000</v>
      </c>
      <c r="M292" s="10" t="s">
        <v>36</v>
      </c>
      <c r="N292" s="10">
        <v>69000</v>
      </c>
      <c r="P292" t="s">
        <v>29</v>
      </c>
      <c r="R292" t="str">
        <f t="shared" si="9"/>
        <v/>
      </c>
      <c r="W292" s="11" t="str">
        <f t="shared" si="8"/>
        <v/>
      </c>
      <c r="X292" t="str">
        <f>+IF(D292="","",VLOOKUP(D292,[1]DATOS!$G$15:$H$37,2,0))</f>
        <v>MANTENIMIENTO</v>
      </c>
    </row>
    <row r="293" spans="1:24" x14ac:dyDescent="0.25">
      <c r="A293" t="s">
        <v>24</v>
      </c>
      <c r="B293" s="9">
        <v>43557</v>
      </c>
      <c r="C293" t="s">
        <v>48</v>
      </c>
      <c r="D293" t="s">
        <v>49</v>
      </c>
      <c r="E293">
        <v>36</v>
      </c>
      <c r="F293" s="9">
        <v>43557</v>
      </c>
      <c r="G293">
        <v>900060153</v>
      </c>
      <c r="H293" t="s">
        <v>373</v>
      </c>
      <c r="I293">
        <v>2</v>
      </c>
      <c r="J293" t="s">
        <v>375</v>
      </c>
      <c r="K293">
        <v>1</v>
      </c>
      <c r="L293" s="10">
        <v>88332</v>
      </c>
      <c r="M293" s="10" t="s">
        <v>36</v>
      </c>
      <c r="N293" s="10">
        <v>88332</v>
      </c>
      <c r="P293" t="s">
        <v>29</v>
      </c>
      <c r="R293" t="str">
        <f t="shared" si="9"/>
        <v/>
      </c>
      <c r="W293" s="11" t="str">
        <f t="shared" si="8"/>
        <v/>
      </c>
      <c r="X293" t="str">
        <f>+IF(D293="","",VLOOKUP(D293,[1]DATOS!$G$15:$H$37,2,0))</f>
        <v>MANTENIMIENTO</v>
      </c>
    </row>
    <row r="294" spans="1:24" x14ac:dyDescent="0.25">
      <c r="A294" t="s">
        <v>24</v>
      </c>
      <c r="B294" s="9">
        <v>43557</v>
      </c>
      <c r="C294" t="s">
        <v>48</v>
      </c>
      <c r="D294" t="s">
        <v>49</v>
      </c>
      <c r="E294">
        <v>36</v>
      </c>
      <c r="F294" s="9">
        <v>43557</v>
      </c>
      <c r="G294">
        <v>900060153</v>
      </c>
      <c r="H294" t="s">
        <v>373</v>
      </c>
      <c r="I294">
        <v>3</v>
      </c>
      <c r="J294" t="s">
        <v>379</v>
      </c>
      <c r="K294">
        <v>1</v>
      </c>
      <c r="L294" s="10">
        <v>38400</v>
      </c>
      <c r="M294" s="10" t="s">
        <v>36</v>
      </c>
      <c r="N294" s="10">
        <v>38400</v>
      </c>
      <c r="P294" t="s">
        <v>29</v>
      </c>
      <c r="R294" t="str">
        <f t="shared" si="9"/>
        <v/>
      </c>
      <c r="W294" s="11" t="str">
        <f t="shared" si="8"/>
        <v/>
      </c>
      <c r="X294" t="str">
        <f>+IF(D294="","",VLOOKUP(D294,[1]DATOS!$G$15:$H$37,2,0))</f>
        <v>MANTENIMIENTO</v>
      </c>
    </row>
    <row r="295" spans="1:24" x14ac:dyDescent="0.25">
      <c r="A295" t="s">
        <v>24</v>
      </c>
      <c r="B295" s="9">
        <v>43557</v>
      </c>
      <c r="C295" t="s">
        <v>48</v>
      </c>
      <c r="D295" t="s">
        <v>49</v>
      </c>
      <c r="E295">
        <v>36</v>
      </c>
      <c r="F295" s="9">
        <v>43557</v>
      </c>
      <c r="G295">
        <v>900060153</v>
      </c>
      <c r="H295" t="s">
        <v>373</v>
      </c>
      <c r="I295">
        <v>4</v>
      </c>
      <c r="J295" t="s">
        <v>377</v>
      </c>
      <c r="K295">
        <v>1</v>
      </c>
      <c r="L295" s="10">
        <v>25000</v>
      </c>
      <c r="M295" s="10" t="s">
        <v>36</v>
      </c>
      <c r="N295" s="10">
        <v>25000</v>
      </c>
      <c r="P295" t="s">
        <v>29</v>
      </c>
      <c r="R295" t="str">
        <f t="shared" si="9"/>
        <v/>
      </c>
      <c r="W295" s="11" t="str">
        <f t="shared" si="8"/>
        <v/>
      </c>
      <c r="X295" t="str">
        <f>+IF(D295="","",VLOOKUP(D295,[1]DATOS!$G$15:$H$37,2,0))</f>
        <v>MANTENIMIENTO</v>
      </c>
    </row>
    <row r="296" spans="1:24" x14ac:dyDescent="0.25">
      <c r="A296" t="s">
        <v>24</v>
      </c>
      <c r="B296" s="9">
        <v>43557</v>
      </c>
      <c r="C296" t="s">
        <v>48</v>
      </c>
      <c r="D296" t="s">
        <v>49</v>
      </c>
      <c r="E296">
        <v>37</v>
      </c>
      <c r="F296" s="9">
        <v>43557</v>
      </c>
      <c r="G296">
        <v>25173604</v>
      </c>
      <c r="H296" t="s">
        <v>380</v>
      </c>
      <c r="I296">
        <v>1</v>
      </c>
      <c r="J296" t="s">
        <v>381</v>
      </c>
      <c r="K296">
        <v>150</v>
      </c>
      <c r="L296" s="10">
        <v>1050</v>
      </c>
      <c r="M296" s="10">
        <v>29925</v>
      </c>
      <c r="N296" s="10">
        <v>187425</v>
      </c>
      <c r="P296" t="s">
        <v>29</v>
      </c>
      <c r="R296" t="str">
        <f t="shared" si="9"/>
        <v/>
      </c>
      <c r="W296" s="11" t="str">
        <f t="shared" si="8"/>
        <v/>
      </c>
      <c r="X296" t="str">
        <f>+IF(D296="","",VLOOKUP(D296,[1]DATOS!$G$15:$H$37,2,0))</f>
        <v>MANTENIMIENTO</v>
      </c>
    </row>
    <row r="297" spans="1:24" x14ac:dyDescent="0.25">
      <c r="A297" t="s">
        <v>24</v>
      </c>
      <c r="B297" s="9">
        <v>43557</v>
      </c>
      <c r="C297" t="s">
        <v>48</v>
      </c>
      <c r="D297" t="s">
        <v>49</v>
      </c>
      <c r="E297">
        <v>37</v>
      </c>
      <c r="F297" s="9">
        <v>43557</v>
      </c>
      <c r="G297">
        <v>25173604</v>
      </c>
      <c r="H297" t="s">
        <v>380</v>
      </c>
      <c r="I297">
        <v>2</v>
      </c>
      <c r="J297" t="s">
        <v>382</v>
      </c>
      <c r="K297">
        <v>200</v>
      </c>
      <c r="L297" s="10">
        <v>2269</v>
      </c>
      <c r="M297" s="10">
        <v>86222</v>
      </c>
      <c r="N297" s="10">
        <v>540022</v>
      </c>
      <c r="P297" t="s">
        <v>29</v>
      </c>
      <c r="R297" t="str">
        <f t="shared" si="9"/>
        <v/>
      </c>
      <c r="W297" s="11" t="str">
        <f t="shared" si="8"/>
        <v/>
      </c>
      <c r="X297" t="str">
        <f>+IF(D297="","",VLOOKUP(D297,[1]DATOS!$G$15:$H$37,2,0))</f>
        <v>MANTENIMIENTO</v>
      </c>
    </row>
    <row r="298" spans="1:24" x14ac:dyDescent="0.25">
      <c r="A298" t="s">
        <v>24</v>
      </c>
      <c r="B298" s="9">
        <v>43557</v>
      </c>
      <c r="C298" t="s">
        <v>48</v>
      </c>
      <c r="D298" t="s">
        <v>49</v>
      </c>
      <c r="E298">
        <v>37</v>
      </c>
      <c r="F298" s="9">
        <v>43557</v>
      </c>
      <c r="G298">
        <v>25173604</v>
      </c>
      <c r="H298" t="s">
        <v>380</v>
      </c>
      <c r="I298">
        <v>3</v>
      </c>
      <c r="J298" t="s">
        <v>383</v>
      </c>
      <c r="K298">
        <v>300</v>
      </c>
      <c r="L298" s="10">
        <v>3361</v>
      </c>
      <c r="M298" s="10">
        <v>191577</v>
      </c>
      <c r="N298" s="10">
        <v>1199877</v>
      </c>
      <c r="P298" t="s">
        <v>29</v>
      </c>
      <c r="R298" t="str">
        <f t="shared" si="9"/>
        <v/>
      </c>
      <c r="W298" s="11" t="str">
        <f t="shared" si="8"/>
        <v/>
      </c>
      <c r="X298" t="str">
        <f>+IF(D298="","",VLOOKUP(D298,[1]DATOS!$G$15:$H$37,2,0))</f>
        <v>MANTENIMIENTO</v>
      </c>
    </row>
    <row r="299" spans="1:24" x14ac:dyDescent="0.25">
      <c r="A299" t="s">
        <v>24</v>
      </c>
      <c r="B299" s="9">
        <v>43557</v>
      </c>
      <c r="C299" t="s">
        <v>48</v>
      </c>
      <c r="D299" t="s">
        <v>49</v>
      </c>
      <c r="E299">
        <v>37</v>
      </c>
      <c r="F299" s="9">
        <v>43557</v>
      </c>
      <c r="G299">
        <v>25173604</v>
      </c>
      <c r="H299" t="s">
        <v>380</v>
      </c>
      <c r="I299">
        <v>4</v>
      </c>
      <c r="J299" t="s">
        <v>384</v>
      </c>
      <c r="K299">
        <v>100</v>
      </c>
      <c r="L299" s="10">
        <v>1050</v>
      </c>
      <c r="M299" s="10">
        <v>19950</v>
      </c>
      <c r="N299" s="10">
        <v>124950</v>
      </c>
      <c r="P299" t="s">
        <v>29</v>
      </c>
      <c r="R299" t="str">
        <f t="shared" si="9"/>
        <v/>
      </c>
      <c r="W299" s="11" t="str">
        <f t="shared" si="8"/>
        <v/>
      </c>
      <c r="X299" t="str">
        <f>+IF(D299="","",VLOOKUP(D299,[1]DATOS!$G$15:$H$37,2,0))</f>
        <v>MANTENIMIENTO</v>
      </c>
    </row>
    <row r="300" spans="1:24" x14ac:dyDescent="0.25">
      <c r="A300" t="s">
        <v>24</v>
      </c>
      <c r="B300" s="9">
        <v>43557</v>
      </c>
      <c r="C300" t="s">
        <v>48</v>
      </c>
      <c r="D300" t="s">
        <v>49</v>
      </c>
      <c r="E300">
        <v>37</v>
      </c>
      <c r="F300" s="9">
        <v>43557</v>
      </c>
      <c r="G300">
        <v>25173604</v>
      </c>
      <c r="H300" t="s">
        <v>380</v>
      </c>
      <c r="I300">
        <v>5</v>
      </c>
      <c r="J300" t="s">
        <v>385</v>
      </c>
      <c r="K300">
        <v>200</v>
      </c>
      <c r="L300" s="10">
        <v>2269</v>
      </c>
      <c r="M300" s="10">
        <v>86222</v>
      </c>
      <c r="N300" s="10">
        <v>540022</v>
      </c>
      <c r="P300" t="s">
        <v>29</v>
      </c>
      <c r="R300" t="str">
        <f t="shared" si="9"/>
        <v/>
      </c>
      <c r="W300" s="11" t="str">
        <f t="shared" si="8"/>
        <v/>
      </c>
      <c r="X300" t="str">
        <f>+IF(D300="","",VLOOKUP(D300,[1]DATOS!$G$15:$H$37,2,0))</f>
        <v>MANTENIMIENTO</v>
      </c>
    </row>
    <row r="301" spans="1:24" x14ac:dyDescent="0.25">
      <c r="A301" t="s">
        <v>24</v>
      </c>
      <c r="B301" s="9">
        <v>43557</v>
      </c>
      <c r="C301" t="s">
        <v>48</v>
      </c>
      <c r="D301" t="s">
        <v>49</v>
      </c>
      <c r="E301">
        <v>37</v>
      </c>
      <c r="F301" s="9">
        <v>43557</v>
      </c>
      <c r="G301">
        <v>25173604</v>
      </c>
      <c r="H301" t="s">
        <v>380</v>
      </c>
      <c r="I301">
        <v>6</v>
      </c>
      <c r="J301" t="s">
        <v>386</v>
      </c>
      <c r="K301">
        <v>300</v>
      </c>
      <c r="L301" s="10">
        <v>3361</v>
      </c>
      <c r="M301" s="10">
        <v>191577</v>
      </c>
      <c r="N301" s="10">
        <v>1199877</v>
      </c>
      <c r="P301" t="s">
        <v>29</v>
      </c>
      <c r="R301" t="str">
        <f t="shared" si="9"/>
        <v/>
      </c>
      <c r="W301" s="11" t="str">
        <f t="shared" si="8"/>
        <v/>
      </c>
      <c r="X301" t="str">
        <f>+IF(D301="","",VLOOKUP(D301,[1]DATOS!$G$15:$H$37,2,0))</f>
        <v>MANTENIMIENTO</v>
      </c>
    </row>
    <row r="302" spans="1:24" x14ac:dyDescent="0.25">
      <c r="A302" t="s">
        <v>24</v>
      </c>
      <c r="B302" s="9">
        <v>43557</v>
      </c>
      <c r="C302" t="s">
        <v>48</v>
      </c>
      <c r="D302" t="s">
        <v>49</v>
      </c>
      <c r="E302">
        <v>37</v>
      </c>
      <c r="F302" s="9">
        <v>43557</v>
      </c>
      <c r="G302">
        <v>25173604</v>
      </c>
      <c r="H302" t="s">
        <v>380</v>
      </c>
      <c r="I302">
        <v>7</v>
      </c>
      <c r="J302" t="s">
        <v>387</v>
      </c>
      <c r="K302">
        <v>50</v>
      </c>
      <c r="L302" s="10">
        <v>2269</v>
      </c>
      <c r="M302" s="10">
        <v>21555.5</v>
      </c>
      <c r="N302" s="10">
        <v>135005.5</v>
      </c>
      <c r="P302" t="s">
        <v>29</v>
      </c>
      <c r="R302" t="str">
        <f t="shared" si="9"/>
        <v/>
      </c>
      <c r="W302" s="11" t="str">
        <f t="shared" si="8"/>
        <v/>
      </c>
      <c r="X302" t="str">
        <f>+IF(D302="","",VLOOKUP(D302,[1]DATOS!$G$15:$H$37,2,0))</f>
        <v>MANTENIMIENTO</v>
      </c>
    </row>
    <row r="303" spans="1:24" x14ac:dyDescent="0.25">
      <c r="A303" t="s">
        <v>24</v>
      </c>
      <c r="B303" s="9">
        <v>43557</v>
      </c>
      <c r="C303" t="s">
        <v>48</v>
      </c>
      <c r="D303" t="s">
        <v>49</v>
      </c>
      <c r="E303">
        <v>37</v>
      </c>
      <c r="F303" s="9">
        <v>43557</v>
      </c>
      <c r="G303">
        <v>25173604</v>
      </c>
      <c r="H303" t="s">
        <v>380</v>
      </c>
      <c r="I303">
        <v>8</v>
      </c>
      <c r="J303" t="s">
        <v>388</v>
      </c>
      <c r="K303">
        <v>50</v>
      </c>
      <c r="L303" s="10">
        <v>2269</v>
      </c>
      <c r="M303" s="10">
        <v>21555.5</v>
      </c>
      <c r="N303" s="10">
        <v>135005.5</v>
      </c>
      <c r="P303" t="s">
        <v>29</v>
      </c>
      <c r="R303" t="str">
        <f t="shared" si="9"/>
        <v/>
      </c>
      <c r="W303" s="11" t="str">
        <f t="shared" si="8"/>
        <v/>
      </c>
      <c r="X303" t="str">
        <f>+IF(D303="","",VLOOKUP(D303,[1]DATOS!$G$15:$H$37,2,0))</f>
        <v>MANTENIMIENTO</v>
      </c>
    </row>
    <row r="304" spans="1:24" x14ac:dyDescent="0.25">
      <c r="A304" t="s">
        <v>24</v>
      </c>
      <c r="B304" s="9">
        <v>43557</v>
      </c>
      <c r="C304" t="s">
        <v>48</v>
      </c>
      <c r="D304" t="s">
        <v>49</v>
      </c>
      <c r="E304">
        <v>38</v>
      </c>
      <c r="F304" s="9">
        <v>43557</v>
      </c>
      <c r="G304">
        <v>816007789</v>
      </c>
      <c r="H304" t="s">
        <v>389</v>
      </c>
      <c r="I304">
        <v>1</v>
      </c>
      <c r="J304" t="s">
        <v>390</v>
      </c>
      <c r="K304">
        <v>10</v>
      </c>
      <c r="L304" s="10">
        <v>59515</v>
      </c>
      <c r="M304" s="10">
        <v>113078.5</v>
      </c>
      <c r="N304" s="10">
        <v>708228.5</v>
      </c>
      <c r="P304" t="s">
        <v>29</v>
      </c>
      <c r="R304" t="str">
        <f t="shared" si="9"/>
        <v/>
      </c>
      <c r="W304" s="11" t="str">
        <f t="shared" si="8"/>
        <v/>
      </c>
      <c r="X304" t="str">
        <f>+IF(D304="","",VLOOKUP(D304,[1]DATOS!$G$15:$H$37,2,0))</f>
        <v>MANTENIMIENTO</v>
      </c>
    </row>
    <row r="305" spans="1:24" x14ac:dyDescent="0.25">
      <c r="A305" t="s">
        <v>24</v>
      </c>
      <c r="B305" s="9">
        <v>43557</v>
      </c>
      <c r="C305" t="s">
        <v>48</v>
      </c>
      <c r="D305" t="s">
        <v>49</v>
      </c>
      <c r="E305">
        <v>38</v>
      </c>
      <c r="F305" s="9">
        <v>43557</v>
      </c>
      <c r="G305">
        <v>816007789</v>
      </c>
      <c r="H305" t="s">
        <v>389</v>
      </c>
      <c r="I305">
        <v>2</v>
      </c>
      <c r="J305" t="s">
        <v>391</v>
      </c>
      <c r="K305">
        <v>10</v>
      </c>
      <c r="L305" s="10">
        <v>62330</v>
      </c>
      <c r="M305" s="10">
        <v>118427</v>
      </c>
      <c r="N305" s="10">
        <v>741727</v>
      </c>
      <c r="P305" t="s">
        <v>29</v>
      </c>
      <c r="R305" t="str">
        <f t="shared" si="9"/>
        <v/>
      </c>
      <c r="W305" s="11" t="str">
        <f t="shared" si="8"/>
        <v/>
      </c>
      <c r="X305" t="str">
        <f>+IF(D305="","",VLOOKUP(D305,[1]DATOS!$G$15:$H$37,2,0))</f>
        <v>MANTENIMIENTO</v>
      </c>
    </row>
    <row r="306" spans="1:24" x14ac:dyDescent="0.25">
      <c r="A306" t="s">
        <v>24</v>
      </c>
      <c r="B306" s="9">
        <v>43557</v>
      </c>
      <c r="C306" t="s">
        <v>48</v>
      </c>
      <c r="D306" t="s">
        <v>49</v>
      </c>
      <c r="E306">
        <v>38</v>
      </c>
      <c r="F306" s="9">
        <v>43557</v>
      </c>
      <c r="G306">
        <v>816007789</v>
      </c>
      <c r="H306" t="s">
        <v>389</v>
      </c>
      <c r="I306">
        <v>3</v>
      </c>
      <c r="J306" t="s">
        <v>392</v>
      </c>
      <c r="K306">
        <v>2</v>
      </c>
      <c r="L306" s="10">
        <v>68736</v>
      </c>
      <c r="M306" s="10">
        <v>26119.68</v>
      </c>
      <c r="N306" s="10">
        <v>163591.67999999999</v>
      </c>
      <c r="P306" t="s">
        <v>29</v>
      </c>
      <c r="R306" t="str">
        <f t="shared" si="9"/>
        <v/>
      </c>
      <c r="W306" s="11" t="str">
        <f t="shared" si="8"/>
        <v/>
      </c>
      <c r="X306" t="str">
        <f>+IF(D306="","",VLOOKUP(D306,[1]DATOS!$G$15:$H$37,2,0))</f>
        <v>MANTENIMIENTO</v>
      </c>
    </row>
    <row r="307" spans="1:24" x14ac:dyDescent="0.25">
      <c r="A307" t="s">
        <v>24</v>
      </c>
      <c r="B307" s="9">
        <v>43557</v>
      </c>
      <c r="C307" t="s">
        <v>48</v>
      </c>
      <c r="D307" t="s">
        <v>49</v>
      </c>
      <c r="E307">
        <v>38</v>
      </c>
      <c r="F307" s="9">
        <v>43557</v>
      </c>
      <c r="G307">
        <v>816007789</v>
      </c>
      <c r="H307" t="s">
        <v>389</v>
      </c>
      <c r="I307">
        <v>4</v>
      </c>
      <c r="J307" t="s">
        <v>393</v>
      </c>
      <c r="K307">
        <v>20</v>
      </c>
      <c r="L307" s="10">
        <v>6200</v>
      </c>
      <c r="M307" s="10">
        <v>23560</v>
      </c>
      <c r="N307" s="10">
        <v>147560</v>
      </c>
      <c r="P307" t="s">
        <v>29</v>
      </c>
      <c r="R307" t="str">
        <f t="shared" si="9"/>
        <v/>
      </c>
      <c r="W307" s="11" t="str">
        <f t="shared" si="8"/>
        <v/>
      </c>
      <c r="X307" t="str">
        <f>+IF(D307="","",VLOOKUP(D307,[1]DATOS!$G$15:$H$37,2,0))</f>
        <v>MANTENIMIENTO</v>
      </c>
    </row>
    <row r="308" spans="1:24" x14ac:dyDescent="0.25">
      <c r="A308" t="s">
        <v>24</v>
      </c>
      <c r="B308" s="9">
        <v>43557</v>
      </c>
      <c r="C308" t="s">
        <v>48</v>
      </c>
      <c r="D308" t="s">
        <v>49</v>
      </c>
      <c r="E308">
        <v>38</v>
      </c>
      <c r="F308" s="9">
        <v>43557</v>
      </c>
      <c r="G308">
        <v>816007789</v>
      </c>
      <c r="H308" t="s">
        <v>389</v>
      </c>
      <c r="I308">
        <v>5</v>
      </c>
      <c r="J308" t="s">
        <v>394</v>
      </c>
      <c r="K308">
        <v>50</v>
      </c>
      <c r="L308" s="10">
        <v>3928</v>
      </c>
      <c r="M308" s="10">
        <v>37316</v>
      </c>
      <c r="N308" s="10">
        <v>233716</v>
      </c>
      <c r="P308" t="s">
        <v>29</v>
      </c>
      <c r="R308" t="str">
        <f t="shared" si="9"/>
        <v/>
      </c>
      <c r="W308" s="11" t="str">
        <f t="shared" si="8"/>
        <v/>
      </c>
      <c r="X308" t="str">
        <f>+IF(D308="","",VLOOKUP(D308,[1]DATOS!$G$15:$H$37,2,0))</f>
        <v>MANTENIMIENTO</v>
      </c>
    </row>
    <row r="309" spans="1:24" x14ac:dyDescent="0.25">
      <c r="A309" t="s">
        <v>24</v>
      </c>
      <c r="B309" s="9">
        <v>43557</v>
      </c>
      <c r="C309" t="s">
        <v>48</v>
      </c>
      <c r="D309" t="s">
        <v>49</v>
      </c>
      <c r="E309">
        <v>38</v>
      </c>
      <c r="F309" s="9">
        <v>43557</v>
      </c>
      <c r="G309">
        <v>816007789</v>
      </c>
      <c r="H309" t="s">
        <v>389</v>
      </c>
      <c r="I309">
        <v>6</v>
      </c>
      <c r="J309" t="s">
        <v>395</v>
      </c>
      <c r="K309">
        <v>2</v>
      </c>
      <c r="L309" s="10">
        <v>1450</v>
      </c>
      <c r="M309" s="10">
        <v>551</v>
      </c>
      <c r="N309" s="10">
        <v>3451</v>
      </c>
      <c r="P309" t="s">
        <v>29</v>
      </c>
      <c r="R309" t="str">
        <f t="shared" si="9"/>
        <v/>
      </c>
      <c r="W309" s="11" t="str">
        <f t="shared" si="8"/>
        <v/>
      </c>
      <c r="X309" t="str">
        <f>+IF(D309="","",VLOOKUP(D309,[1]DATOS!$G$15:$H$37,2,0))</f>
        <v>MANTENIMIENTO</v>
      </c>
    </row>
    <row r="310" spans="1:24" x14ac:dyDescent="0.25">
      <c r="A310" t="s">
        <v>24</v>
      </c>
      <c r="B310" s="9">
        <v>43557</v>
      </c>
      <c r="C310" t="s">
        <v>48</v>
      </c>
      <c r="D310" t="s">
        <v>49</v>
      </c>
      <c r="E310">
        <v>38</v>
      </c>
      <c r="F310" s="9">
        <v>43557</v>
      </c>
      <c r="G310">
        <v>816007789</v>
      </c>
      <c r="H310" t="s">
        <v>389</v>
      </c>
      <c r="I310">
        <v>7</v>
      </c>
      <c r="J310" t="s">
        <v>396</v>
      </c>
      <c r="K310">
        <v>30</v>
      </c>
      <c r="L310" s="10">
        <v>2387</v>
      </c>
      <c r="M310" s="10">
        <v>13605.9</v>
      </c>
      <c r="N310" s="10">
        <v>85215.9</v>
      </c>
      <c r="P310" t="s">
        <v>29</v>
      </c>
      <c r="R310" t="str">
        <f t="shared" si="9"/>
        <v/>
      </c>
      <c r="W310" s="11" t="str">
        <f t="shared" si="8"/>
        <v/>
      </c>
      <c r="X310" t="str">
        <f>+IF(D310="","",VLOOKUP(D310,[1]DATOS!$G$15:$H$37,2,0))</f>
        <v>MANTENIMIENTO</v>
      </c>
    </row>
    <row r="311" spans="1:24" x14ac:dyDescent="0.25">
      <c r="A311" t="s">
        <v>24</v>
      </c>
      <c r="B311" s="9">
        <v>43557</v>
      </c>
      <c r="C311" t="s">
        <v>48</v>
      </c>
      <c r="D311" t="s">
        <v>49</v>
      </c>
      <c r="E311">
        <v>38</v>
      </c>
      <c r="F311" s="9">
        <v>43557</v>
      </c>
      <c r="G311">
        <v>816007789</v>
      </c>
      <c r="H311" t="s">
        <v>389</v>
      </c>
      <c r="I311">
        <v>8</v>
      </c>
      <c r="J311" t="s">
        <v>397</v>
      </c>
      <c r="K311">
        <v>30</v>
      </c>
      <c r="L311" s="10">
        <v>2387</v>
      </c>
      <c r="M311" s="10">
        <v>13605.9</v>
      </c>
      <c r="N311" s="10">
        <v>85215.9</v>
      </c>
      <c r="P311" t="s">
        <v>29</v>
      </c>
      <c r="R311" t="str">
        <f t="shared" si="9"/>
        <v/>
      </c>
      <c r="W311" s="11" t="str">
        <f t="shared" si="8"/>
        <v/>
      </c>
      <c r="X311" t="str">
        <f>+IF(D311="","",VLOOKUP(D311,[1]DATOS!$G$15:$H$37,2,0))</f>
        <v>MANTENIMIENTO</v>
      </c>
    </row>
    <row r="312" spans="1:24" x14ac:dyDescent="0.25">
      <c r="A312" t="s">
        <v>24</v>
      </c>
      <c r="B312" s="9">
        <v>43557</v>
      </c>
      <c r="C312" t="s">
        <v>48</v>
      </c>
      <c r="D312" t="s">
        <v>49</v>
      </c>
      <c r="E312">
        <v>38</v>
      </c>
      <c r="F312" s="9">
        <v>43557</v>
      </c>
      <c r="G312">
        <v>816007789</v>
      </c>
      <c r="H312" t="s">
        <v>389</v>
      </c>
      <c r="I312">
        <v>9</v>
      </c>
      <c r="J312" t="s">
        <v>398</v>
      </c>
      <c r="K312">
        <v>30</v>
      </c>
      <c r="L312" s="10">
        <v>2387</v>
      </c>
      <c r="M312" s="10">
        <v>13605.9</v>
      </c>
      <c r="N312" s="10">
        <v>85215.9</v>
      </c>
      <c r="P312" t="s">
        <v>29</v>
      </c>
      <c r="R312" t="str">
        <f t="shared" si="9"/>
        <v/>
      </c>
      <c r="W312" s="11" t="str">
        <f t="shared" si="8"/>
        <v/>
      </c>
      <c r="X312" t="str">
        <f>+IF(D312="","",VLOOKUP(D312,[1]DATOS!$G$15:$H$37,2,0))</f>
        <v>MANTENIMIENTO</v>
      </c>
    </row>
    <row r="313" spans="1:24" x14ac:dyDescent="0.25">
      <c r="A313" t="s">
        <v>24</v>
      </c>
      <c r="B313" s="9">
        <v>43557</v>
      </c>
      <c r="C313" t="s">
        <v>48</v>
      </c>
      <c r="D313" t="s">
        <v>49</v>
      </c>
      <c r="E313">
        <v>38</v>
      </c>
      <c r="F313" s="9">
        <v>43557</v>
      </c>
      <c r="G313">
        <v>816007789</v>
      </c>
      <c r="H313" t="s">
        <v>389</v>
      </c>
      <c r="I313">
        <v>10</v>
      </c>
      <c r="J313" t="s">
        <v>399</v>
      </c>
      <c r="K313">
        <v>10</v>
      </c>
      <c r="L313" s="10">
        <v>37000</v>
      </c>
      <c r="M313" s="10">
        <v>70300</v>
      </c>
      <c r="N313" s="10">
        <v>440300</v>
      </c>
      <c r="P313" t="s">
        <v>29</v>
      </c>
      <c r="R313" t="str">
        <f t="shared" si="9"/>
        <v/>
      </c>
      <c r="W313" s="11" t="str">
        <f t="shared" si="8"/>
        <v/>
      </c>
      <c r="X313" t="str">
        <f>+IF(D313="","",VLOOKUP(D313,[1]DATOS!$G$15:$H$37,2,0))</f>
        <v>MANTENIMIENTO</v>
      </c>
    </row>
    <row r="314" spans="1:24" x14ac:dyDescent="0.25">
      <c r="A314" t="s">
        <v>24</v>
      </c>
      <c r="B314" s="9">
        <v>43557</v>
      </c>
      <c r="C314" t="s">
        <v>48</v>
      </c>
      <c r="D314" t="s">
        <v>49</v>
      </c>
      <c r="E314">
        <v>38</v>
      </c>
      <c r="F314" s="9">
        <v>43557</v>
      </c>
      <c r="G314">
        <v>816007789</v>
      </c>
      <c r="H314" t="s">
        <v>389</v>
      </c>
      <c r="I314">
        <v>11</v>
      </c>
      <c r="J314" t="s">
        <v>400</v>
      </c>
      <c r="K314">
        <v>8</v>
      </c>
      <c r="L314" s="10">
        <v>1568</v>
      </c>
      <c r="M314" s="10">
        <v>2383.36</v>
      </c>
      <c r="N314" s="10">
        <v>14927.36</v>
      </c>
      <c r="P314" t="s">
        <v>29</v>
      </c>
      <c r="R314" t="str">
        <f t="shared" si="9"/>
        <v/>
      </c>
      <c r="W314" s="11" t="str">
        <f t="shared" si="8"/>
        <v/>
      </c>
      <c r="X314" t="str">
        <f>+IF(D314="","",VLOOKUP(D314,[1]DATOS!$G$15:$H$37,2,0))</f>
        <v>MANTENIMIENTO</v>
      </c>
    </row>
    <row r="315" spans="1:24" x14ac:dyDescent="0.25">
      <c r="A315" t="s">
        <v>40</v>
      </c>
      <c r="B315" s="9">
        <v>43557</v>
      </c>
      <c r="C315" t="s">
        <v>48</v>
      </c>
      <c r="D315" t="s">
        <v>49</v>
      </c>
      <c r="E315">
        <v>39</v>
      </c>
      <c r="F315" s="9">
        <v>43557</v>
      </c>
      <c r="G315">
        <v>900193645</v>
      </c>
      <c r="H315" t="s">
        <v>401</v>
      </c>
      <c r="I315">
        <v>1</v>
      </c>
      <c r="J315" t="s">
        <v>402</v>
      </c>
      <c r="K315">
        <v>1</v>
      </c>
      <c r="L315" s="10">
        <v>470300</v>
      </c>
      <c r="M315" s="10">
        <v>89357</v>
      </c>
      <c r="N315" s="10">
        <v>559657</v>
      </c>
      <c r="P315" t="s">
        <v>29</v>
      </c>
      <c r="R315" t="str">
        <f t="shared" si="9"/>
        <v/>
      </c>
      <c r="W315" s="11" t="str">
        <f t="shared" si="8"/>
        <v/>
      </c>
      <c r="X315" t="str">
        <f>+IF(D315="","",VLOOKUP(D315,[1]DATOS!$G$15:$H$37,2,0))</f>
        <v>MANTENIMIENTO</v>
      </c>
    </row>
    <row r="316" spans="1:24" x14ac:dyDescent="0.25">
      <c r="A316" t="s">
        <v>40</v>
      </c>
      <c r="B316" s="9">
        <v>43557</v>
      </c>
      <c r="C316" t="s">
        <v>48</v>
      </c>
      <c r="D316" t="s">
        <v>49</v>
      </c>
      <c r="E316">
        <v>40</v>
      </c>
      <c r="F316" s="9">
        <v>43557</v>
      </c>
      <c r="G316">
        <v>890935493</v>
      </c>
      <c r="H316" t="s">
        <v>403</v>
      </c>
      <c r="I316">
        <v>1</v>
      </c>
      <c r="J316" t="s">
        <v>404</v>
      </c>
      <c r="K316">
        <v>4</v>
      </c>
      <c r="L316" s="10">
        <v>44454</v>
      </c>
      <c r="M316" s="10">
        <v>33785.040000000001</v>
      </c>
      <c r="N316" s="10">
        <v>211601.04</v>
      </c>
      <c r="P316" t="s">
        <v>29</v>
      </c>
      <c r="R316" t="str">
        <f t="shared" si="9"/>
        <v/>
      </c>
      <c r="W316" s="11" t="str">
        <f t="shared" si="8"/>
        <v/>
      </c>
      <c r="X316" t="str">
        <f>+IF(D316="","",VLOOKUP(D316,[1]DATOS!$G$15:$H$37,2,0))</f>
        <v>MANTENIMIENTO</v>
      </c>
    </row>
    <row r="317" spans="1:24" x14ac:dyDescent="0.25">
      <c r="A317" t="s">
        <v>40</v>
      </c>
      <c r="B317" s="9">
        <v>43557</v>
      </c>
      <c r="C317" t="s">
        <v>48</v>
      </c>
      <c r="D317" t="s">
        <v>49</v>
      </c>
      <c r="E317">
        <v>40</v>
      </c>
      <c r="F317" s="9">
        <v>43557</v>
      </c>
      <c r="G317">
        <v>890935493</v>
      </c>
      <c r="H317" t="s">
        <v>403</v>
      </c>
      <c r="I317">
        <v>2</v>
      </c>
      <c r="J317" t="s">
        <v>405</v>
      </c>
      <c r="K317">
        <v>1</v>
      </c>
      <c r="L317" s="10">
        <v>8908</v>
      </c>
      <c r="M317" s="10">
        <v>1692.52</v>
      </c>
      <c r="N317" s="10">
        <v>10600.52</v>
      </c>
      <c r="P317" t="s">
        <v>29</v>
      </c>
      <c r="R317" t="str">
        <f t="shared" si="9"/>
        <v/>
      </c>
      <c r="W317" s="11" t="str">
        <f t="shared" si="8"/>
        <v/>
      </c>
      <c r="X317" t="str">
        <f>+IF(D317="","",VLOOKUP(D317,[1]DATOS!$G$15:$H$37,2,0))</f>
        <v>MANTENIMIENTO</v>
      </c>
    </row>
    <row r="318" spans="1:24" x14ac:dyDescent="0.25">
      <c r="A318" t="s">
        <v>24</v>
      </c>
      <c r="B318" s="9">
        <v>43557</v>
      </c>
      <c r="C318" t="s">
        <v>98</v>
      </c>
      <c r="D318" t="s">
        <v>99</v>
      </c>
      <c r="E318">
        <v>5</v>
      </c>
      <c r="F318" s="9">
        <v>43557</v>
      </c>
      <c r="G318">
        <v>900244429</v>
      </c>
      <c r="H318" t="s">
        <v>100</v>
      </c>
      <c r="I318">
        <v>1</v>
      </c>
      <c r="J318" t="s">
        <v>406</v>
      </c>
      <c r="K318">
        <v>3</v>
      </c>
      <c r="L318" s="10">
        <v>376944</v>
      </c>
      <c r="M318" s="10" t="s">
        <v>36</v>
      </c>
      <c r="N318" s="10">
        <v>1130832</v>
      </c>
      <c r="P318" t="s">
        <v>29</v>
      </c>
      <c r="R318" t="str">
        <f t="shared" si="9"/>
        <v/>
      </c>
      <c r="W318" s="11" t="str">
        <f t="shared" si="8"/>
        <v/>
      </c>
      <c r="X318" t="str">
        <f>+IF(D318="","",VLOOKUP(D318,[1]DATOS!$G$15:$H$37,2,0))</f>
        <v>ONCOLOGIA</v>
      </c>
    </row>
    <row r="319" spans="1:24" x14ac:dyDescent="0.25">
      <c r="A319" t="s">
        <v>24</v>
      </c>
      <c r="B319" s="9">
        <v>43557</v>
      </c>
      <c r="C319" t="s">
        <v>98</v>
      </c>
      <c r="D319" t="s">
        <v>99</v>
      </c>
      <c r="E319">
        <v>5</v>
      </c>
      <c r="F319" s="9">
        <v>43557</v>
      </c>
      <c r="G319">
        <v>900244429</v>
      </c>
      <c r="H319" t="s">
        <v>100</v>
      </c>
      <c r="I319">
        <v>2</v>
      </c>
      <c r="J319" t="s">
        <v>407</v>
      </c>
      <c r="K319">
        <v>3</v>
      </c>
      <c r="L319" s="10">
        <v>346000</v>
      </c>
      <c r="M319" s="10" t="s">
        <v>36</v>
      </c>
      <c r="N319" s="10">
        <v>1038000</v>
      </c>
      <c r="P319" t="s">
        <v>29</v>
      </c>
      <c r="R319" t="str">
        <f t="shared" si="9"/>
        <v/>
      </c>
      <c r="W319" s="11" t="str">
        <f t="shared" si="8"/>
        <v/>
      </c>
      <c r="X319" t="str">
        <f>+IF(D319="","",VLOOKUP(D319,[1]DATOS!$G$15:$H$37,2,0))</f>
        <v>ONCOLOGIA</v>
      </c>
    </row>
    <row r="320" spans="1:24" x14ac:dyDescent="0.25">
      <c r="A320" t="s">
        <v>24</v>
      </c>
      <c r="B320" s="9">
        <v>43557</v>
      </c>
      <c r="C320" t="s">
        <v>98</v>
      </c>
      <c r="D320" t="s">
        <v>99</v>
      </c>
      <c r="E320">
        <v>6</v>
      </c>
      <c r="F320" s="9">
        <v>43557</v>
      </c>
      <c r="G320">
        <v>900244429</v>
      </c>
      <c r="H320" t="s">
        <v>100</v>
      </c>
      <c r="I320">
        <v>1</v>
      </c>
      <c r="J320" t="s">
        <v>408</v>
      </c>
      <c r="K320">
        <v>3</v>
      </c>
      <c r="L320" s="10">
        <v>841132</v>
      </c>
      <c r="M320" s="10" t="s">
        <v>36</v>
      </c>
      <c r="N320" s="10">
        <v>2523396</v>
      </c>
      <c r="P320" t="s">
        <v>29</v>
      </c>
      <c r="R320" t="str">
        <f t="shared" si="9"/>
        <v/>
      </c>
      <c r="W320" s="11" t="str">
        <f t="shared" si="8"/>
        <v/>
      </c>
      <c r="X320" t="str">
        <f>+IF(D320="","",VLOOKUP(D320,[1]DATOS!$G$15:$H$37,2,0))</f>
        <v>ONCOLOGIA</v>
      </c>
    </row>
    <row r="321" spans="1:26" x14ac:dyDescent="0.25">
      <c r="A321" t="s">
        <v>40</v>
      </c>
      <c r="B321" s="9">
        <v>43557</v>
      </c>
      <c r="C321" t="s">
        <v>409</v>
      </c>
      <c r="D321" t="s">
        <v>410</v>
      </c>
      <c r="E321">
        <v>1</v>
      </c>
      <c r="F321" s="9">
        <v>43557</v>
      </c>
      <c r="G321">
        <v>800157163</v>
      </c>
      <c r="H321" t="s">
        <v>363</v>
      </c>
      <c r="I321">
        <v>1</v>
      </c>
      <c r="J321" t="s">
        <v>411</v>
      </c>
      <c r="K321">
        <v>100</v>
      </c>
      <c r="L321" s="10">
        <v>600</v>
      </c>
      <c r="M321" s="10">
        <v>11400</v>
      </c>
      <c r="N321" s="10">
        <v>71400</v>
      </c>
      <c r="P321" t="s">
        <v>29</v>
      </c>
      <c r="R321" t="str">
        <f t="shared" si="9"/>
        <v/>
      </c>
      <c r="W321" s="11" t="str">
        <f t="shared" si="8"/>
        <v/>
      </c>
      <c r="X321" t="str">
        <f>+IF(D321="","",VLOOKUP(D321,[1]DATOS!$G$15:$H$37,2,0))</f>
        <v>PATOLOGIA</v>
      </c>
    </row>
    <row r="322" spans="1:26" x14ac:dyDescent="0.25">
      <c r="A322" t="s">
        <v>24</v>
      </c>
      <c r="B322" s="9">
        <v>43557</v>
      </c>
      <c r="C322" t="s">
        <v>140</v>
      </c>
      <c r="D322" t="s">
        <v>141</v>
      </c>
      <c r="E322">
        <v>9</v>
      </c>
      <c r="F322" s="9">
        <v>43557</v>
      </c>
      <c r="G322">
        <v>900993661</v>
      </c>
      <c r="H322" t="s">
        <v>412</v>
      </c>
      <c r="I322">
        <v>1</v>
      </c>
      <c r="J322" t="s">
        <v>413</v>
      </c>
      <c r="K322">
        <v>1</v>
      </c>
      <c r="L322" s="10">
        <v>120000</v>
      </c>
      <c r="M322" s="10">
        <v>22800</v>
      </c>
      <c r="N322" s="10">
        <v>142800</v>
      </c>
      <c r="P322" t="s">
        <v>29</v>
      </c>
      <c r="R322" t="str">
        <f t="shared" si="9"/>
        <v/>
      </c>
      <c r="W322" s="11" t="str">
        <f t="shared" ref="W322:W385" si="10">IF(U322="","",T322/K322)</f>
        <v/>
      </c>
      <c r="X322" t="str">
        <f>+IF(D322="","",VLOOKUP(D322,[1]DATOS!$G$15:$H$37,2,0))</f>
        <v>SISTEMAS</v>
      </c>
    </row>
    <row r="323" spans="1:26" x14ac:dyDescent="0.25">
      <c r="A323" t="s">
        <v>24</v>
      </c>
      <c r="B323" s="9">
        <v>43558</v>
      </c>
      <c r="C323" t="s">
        <v>73</v>
      </c>
      <c r="D323" t="s">
        <v>74</v>
      </c>
      <c r="E323">
        <v>32</v>
      </c>
      <c r="F323" s="9">
        <v>43558</v>
      </c>
      <c r="G323">
        <v>823004940</v>
      </c>
      <c r="H323" t="s">
        <v>102</v>
      </c>
      <c r="I323">
        <v>1</v>
      </c>
      <c r="J323" t="s">
        <v>414</v>
      </c>
      <c r="K323">
        <v>1</v>
      </c>
      <c r="L323" s="10">
        <v>2602200</v>
      </c>
      <c r="M323" s="10" t="s">
        <v>36</v>
      </c>
      <c r="N323" s="10">
        <v>2602200</v>
      </c>
      <c r="P323" t="s">
        <v>29</v>
      </c>
      <c r="R323" t="str">
        <f t="shared" ref="R323:R386" si="11">IF(OR(Q323="",U323=""),"",NETWORKDAYS(F323,U323))</f>
        <v/>
      </c>
      <c r="W323" s="11" t="str">
        <f t="shared" si="10"/>
        <v/>
      </c>
      <c r="X323" t="str">
        <f>+IF(D323="","",VLOOKUP(D323,[1]DATOS!$G$15:$H$37,2,0))</f>
        <v>CIRUGIA</v>
      </c>
    </row>
    <row r="324" spans="1:26" x14ac:dyDescent="0.25">
      <c r="A324" t="s">
        <v>24</v>
      </c>
      <c r="B324" s="9">
        <v>43558</v>
      </c>
      <c r="C324" t="s">
        <v>73</v>
      </c>
      <c r="D324" t="s">
        <v>74</v>
      </c>
      <c r="E324">
        <v>33</v>
      </c>
      <c r="F324" s="9">
        <v>43558</v>
      </c>
      <c r="G324">
        <v>823004940</v>
      </c>
      <c r="H324" t="s">
        <v>102</v>
      </c>
      <c r="I324">
        <v>1</v>
      </c>
      <c r="J324" t="s">
        <v>415</v>
      </c>
      <c r="K324">
        <v>1</v>
      </c>
      <c r="L324" s="10">
        <v>1846912</v>
      </c>
      <c r="M324" s="10" t="s">
        <v>36</v>
      </c>
      <c r="N324" s="10">
        <v>1846912</v>
      </c>
      <c r="P324" t="s">
        <v>29</v>
      </c>
      <c r="R324" t="str">
        <f t="shared" si="11"/>
        <v/>
      </c>
      <c r="W324" s="11" t="str">
        <f t="shared" si="10"/>
        <v/>
      </c>
      <c r="X324" t="str">
        <f>+IF(D324="","",VLOOKUP(D324,[1]DATOS!$G$15:$H$37,2,0))</f>
        <v>CIRUGIA</v>
      </c>
    </row>
    <row r="325" spans="1:26" x14ac:dyDescent="0.25">
      <c r="A325" t="s">
        <v>24</v>
      </c>
      <c r="B325" s="9">
        <v>43558</v>
      </c>
      <c r="C325" t="s">
        <v>73</v>
      </c>
      <c r="D325" t="s">
        <v>74</v>
      </c>
      <c r="E325">
        <v>33</v>
      </c>
      <c r="F325" s="9">
        <v>43558</v>
      </c>
      <c r="G325">
        <v>823004940</v>
      </c>
      <c r="H325" t="s">
        <v>102</v>
      </c>
      <c r="I325">
        <v>2</v>
      </c>
      <c r="J325" t="s">
        <v>416</v>
      </c>
      <c r="K325">
        <v>1</v>
      </c>
      <c r="L325" s="10">
        <v>1679915</v>
      </c>
      <c r="M325" s="10" t="s">
        <v>36</v>
      </c>
      <c r="N325" s="10">
        <v>1679915</v>
      </c>
      <c r="P325" t="s">
        <v>29</v>
      </c>
      <c r="R325" t="str">
        <f t="shared" si="11"/>
        <v/>
      </c>
      <c r="W325" s="11" t="str">
        <f t="shared" si="10"/>
        <v/>
      </c>
      <c r="X325" t="str">
        <f>+IF(D325="","",VLOOKUP(D325,[1]DATOS!$G$15:$H$37,2,0))</f>
        <v>CIRUGIA</v>
      </c>
    </row>
    <row r="326" spans="1:26" x14ac:dyDescent="0.25">
      <c r="A326" t="s">
        <v>24</v>
      </c>
      <c r="B326" s="9">
        <v>43558</v>
      </c>
      <c r="C326" t="s">
        <v>73</v>
      </c>
      <c r="D326" t="s">
        <v>74</v>
      </c>
      <c r="E326">
        <v>33</v>
      </c>
      <c r="F326" s="9">
        <v>43558</v>
      </c>
      <c r="G326">
        <v>823004940</v>
      </c>
      <c r="H326" t="s">
        <v>102</v>
      </c>
      <c r="I326">
        <v>3</v>
      </c>
      <c r="J326" t="s">
        <v>417</v>
      </c>
      <c r="K326">
        <v>1</v>
      </c>
      <c r="L326" s="10">
        <v>537589</v>
      </c>
      <c r="M326" s="10" t="s">
        <v>36</v>
      </c>
      <c r="N326" s="10">
        <v>537589</v>
      </c>
      <c r="P326" t="s">
        <v>29</v>
      </c>
      <c r="R326" t="str">
        <f t="shared" si="11"/>
        <v/>
      </c>
      <c r="W326" s="11" t="str">
        <f t="shared" si="10"/>
        <v/>
      </c>
      <c r="X326" t="str">
        <f>+IF(D326="","",VLOOKUP(D326,[1]DATOS!$G$15:$H$37,2,0))</f>
        <v>CIRUGIA</v>
      </c>
      <c r="Y326" t="str">
        <f t="shared" ref="Y326:Y357" si="12">+D326&amp;E326</f>
        <v>CIR33</v>
      </c>
      <c r="Z326">
        <v>1</v>
      </c>
    </row>
    <row r="327" spans="1:26" x14ac:dyDescent="0.25">
      <c r="A327" t="s">
        <v>24</v>
      </c>
      <c r="B327" s="9">
        <v>43558</v>
      </c>
      <c r="C327" t="s">
        <v>73</v>
      </c>
      <c r="D327" t="s">
        <v>74</v>
      </c>
      <c r="E327">
        <v>33</v>
      </c>
      <c r="F327" s="9">
        <v>43558</v>
      </c>
      <c r="G327">
        <v>823004940</v>
      </c>
      <c r="H327" t="s">
        <v>102</v>
      </c>
      <c r="I327">
        <v>4</v>
      </c>
      <c r="J327" t="s">
        <v>418</v>
      </c>
      <c r="K327">
        <v>2</v>
      </c>
      <c r="L327" s="10">
        <v>209177</v>
      </c>
      <c r="M327" s="10" t="s">
        <v>36</v>
      </c>
      <c r="N327" s="10">
        <v>418354</v>
      </c>
      <c r="P327" t="s">
        <v>29</v>
      </c>
      <c r="R327" t="str">
        <f t="shared" si="11"/>
        <v/>
      </c>
      <c r="W327" s="11" t="str">
        <f t="shared" si="10"/>
        <v/>
      </c>
      <c r="X327" t="str">
        <f>+IF(D327="","",VLOOKUP(D327,[1]DATOS!$G$15:$H$37,2,0))</f>
        <v>CIRUGIA</v>
      </c>
      <c r="Y327" t="str">
        <f t="shared" si="12"/>
        <v>CIR33</v>
      </c>
      <c r="Z327">
        <v>1</v>
      </c>
    </row>
    <row r="328" spans="1:26" x14ac:dyDescent="0.25">
      <c r="A328" t="s">
        <v>24</v>
      </c>
      <c r="B328" s="9">
        <v>43558</v>
      </c>
      <c r="C328" t="s">
        <v>73</v>
      </c>
      <c r="D328" t="s">
        <v>74</v>
      </c>
      <c r="E328">
        <v>34</v>
      </c>
      <c r="F328" s="9">
        <v>43558</v>
      </c>
      <c r="G328">
        <v>823004940</v>
      </c>
      <c r="H328" t="s">
        <v>102</v>
      </c>
      <c r="I328">
        <v>1</v>
      </c>
      <c r="J328" t="s">
        <v>418</v>
      </c>
      <c r="K328">
        <v>2</v>
      </c>
      <c r="L328" s="10">
        <v>209177</v>
      </c>
      <c r="M328" s="10" t="s">
        <v>36</v>
      </c>
      <c r="N328" s="10">
        <v>418354</v>
      </c>
      <c r="P328" t="s">
        <v>29</v>
      </c>
      <c r="R328" t="str">
        <f t="shared" si="11"/>
        <v/>
      </c>
      <c r="W328" s="11" t="str">
        <f t="shared" si="10"/>
        <v/>
      </c>
      <c r="X328" t="str">
        <f>+IF(D328="","",VLOOKUP(D328,[1]DATOS!$G$15:$H$37,2,0))</f>
        <v>CIRUGIA</v>
      </c>
      <c r="Y328" t="str">
        <f t="shared" si="12"/>
        <v>CIR34</v>
      </c>
      <c r="Z328">
        <v>1</v>
      </c>
    </row>
    <row r="329" spans="1:26" x14ac:dyDescent="0.25">
      <c r="A329" t="s">
        <v>24</v>
      </c>
      <c r="B329" s="9">
        <v>43558</v>
      </c>
      <c r="C329" t="s">
        <v>419</v>
      </c>
      <c r="D329" t="s">
        <v>82</v>
      </c>
      <c r="E329">
        <v>4</v>
      </c>
      <c r="F329" s="9">
        <v>43558</v>
      </c>
      <c r="G329">
        <v>900809144</v>
      </c>
      <c r="H329" t="s">
        <v>420</v>
      </c>
      <c r="I329">
        <v>1</v>
      </c>
      <c r="J329" t="s">
        <v>421</v>
      </c>
      <c r="K329">
        <v>11</v>
      </c>
      <c r="L329" s="10">
        <v>12000</v>
      </c>
      <c r="M329" s="10" t="s">
        <v>36</v>
      </c>
      <c r="N329" s="10">
        <v>132000</v>
      </c>
      <c r="P329" t="s">
        <v>29</v>
      </c>
      <c r="R329" t="str">
        <f t="shared" si="11"/>
        <v/>
      </c>
      <c r="W329" s="11" t="str">
        <f t="shared" si="10"/>
        <v/>
      </c>
      <c r="X329" t="str">
        <f>+IF(D329="","",VLOOKUP(D329,[1]DATOS!$G$15:$H$37,2,0))</f>
        <v>GENERAL</v>
      </c>
      <c r="Y329" t="str">
        <f t="shared" si="12"/>
        <v>GEN4</v>
      </c>
      <c r="Z329">
        <v>1</v>
      </c>
    </row>
    <row r="330" spans="1:26" x14ac:dyDescent="0.25">
      <c r="A330" t="s">
        <v>24</v>
      </c>
      <c r="B330" s="9">
        <v>43558</v>
      </c>
      <c r="C330" t="s">
        <v>419</v>
      </c>
      <c r="D330" t="s">
        <v>82</v>
      </c>
      <c r="E330">
        <v>5</v>
      </c>
      <c r="F330" s="9">
        <v>43558</v>
      </c>
      <c r="G330">
        <v>890900608</v>
      </c>
      <c r="H330" t="s">
        <v>422</v>
      </c>
      <c r="I330">
        <v>1</v>
      </c>
      <c r="J330" t="s">
        <v>423</v>
      </c>
      <c r="K330">
        <v>5</v>
      </c>
      <c r="L330" s="10">
        <v>8008.4033613445381</v>
      </c>
      <c r="M330" s="10">
        <v>7607.9831932773113</v>
      </c>
      <c r="N330" s="10">
        <v>47650</v>
      </c>
      <c r="P330" t="s">
        <v>29</v>
      </c>
      <c r="R330" t="str">
        <f t="shared" si="11"/>
        <v/>
      </c>
      <c r="W330" s="11" t="str">
        <f t="shared" si="10"/>
        <v/>
      </c>
      <c r="X330" t="str">
        <f>+IF(D330="","",VLOOKUP(D330,[1]DATOS!$G$15:$H$37,2,0))</f>
        <v>GENERAL</v>
      </c>
      <c r="Y330" t="str">
        <f t="shared" si="12"/>
        <v>GEN5</v>
      </c>
      <c r="Z330">
        <v>1</v>
      </c>
    </row>
    <row r="331" spans="1:26" x14ac:dyDescent="0.25">
      <c r="A331" t="s">
        <v>24</v>
      </c>
      <c r="B331" s="9">
        <v>43558</v>
      </c>
      <c r="C331" t="s">
        <v>419</v>
      </c>
      <c r="D331" t="s">
        <v>82</v>
      </c>
      <c r="E331">
        <v>5</v>
      </c>
      <c r="F331" s="9">
        <v>43558</v>
      </c>
      <c r="G331">
        <v>890900608</v>
      </c>
      <c r="H331" t="s">
        <v>422</v>
      </c>
      <c r="I331">
        <v>2</v>
      </c>
      <c r="J331" t="s">
        <v>424</v>
      </c>
      <c r="K331">
        <v>6</v>
      </c>
      <c r="L331" s="10">
        <v>6327.7310924369749</v>
      </c>
      <c r="M331" s="10">
        <v>7213.6134453781515</v>
      </c>
      <c r="N331" s="10">
        <v>45180</v>
      </c>
      <c r="P331" t="s">
        <v>29</v>
      </c>
      <c r="R331" t="str">
        <f t="shared" si="11"/>
        <v/>
      </c>
      <c r="W331" s="11" t="str">
        <f t="shared" si="10"/>
        <v/>
      </c>
      <c r="X331" t="str">
        <f>+IF(D331="","",VLOOKUP(D331,[1]DATOS!$G$15:$H$37,2,0))</f>
        <v>GENERAL</v>
      </c>
      <c r="Y331" t="str">
        <f t="shared" si="12"/>
        <v>GEN5</v>
      </c>
      <c r="Z331">
        <v>1</v>
      </c>
    </row>
    <row r="332" spans="1:26" x14ac:dyDescent="0.25">
      <c r="A332" t="s">
        <v>24</v>
      </c>
      <c r="B332" s="9">
        <v>43559</v>
      </c>
      <c r="C332" t="s">
        <v>25</v>
      </c>
      <c r="D332" t="s">
        <v>26</v>
      </c>
      <c r="E332">
        <v>12</v>
      </c>
      <c r="F332" s="9">
        <v>43559</v>
      </c>
      <c r="G332">
        <v>900403832</v>
      </c>
      <c r="H332" t="s">
        <v>425</v>
      </c>
      <c r="I332">
        <v>1</v>
      </c>
      <c r="J332" t="s">
        <v>426</v>
      </c>
      <c r="K332">
        <v>1</v>
      </c>
      <c r="L332" s="10">
        <v>8400</v>
      </c>
      <c r="M332" s="10">
        <v>1596</v>
      </c>
      <c r="N332" s="10">
        <v>9996</v>
      </c>
      <c r="O332" s="10" t="s">
        <v>427</v>
      </c>
      <c r="P332" t="s">
        <v>29</v>
      </c>
      <c r="R332" t="str">
        <f t="shared" si="11"/>
        <v/>
      </c>
      <c r="W332" s="11" t="str">
        <f t="shared" si="10"/>
        <v/>
      </c>
      <c r="X332" t="str">
        <f>+IF(D332="","",VLOOKUP(D332,[1]DATOS!$G$15:$H$37,2,0))</f>
        <v>BIOTECNOLOGIA</v>
      </c>
      <c r="Y332" t="str">
        <f t="shared" si="12"/>
        <v>BIO12</v>
      </c>
      <c r="Z332">
        <v>1</v>
      </c>
    </row>
    <row r="333" spans="1:26" x14ac:dyDescent="0.25">
      <c r="A333" t="s">
        <v>24</v>
      </c>
      <c r="B333" s="9">
        <v>43559</v>
      </c>
      <c r="C333" t="s">
        <v>25</v>
      </c>
      <c r="D333" t="s">
        <v>26</v>
      </c>
      <c r="E333">
        <v>12</v>
      </c>
      <c r="F333" s="9">
        <v>43559</v>
      </c>
      <c r="G333">
        <v>900403832</v>
      </c>
      <c r="H333" t="s">
        <v>425</v>
      </c>
      <c r="I333">
        <v>2</v>
      </c>
      <c r="J333" t="s">
        <v>428</v>
      </c>
      <c r="K333">
        <v>1</v>
      </c>
      <c r="L333" s="10">
        <v>8400</v>
      </c>
      <c r="M333" s="10">
        <v>1596</v>
      </c>
      <c r="N333" s="10">
        <v>9996</v>
      </c>
      <c r="O333" s="10" t="s">
        <v>427</v>
      </c>
      <c r="P333" t="s">
        <v>29</v>
      </c>
      <c r="R333" t="str">
        <f t="shared" si="11"/>
        <v/>
      </c>
      <c r="W333" s="11" t="str">
        <f t="shared" si="10"/>
        <v/>
      </c>
      <c r="X333" t="str">
        <f>+IF(D333="","",VLOOKUP(D333,[1]DATOS!$G$15:$H$37,2,0))</f>
        <v>BIOTECNOLOGIA</v>
      </c>
      <c r="Y333" t="str">
        <f t="shared" si="12"/>
        <v>BIO12</v>
      </c>
      <c r="Z333">
        <v>1</v>
      </c>
    </row>
    <row r="334" spans="1:26" x14ac:dyDescent="0.25">
      <c r="A334" t="s">
        <v>24</v>
      </c>
      <c r="B334" s="9">
        <v>43559</v>
      </c>
      <c r="C334" t="s">
        <v>25</v>
      </c>
      <c r="D334" t="s">
        <v>26</v>
      </c>
      <c r="E334">
        <v>12</v>
      </c>
      <c r="F334" s="9">
        <v>43559</v>
      </c>
      <c r="G334">
        <v>900403832</v>
      </c>
      <c r="H334" t="s">
        <v>425</v>
      </c>
      <c r="I334">
        <v>3</v>
      </c>
      <c r="J334" t="s">
        <v>429</v>
      </c>
      <c r="K334">
        <v>1</v>
      </c>
      <c r="L334" s="10">
        <v>8400</v>
      </c>
      <c r="M334" s="10">
        <v>1596</v>
      </c>
      <c r="N334" s="10">
        <v>9996</v>
      </c>
      <c r="O334" s="10" t="s">
        <v>427</v>
      </c>
      <c r="P334" t="s">
        <v>29</v>
      </c>
      <c r="R334" t="str">
        <f t="shared" si="11"/>
        <v/>
      </c>
      <c r="W334" s="11" t="str">
        <f t="shared" si="10"/>
        <v/>
      </c>
      <c r="X334" t="str">
        <f>+IF(D334="","",VLOOKUP(D334,[1]DATOS!$G$15:$H$37,2,0))</f>
        <v>BIOTECNOLOGIA</v>
      </c>
      <c r="Y334" t="str">
        <f t="shared" si="12"/>
        <v>BIO12</v>
      </c>
      <c r="Z334">
        <v>1</v>
      </c>
    </row>
    <row r="335" spans="1:26" x14ac:dyDescent="0.25">
      <c r="A335" t="s">
        <v>24</v>
      </c>
      <c r="B335" s="9">
        <v>43559</v>
      </c>
      <c r="C335" t="s">
        <v>25</v>
      </c>
      <c r="D335" t="s">
        <v>26</v>
      </c>
      <c r="E335">
        <v>12</v>
      </c>
      <c r="F335" s="9">
        <v>43559</v>
      </c>
      <c r="G335">
        <v>900403832</v>
      </c>
      <c r="H335" t="s">
        <v>425</v>
      </c>
      <c r="I335">
        <v>4</v>
      </c>
      <c r="J335" t="s">
        <v>430</v>
      </c>
      <c r="K335">
        <v>1</v>
      </c>
      <c r="L335" s="10">
        <v>8400</v>
      </c>
      <c r="M335" s="10">
        <v>1596</v>
      </c>
      <c r="N335" s="10">
        <v>9996</v>
      </c>
      <c r="O335" s="10" t="s">
        <v>427</v>
      </c>
      <c r="P335" t="s">
        <v>29</v>
      </c>
      <c r="R335" t="str">
        <f t="shared" si="11"/>
        <v/>
      </c>
      <c r="W335" s="11" t="str">
        <f t="shared" si="10"/>
        <v/>
      </c>
      <c r="X335" t="str">
        <f>+IF(D335="","",VLOOKUP(D335,[1]DATOS!$G$15:$H$37,2,0))</f>
        <v>BIOTECNOLOGIA</v>
      </c>
      <c r="Y335" t="str">
        <f t="shared" si="12"/>
        <v>BIO12</v>
      </c>
      <c r="Z335">
        <v>1</v>
      </c>
    </row>
    <row r="336" spans="1:26" x14ac:dyDescent="0.25">
      <c r="A336" t="s">
        <v>24</v>
      </c>
      <c r="B336" s="9">
        <v>43559</v>
      </c>
      <c r="C336" t="s">
        <v>73</v>
      </c>
      <c r="D336" t="s">
        <v>74</v>
      </c>
      <c r="E336">
        <v>36</v>
      </c>
      <c r="F336" s="9">
        <v>43559</v>
      </c>
      <c r="G336">
        <v>823004940</v>
      </c>
      <c r="H336" t="s">
        <v>102</v>
      </c>
      <c r="I336">
        <v>1</v>
      </c>
      <c r="J336" t="s">
        <v>431</v>
      </c>
      <c r="K336">
        <v>1</v>
      </c>
      <c r="L336" s="10">
        <v>209177</v>
      </c>
      <c r="M336" s="10" t="s">
        <v>36</v>
      </c>
      <c r="N336" s="10">
        <v>209177</v>
      </c>
      <c r="O336" s="10" t="s">
        <v>432</v>
      </c>
      <c r="P336" t="s">
        <v>29</v>
      </c>
      <c r="R336" t="str">
        <f t="shared" si="11"/>
        <v/>
      </c>
      <c r="W336" s="11" t="str">
        <f t="shared" si="10"/>
        <v/>
      </c>
      <c r="X336" t="str">
        <f>+IF(D336="","",VLOOKUP(D336,[1]DATOS!$G$15:$H$37,2,0))</f>
        <v>CIRUGIA</v>
      </c>
      <c r="Y336" t="str">
        <f t="shared" si="12"/>
        <v>CIR36</v>
      </c>
      <c r="Z336">
        <v>1</v>
      </c>
    </row>
    <row r="337" spans="1:26" x14ac:dyDescent="0.25">
      <c r="A337" t="s">
        <v>24</v>
      </c>
      <c r="B337" s="9">
        <v>43559</v>
      </c>
      <c r="C337" t="s">
        <v>73</v>
      </c>
      <c r="D337" t="s">
        <v>74</v>
      </c>
      <c r="E337">
        <v>37</v>
      </c>
      <c r="F337" s="9">
        <v>43559</v>
      </c>
      <c r="G337">
        <v>823004940</v>
      </c>
      <c r="H337" t="s">
        <v>102</v>
      </c>
      <c r="I337">
        <v>1</v>
      </c>
      <c r="J337" t="s">
        <v>433</v>
      </c>
      <c r="K337">
        <v>1</v>
      </c>
      <c r="L337" s="10">
        <v>209177</v>
      </c>
      <c r="M337" s="10" t="s">
        <v>36</v>
      </c>
      <c r="N337" s="10">
        <v>209177</v>
      </c>
      <c r="O337" s="10" t="s">
        <v>434</v>
      </c>
      <c r="P337" t="s">
        <v>29</v>
      </c>
      <c r="R337" t="str">
        <f t="shared" si="11"/>
        <v/>
      </c>
      <c r="W337" s="11" t="str">
        <f t="shared" si="10"/>
        <v/>
      </c>
      <c r="X337" t="str">
        <f>+IF(D337="","",VLOOKUP(D337,[1]DATOS!$G$15:$H$37,2,0))</f>
        <v>CIRUGIA</v>
      </c>
      <c r="Y337" t="str">
        <f t="shared" si="12"/>
        <v>CIR37</v>
      </c>
      <c r="Z337">
        <v>1</v>
      </c>
    </row>
    <row r="338" spans="1:26" x14ac:dyDescent="0.25">
      <c r="A338" t="s">
        <v>24</v>
      </c>
      <c r="B338" s="9">
        <v>43559</v>
      </c>
      <c r="C338" t="s">
        <v>73</v>
      </c>
      <c r="D338" t="s">
        <v>74</v>
      </c>
      <c r="E338">
        <v>38</v>
      </c>
      <c r="F338" s="9">
        <v>43559</v>
      </c>
      <c r="G338">
        <v>823004940</v>
      </c>
      <c r="H338" t="s">
        <v>102</v>
      </c>
      <c r="I338">
        <v>1</v>
      </c>
      <c r="J338" t="s">
        <v>435</v>
      </c>
      <c r="K338">
        <v>1</v>
      </c>
      <c r="L338" s="10">
        <v>1846912</v>
      </c>
      <c r="M338" s="10" t="s">
        <v>36</v>
      </c>
      <c r="N338" s="10">
        <v>1846912</v>
      </c>
      <c r="O338" s="10" t="s">
        <v>436</v>
      </c>
      <c r="P338" t="s">
        <v>29</v>
      </c>
      <c r="R338" t="str">
        <f t="shared" si="11"/>
        <v/>
      </c>
      <c r="W338" s="11" t="str">
        <f t="shared" si="10"/>
        <v/>
      </c>
      <c r="X338" t="str">
        <f>+IF(D338="","",VLOOKUP(D338,[1]DATOS!$G$15:$H$37,2,0))</f>
        <v>CIRUGIA</v>
      </c>
      <c r="Y338" t="str">
        <f t="shared" si="12"/>
        <v>CIR38</v>
      </c>
      <c r="Z338">
        <v>1</v>
      </c>
    </row>
    <row r="339" spans="1:26" x14ac:dyDescent="0.25">
      <c r="A339" t="s">
        <v>24</v>
      </c>
      <c r="B339" s="9">
        <v>43559</v>
      </c>
      <c r="C339" t="s">
        <v>73</v>
      </c>
      <c r="D339" t="s">
        <v>74</v>
      </c>
      <c r="E339">
        <v>38</v>
      </c>
      <c r="F339" s="9">
        <v>43559</v>
      </c>
      <c r="G339">
        <v>823004940</v>
      </c>
      <c r="H339" t="s">
        <v>102</v>
      </c>
      <c r="I339">
        <v>2</v>
      </c>
      <c r="J339" t="s">
        <v>437</v>
      </c>
      <c r="K339">
        <v>1</v>
      </c>
      <c r="L339" s="10">
        <v>1679915</v>
      </c>
      <c r="M339" s="10" t="s">
        <v>36</v>
      </c>
      <c r="N339" s="10">
        <v>1679915</v>
      </c>
      <c r="O339" s="10" t="s">
        <v>436</v>
      </c>
      <c r="P339" t="s">
        <v>29</v>
      </c>
      <c r="R339" t="str">
        <f t="shared" si="11"/>
        <v/>
      </c>
      <c r="W339" s="11" t="str">
        <f t="shared" si="10"/>
        <v/>
      </c>
      <c r="X339" t="str">
        <f>+IF(D339="","",VLOOKUP(D339,[1]DATOS!$G$15:$H$37,2,0))</f>
        <v>CIRUGIA</v>
      </c>
      <c r="Y339" t="str">
        <f t="shared" si="12"/>
        <v>CIR38</v>
      </c>
      <c r="Z339">
        <v>1</v>
      </c>
    </row>
    <row r="340" spans="1:26" x14ac:dyDescent="0.25">
      <c r="A340" t="s">
        <v>24</v>
      </c>
      <c r="B340" s="9">
        <v>43559</v>
      </c>
      <c r="C340" t="s">
        <v>73</v>
      </c>
      <c r="D340" t="s">
        <v>74</v>
      </c>
      <c r="E340">
        <v>38</v>
      </c>
      <c r="F340" s="9">
        <v>43559</v>
      </c>
      <c r="G340">
        <v>823004940</v>
      </c>
      <c r="H340" t="s">
        <v>102</v>
      </c>
      <c r="I340">
        <v>3</v>
      </c>
      <c r="J340" t="s">
        <v>119</v>
      </c>
      <c r="K340">
        <v>1</v>
      </c>
      <c r="L340" s="10">
        <v>537587</v>
      </c>
      <c r="M340" s="10" t="s">
        <v>36</v>
      </c>
      <c r="N340" s="10">
        <v>537587</v>
      </c>
      <c r="O340" s="10" t="s">
        <v>436</v>
      </c>
      <c r="P340" t="s">
        <v>29</v>
      </c>
      <c r="R340" t="str">
        <f t="shared" si="11"/>
        <v/>
      </c>
      <c r="W340" s="11" t="str">
        <f t="shared" si="10"/>
        <v/>
      </c>
      <c r="X340" t="str">
        <f>+IF(D340="","",VLOOKUP(D340,[1]DATOS!$G$15:$H$37,2,0))</f>
        <v>CIRUGIA</v>
      </c>
      <c r="Y340" t="str">
        <f t="shared" si="12"/>
        <v>CIR38</v>
      </c>
      <c r="Z340">
        <v>1</v>
      </c>
    </row>
    <row r="341" spans="1:26" x14ac:dyDescent="0.25">
      <c r="A341" t="s">
        <v>24</v>
      </c>
      <c r="B341" s="9">
        <v>43559</v>
      </c>
      <c r="C341" t="s">
        <v>73</v>
      </c>
      <c r="D341" t="s">
        <v>74</v>
      </c>
      <c r="E341">
        <v>38</v>
      </c>
      <c r="F341" s="9">
        <v>43559</v>
      </c>
      <c r="G341">
        <v>823004940</v>
      </c>
      <c r="H341" t="s">
        <v>102</v>
      </c>
      <c r="I341">
        <v>4</v>
      </c>
      <c r="J341" t="s">
        <v>433</v>
      </c>
      <c r="K341">
        <v>1</v>
      </c>
      <c r="L341" s="10">
        <v>209177</v>
      </c>
      <c r="M341" s="10" t="s">
        <v>36</v>
      </c>
      <c r="N341" s="10">
        <v>209177</v>
      </c>
      <c r="O341" s="10" t="s">
        <v>436</v>
      </c>
      <c r="P341" t="s">
        <v>29</v>
      </c>
      <c r="R341" t="str">
        <f t="shared" si="11"/>
        <v/>
      </c>
      <c r="W341" s="11" t="str">
        <f t="shared" si="10"/>
        <v/>
      </c>
      <c r="X341" t="str">
        <f>+IF(D341="","",VLOOKUP(D341,[1]DATOS!$G$15:$H$37,2,0))</f>
        <v>CIRUGIA</v>
      </c>
      <c r="Y341" t="str">
        <f t="shared" si="12"/>
        <v>CIR38</v>
      </c>
      <c r="Z341">
        <v>1</v>
      </c>
    </row>
    <row r="342" spans="1:26" x14ac:dyDescent="0.25">
      <c r="A342" t="s">
        <v>24</v>
      </c>
      <c r="B342" s="9">
        <v>43559</v>
      </c>
      <c r="C342" t="s">
        <v>73</v>
      </c>
      <c r="D342" t="s">
        <v>74</v>
      </c>
      <c r="E342">
        <v>39</v>
      </c>
      <c r="F342" s="9">
        <v>43559</v>
      </c>
      <c r="G342">
        <v>823004940</v>
      </c>
      <c r="H342" t="s">
        <v>102</v>
      </c>
      <c r="I342">
        <v>1</v>
      </c>
      <c r="J342" t="s">
        <v>431</v>
      </c>
      <c r="K342">
        <v>2</v>
      </c>
      <c r="L342" s="10">
        <v>209177</v>
      </c>
      <c r="M342" s="10" t="s">
        <v>36</v>
      </c>
      <c r="N342" s="10">
        <v>418354</v>
      </c>
      <c r="O342" s="10" t="s">
        <v>438</v>
      </c>
      <c r="P342" t="s">
        <v>29</v>
      </c>
      <c r="R342" t="str">
        <f t="shared" si="11"/>
        <v/>
      </c>
      <c r="W342" s="11" t="str">
        <f t="shared" si="10"/>
        <v/>
      </c>
      <c r="X342" t="str">
        <f>+IF(D342="","",VLOOKUP(D342,[1]DATOS!$G$15:$H$37,2,0))</f>
        <v>CIRUGIA</v>
      </c>
      <c r="Y342" t="str">
        <f t="shared" si="12"/>
        <v>CIR39</v>
      </c>
      <c r="Z342">
        <v>1</v>
      </c>
    </row>
    <row r="343" spans="1:26" x14ac:dyDescent="0.25">
      <c r="A343" t="s">
        <v>24</v>
      </c>
      <c r="B343" s="9">
        <v>43559</v>
      </c>
      <c r="C343" t="s">
        <v>73</v>
      </c>
      <c r="D343" t="s">
        <v>74</v>
      </c>
      <c r="E343">
        <v>40</v>
      </c>
      <c r="F343" s="9">
        <v>43559</v>
      </c>
      <c r="G343">
        <v>823004940</v>
      </c>
      <c r="H343" t="s">
        <v>102</v>
      </c>
      <c r="I343">
        <v>1</v>
      </c>
      <c r="J343" t="s">
        <v>439</v>
      </c>
      <c r="K343">
        <v>1</v>
      </c>
      <c r="L343" s="10">
        <v>105791</v>
      </c>
      <c r="M343" s="10" t="s">
        <v>36</v>
      </c>
      <c r="N343" s="10">
        <v>105791</v>
      </c>
      <c r="O343" s="10" t="s">
        <v>440</v>
      </c>
      <c r="P343" t="s">
        <v>29</v>
      </c>
      <c r="R343" t="str">
        <f t="shared" si="11"/>
        <v/>
      </c>
      <c r="W343" s="11" t="str">
        <f t="shared" si="10"/>
        <v/>
      </c>
      <c r="X343" t="str">
        <f>+IF(D343="","",VLOOKUP(D343,[1]DATOS!$G$15:$H$37,2,0))</f>
        <v>CIRUGIA</v>
      </c>
      <c r="Y343" t="str">
        <f t="shared" si="12"/>
        <v>CIR40</v>
      </c>
      <c r="Z343">
        <v>1</v>
      </c>
    </row>
    <row r="344" spans="1:26" x14ac:dyDescent="0.25">
      <c r="A344" t="s">
        <v>24</v>
      </c>
      <c r="B344" s="9">
        <v>43559</v>
      </c>
      <c r="C344" t="s">
        <v>73</v>
      </c>
      <c r="D344" t="s">
        <v>74</v>
      </c>
      <c r="E344">
        <v>41</v>
      </c>
      <c r="F344" s="9">
        <v>43559</v>
      </c>
      <c r="G344">
        <v>823004940</v>
      </c>
      <c r="H344" t="s">
        <v>102</v>
      </c>
      <c r="I344">
        <v>1</v>
      </c>
      <c r="J344" t="s">
        <v>439</v>
      </c>
      <c r="K344">
        <v>1</v>
      </c>
      <c r="L344" s="10">
        <v>105791</v>
      </c>
      <c r="M344" s="10" t="s">
        <v>36</v>
      </c>
      <c r="N344" s="10">
        <v>105791</v>
      </c>
      <c r="O344" s="10" t="s">
        <v>441</v>
      </c>
      <c r="P344" t="s">
        <v>29</v>
      </c>
      <c r="R344" t="str">
        <f t="shared" si="11"/>
        <v/>
      </c>
      <c r="W344" s="11" t="str">
        <f t="shared" si="10"/>
        <v/>
      </c>
      <c r="X344" t="str">
        <f>+IF(D344="","",VLOOKUP(D344,[1]DATOS!$G$15:$H$37,2,0))</f>
        <v>CIRUGIA</v>
      </c>
      <c r="Y344" t="str">
        <f t="shared" si="12"/>
        <v>CIR41</v>
      </c>
      <c r="Z344">
        <v>1</v>
      </c>
    </row>
    <row r="345" spans="1:26" x14ac:dyDescent="0.25">
      <c r="A345" t="s">
        <v>24</v>
      </c>
      <c r="B345" s="9">
        <v>43559</v>
      </c>
      <c r="C345" t="s">
        <v>73</v>
      </c>
      <c r="D345" t="s">
        <v>74</v>
      </c>
      <c r="E345">
        <v>42</v>
      </c>
      <c r="F345" s="9">
        <v>43559</v>
      </c>
      <c r="G345">
        <v>823004940</v>
      </c>
      <c r="H345" t="s">
        <v>102</v>
      </c>
      <c r="I345">
        <v>1</v>
      </c>
      <c r="J345" t="s">
        <v>117</v>
      </c>
      <c r="K345">
        <v>1</v>
      </c>
      <c r="L345" s="10">
        <v>1846912</v>
      </c>
      <c r="M345" s="10" t="s">
        <v>36</v>
      </c>
      <c r="N345" s="10">
        <v>1846912</v>
      </c>
      <c r="O345" s="10" t="s">
        <v>442</v>
      </c>
      <c r="P345" t="s">
        <v>29</v>
      </c>
      <c r="R345" t="str">
        <f t="shared" si="11"/>
        <v/>
      </c>
      <c r="W345" s="11" t="str">
        <f t="shared" si="10"/>
        <v/>
      </c>
      <c r="X345" t="str">
        <f>+IF(D345="","",VLOOKUP(D345,[1]DATOS!$G$15:$H$37,2,0))</f>
        <v>CIRUGIA</v>
      </c>
      <c r="Y345" t="str">
        <f t="shared" si="12"/>
        <v>CIR42</v>
      </c>
      <c r="Z345">
        <v>1</v>
      </c>
    </row>
    <row r="346" spans="1:26" x14ac:dyDescent="0.25">
      <c r="A346" t="s">
        <v>24</v>
      </c>
      <c r="B346" s="9">
        <v>43559</v>
      </c>
      <c r="C346" t="s">
        <v>73</v>
      </c>
      <c r="D346" t="s">
        <v>74</v>
      </c>
      <c r="E346">
        <v>42</v>
      </c>
      <c r="F346" s="9">
        <v>43559</v>
      </c>
      <c r="G346">
        <v>823004940</v>
      </c>
      <c r="H346" t="s">
        <v>102</v>
      </c>
      <c r="I346">
        <v>2</v>
      </c>
      <c r="J346" t="s">
        <v>118</v>
      </c>
      <c r="K346">
        <v>1</v>
      </c>
      <c r="L346" s="10">
        <v>1679915</v>
      </c>
      <c r="M346" s="10" t="s">
        <v>36</v>
      </c>
      <c r="N346" s="10">
        <v>1679915</v>
      </c>
      <c r="O346" s="10" t="s">
        <v>442</v>
      </c>
      <c r="P346" t="s">
        <v>29</v>
      </c>
      <c r="R346" t="str">
        <f t="shared" si="11"/>
        <v/>
      </c>
      <c r="W346" s="11" t="str">
        <f t="shared" si="10"/>
        <v/>
      </c>
      <c r="X346" t="str">
        <f>+IF(D346="","",VLOOKUP(D346,[1]DATOS!$G$15:$H$37,2,0))</f>
        <v>CIRUGIA</v>
      </c>
      <c r="Y346" t="str">
        <f t="shared" si="12"/>
        <v>CIR42</v>
      </c>
      <c r="Z346">
        <v>1</v>
      </c>
    </row>
    <row r="347" spans="1:26" x14ac:dyDescent="0.25">
      <c r="A347" t="s">
        <v>24</v>
      </c>
      <c r="B347" s="9">
        <v>43559</v>
      </c>
      <c r="C347" t="s">
        <v>73</v>
      </c>
      <c r="D347" t="s">
        <v>74</v>
      </c>
      <c r="E347">
        <v>42</v>
      </c>
      <c r="F347" s="9">
        <v>43559</v>
      </c>
      <c r="G347">
        <v>823004940</v>
      </c>
      <c r="H347" t="s">
        <v>102</v>
      </c>
      <c r="I347">
        <v>3</v>
      </c>
      <c r="J347" t="s">
        <v>109</v>
      </c>
      <c r="K347">
        <v>1</v>
      </c>
      <c r="L347" s="10">
        <v>537587</v>
      </c>
      <c r="M347" s="10" t="s">
        <v>36</v>
      </c>
      <c r="N347" s="10">
        <v>537587</v>
      </c>
      <c r="O347" s="10" t="s">
        <v>442</v>
      </c>
      <c r="P347" t="s">
        <v>29</v>
      </c>
      <c r="R347" t="str">
        <f t="shared" si="11"/>
        <v/>
      </c>
      <c r="W347" s="11" t="str">
        <f t="shared" si="10"/>
        <v/>
      </c>
      <c r="X347" t="str">
        <f>+IF(D347="","",VLOOKUP(D347,[1]DATOS!$G$15:$H$37,2,0))</f>
        <v>CIRUGIA</v>
      </c>
      <c r="Y347" t="str">
        <f t="shared" si="12"/>
        <v>CIR42</v>
      </c>
      <c r="Z347">
        <v>1</v>
      </c>
    </row>
    <row r="348" spans="1:26" x14ac:dyDescent="0.25">
      <c r="A348" t="s">
        <v>24</v>
      </c>
      <c r="B348" s="9">
        <v>43559</v>
      </c>
      <c r="C348" t="s">
        <v>73</v>
      </c>
      <c r="D348" t="s">
        <v>74</v>
      </c>
      <c r="E348">
        <v>42</v>
      </c>
      <c r="F348" s="9">
        <v>43559</v>
      </c>
      <c r="G348">
        <v>823004940</v>
      </c>
      <c r="H348" t="s">
        <v>102</v>
      </c>
      <c r="I348">
        <v>4</v>
      </c>
      <c r="J348" t="s">
        <v>443</v>
      </c>
      <c r="K348">
        <v>2</v>
      </c>
      <c r="L348" s="10">
        <v>209177</v>
      </c>
      <c r="M348" s="10" t="s">
        <v>36</v>
      </c>
      <c r="N348" s="10">
        <v>418354</v>
      </c>
      <c r="O348" s="10" t="s">
        <v>442</v>
      </c>
      <c r="P348" t="s">
        <v>29</v>
      </c>
      <c r="R348" t="str">
        <f t="shared" si="11"/>
        <v/>
      </c>
      <c r="W348" s="11" t="str">
        <f t="shared" si="10"/>
        <v/>
      </c>
      <c r="X348" t="str">
        <f>+IF(D348="","",VLOOKUP(D348,[1]DATOS!$G$15:$H$37,2,0))</f>
        <v>CIRUGIA</v>
      </c>
      <c r="Y348" t="str">
        <f t="shared" si="12"/>
        <v>CIR42</v>
      </c>
      <c r="Z348">
        <v>1</v>
      </c>
    </row>
    <row r="349" spans="1:26" x14ac:dyDescent="0.25">
      <c r="A349" t="s">
        <v>24</v>
      </c>
      <c r="B349" s="9">
        <v>43559</v>
      </c>
      <c r="C349" t="s">
        <v>73</v>
      </c>
      <c r="D349" t="s">
        <v>74</v>
      </c>
      <c r="E349">
        <v>43</v>
      </c>
      <c r="F349" s="9">
        <v>43559</v>
      </c>
      <c r="G349">
        <v>823004940</v>
      </c>
      <c r="H349" t="s">
        <v>102</v>
      </c>
      <c r="I349">
        <v>1</v>
      </c>
      <c r="J349" t="s">
        <v>444</v>
      </c>
      <c r="K349">
        <v>1</v>
      </c>
      <c r="L349" s="10">
        <v>1846912</v>
      </c>
      <c r="M349" s="10" t="s">
        <v>36</v>
      </c>
      <c r="N349" s="10">
        <v>1846912</v>
      </c>
      <c r="O349" s="10" t="s">
        <v>445</v>
      </c>
      <c r="P349" t="s">
        <v>29</v>
      </c>
      <c r="R349" t="str">
        <f t="shared" si="11"/>
        <v/>
      </c>
      <c r="W349" s="11" t="str">
        <f t="shared" si="10"/>
        <v/>
      </c>
      <c r="X349" t="str">
        <f>+IF(D349="","",VLOOKUP(D349,[1]DATOS!$G$15:$H$37,2,0))</f>
        <v>CIRUGIA</v>
      </c>
      <c r="Y349" t="str">
        <f t="shared" si="12"/>
        <v>CIR43</v>
      </c>
      <c r="Z349">
        <v>1</v>
      </c>
    </row>
    <row r="350" spans="1:26" x14ac:dyDescent="0.25">
      <c r="A350" t="s">
        <v>24</v>
      </c>
      <c r="B350" s="9">
        <v>43559</v>
      </c>
      <c r="C350" t="s">
        <v>73</v>
      </c>
      <c r="D350" t="s">
        <v>74</v>
      </c>
      <c r="E350">
        <v>43</v>
      </c>
      <c r="F350" s="9">
        <v>43559</v>
      </c>
      <c r="G350">
        <v>823004940</v>
      </c>
      <c r="H350" t="s">
        <v>102</v>
      </c>
      <c r="I350">
        <v>2</v>
      </c>
      <c r="J350" t="s">
        <v>416</v>
      </c>
      <c r="K350">
        <v>1</v>
      </c>
      <c r="L350" s="10">
        <v>1679915</v>
      </c>
      <c r="M350" s="10" t="s">
        <v>36</v>
      </c>
      <c r="N350" s="10">
        <v>1679915</v>
      </c>
      <c r="O350" s="10" t="s">
        <v>445</v>
      </c>
      <c r="P350" t="s">
        <v>29</v>
      </c>
      <c r="R350" t="str">
        <f t="shared" si="11"/>
        <v/>
      </c>
      <c r="W350" s="11" t="str">
        <f t="shared" si="10"/>
        <v/>
      </c>
      <c r="X350" t="str">
        <f>+IF(D350="","",VLOOKUP(D350,[1]DATOS!$G$15:$H$37,2,0))</f>
        <v>CIRUGIA</v>
      </c>
      <c r="Y350" t="str">
        <f t="shared" si="12"/>
        <v>CIR43</v>
      </c>
      <c r="Z350">
        <v>1</v>
      </c>
    </row>
    <row r="351" spans="1:26" x14ac:dyDescent="0.25">
      <c r="A351" t="s">
        <v>24</v>
      </c>
      <c r="B351" s="9">
        <v>43559</v>
      </c>
      <c r="C351" t="s">
        <v>73</v>
      </c>
      <c r="D351" t="s">
        <v>74</v>
      </c>
      <c r="E351">
        <v>43</v>
      </c>
      <c r="F351" s="9">
        <v>43559</v>
      </c>
      <c r="G351">
        <v>823004940</v>
      </c>
      <c r="H351" t="s">
        <v>102</v>
      </c>
      <c r="I351">
        <v>3</v>
      </c>
      <c r="J351" t="s">
        <v>417</v>
      </c>
      <c r="K351">
        <v>1</v>
      </c>
      <c r="L351" s="10">
        <v>537587</v>
      </c>
      <c r="M351" s="10" t="s">
        <v>36</v>
      </c>
      <c r="N351" s="10">
        <v>537587</v>
      </c>
      <c r="O351" s="10" t="s">
        <v>445</v>
      </c>
      <c r="P351" t="s">
        <v>29</v>
      </c>
      <c r="R351" t="str">
        <f t="shared" si="11"/>
        <v/>
      </c>
      <c r="W351" s="11" t="str">
        <f t="shared" si="10"/>
        <v/>
      </c>
      <c r="X351" t="str">
        <f>+IF(D351="","",VLOOKUP(D351,[1]DATOS!$G$15:$H$37,2,0))</f>
        <v>CIRUGIA</v>
      </c>
      <c r="Y351" t="str">
        <f t="shared" si="12"/>
        <v>CIR43</v>
      </c>
      <c r="Z351">
        <v>1</v>
      </c>
    </row>
    <row r="352" spans="1:26" x14ac:dyDescent="0.25">
      <c r="A352" t="s">
        <v>24</v>
      </c>
      <c r="B352" s="9">
        <v>43559</v>
      </c>
      <c r="C352" t="s">
        <v>73</v>
      </c>
      <c r="D352" t="s">
        <v>74</v>
      </c>
      <c r="E352">
        <v>43</v>
      </c>
      <c r="F352" s="9">
        <v>43559</v>
      </c>
      <c r="G352">
        <v>823004940</v>
      </c>
      <c r="H352" t="s">
        <v>102</v>
      </c>
      <c r="I352">
        <v>4</v>
      </c>
      <c r="J352" t="s">
        <v>433</v>
      </c>
      <c r="K352">
        <v>2</v>
      </c>
      <c r="L352" s="10">
        <v>209177</v>
      </c>
      <c r="M352" s="10" t="s">
        <v>36</v>
      </c>
      <c r="N352" s="10">
        <v>418354</v>
      </c>
      <c r="O352" s="10" t="s">
        <v>445</v>
      </c>
      <c r="P352" t="s">
        <v>29</v>
      </c>
      <c r="R352" t="str">
        <f t="shared" si="11"/>
        <v/>
      </c>
      <c r="W352" s="11" t="str">
        <f t="shared" si="10"/>
        <v/>
      </c>
      <c r="X352" t="str">
        <f>+IF(D352="","",VLOOKUP(D352,[1]DATOS!$G$15:$H$37,2,0))</f>
        <v>CIRUGIA</v>
      </c>
      <c r="Y352" t="str">
        <f t="shared" si="12"/>
        <v>CIR43</v>
      </c>
      <c r="Z352">
        <v>1</v>
      </c>
    </row>
    <row r="353" spans="1:26" x14ac:dyDescent="0.25">
      <c r="A353" t="s">
        <v>24</v>
      </c>
      <c r="B353" s="9">
        <v>43559</v>
      </c>
      <c r="C353" t="s">
        <v>73</v>
      </c>
      <c r="D353" t="s">
        <v>74</v>
      </c>
      <c r="E353">
        <v>44</v>
      </c>
      <c r="F353" s="9">
        <v>43559</v>
      </c>
      <c r="G353">
        <v>823004940</v>
      </c>
      <c r="H353" t="s">
        <v>102</v>
      </c>
      <c r="I353">
        <v>1</v>
      </c>
      <c r="J353" t="s">
        <v>444</v>
      </c>
      <c r="K353">
        <v>1</v>
      </c>
      <c r="L353" s="10">
        <v>1846912</v>
      </c>
      <c r="M353" s="10" t="s">
        <v>36</v>
      </c>
      <c r="N353" s="10">
        <v>1846912</v>
      </c>
      <c r="O353" s="10" t="s">
        <v>446</v>
      </c>
      <c r="P353" t="s">
        <v>29</v>
      </c>
      <c r="R353" t="str">
        <f t="shared" si="11"/>
        <v/>
      </c>
      <c r="W353" s="11" t="str">
        <f t="shared" si="10"/>
        <v/>
      </c>
      <c r="X353" t="str">
        <f>+IF(D353="","",VLOOKUP(D353,[1]DATOS!$G$15:$H$37,2,0))</f>
        <v>CIRUGIA</v>
      </c>
      <c r="Y353" t="str">
        <f t="shared" si="12"/>
        <v>CIR44</v>
      </c>
      <c r="Z353">
        <v>1</v>
      </c>
    </row>
    <row r="354" spans="1:26" x14ac:dyDescent="0.25">
      <c r="A354" t="s">
        <v>24</v>
      </c>
      <c r="B354" s="9">
        <v>43559</v>
      </c>
      <c r="C354" t="s">
        <v>73</v>
      </c>
      <c r="D354" t="s">
        <v>74</v>
      </c>
      <c r="E354">
        <v>44</v>
      </c>
      <c r="F354" s="9">
        <v>43559</v>
      </c>
      <c r="G354">
        <v>823004940</v>
      </c>
      <c r="H354" t="s">
        <v>102</v>
      </c>
      <c r="I354">
        <v>2</v>
      </c>
      <c r="J354" t="s">
        <v>416</v>
      </c>
      <c r="K354">
        <v>1</v>
      </c>
      <c r="L354" s="10">
        <v>1679915</v>
      </c>
      <c r="M354" s="10" t="s">
        <v>36</v>
      </c>
      <c r="N354" s="10">
        <v>1679915</v>
      </c>
      <c r="O354" s="10" t="s">
        <v>446</v>
      </c>
      <c r="P354" t="s">
        <v>29</v>
      </c>
      <c r="R354" t="str">
        <f t="shared" si="11"/>
        <v/>
      </c>
      <c r="W354" s="11" t="str">
        <f t="shared" si="10"/>
        <v/>
      </c>
      <c r="X354" t="str">
        <f>+IF(D354="","",VLOOKUP(D354,[1]DATOS!$G$15:$H$37,2,0))</f>
        <v>CIRUGIA</v>
      </c>
      <c r="Y354" t="str">
        <f t="shared" si="12"/>
        <v>CIR44</v>
      </c>
      <c r="Z354">
        <v>1</v>
      </c>
    </row>
    <row r="355" spans="1:26" x14ac:dyDescent="0.25">
      <c r="A355" t="s">
        <v>24</v>
      </c>
      <c r="B355" s="9">
        <v>43559</v>
      </c>
      <c r="C355" t="s">
        <v>73</v>
      </c>
      <c r="D355" t="s">
        <v>74</v>
      </c>
      <c r="E355">
        <v>44</v>
      </c>
      <c r="F355" s="9">
        <v>43559</v>
      </c>
      <c r="G355">
        <v>823004940</v>
      </c>
      <c r="H355" t="s">
        <v>102</v>
      </c>
      <c r="I355">
        <v>3</v>
      </c>
      <c r="J355" t="s">
        <v>417</v>
      </c>
      <c r="K355">
        <v>1</v>
      </c>
      <c r="L355" s="10">
        <v>537587</v>
      </c>
      <c r="M355" s="10" t="s">
        <v>36</v>
      </c>
      <c r="N355" s="10">
        <v>537587</v>
      </c>
      <c r="O355" s="10" t="s">
        <v>446</v>
      </c>
      <c r="P355" t="s">
        <v>29</v>
      </c>
      <c r="R355" t="str">
        <f t="shared" si="11"/>
        <v/>
      </c>
      <c r="W355" s="11" t="str">
        <f t="shared" si="10"/>
        <v/>
      </c>
      <c r="X355" t="str">
        <f>+IF(D355="","",VLOOKUP(D355,[1]DATOS!$G$15:$H$37,2,0))</f>
        <v>CIRUGIA</v>
      </c>
      <c r="Y355" t="str">
        <f t="shared" si="12"/>
        <v>CIR44</v>
      </c>
      <c r="Z355">
        <v>1</v>
      </c>
    </row>
    <row r="356" spans="1:26" x14ac:dyDescent="0.25">
      <c r="A356" t="s">
        <v>24</v>
      </c>
      <c r="B356" s="9">
        <v>43559</v>
      </c>
      <c r="C356" t="s">
        <v>73</v>
      </c>
      <c r="D356" t="s">
        <v>74</v>
      </c>
      <c r="E356">
        <v>44</v>
      </c>
      <c r="F356" s="9">
        <v>43559</v>
      </c>
      <c r="G356">
        <v>823004940</v>
      </c>
      <c r="H356" t="s">
        <v>102</v>
      </c>
      <c r="I356">
        <v>4</v>
      </c>
      <c r="J356" t="s">
        <v>433</v>
      </c>
      <c r="K356">
        <v>1</v>
      </c>
      <c r="L356" s="10">
        <v>209177</v>
      </c>
      <c r="M356" s="10" t="s">
        <v>36</v>
      </c>
      <c r="N356" s="10">
        <v>209177</v>
      </c>
      <c r="O356" s="10" t="s">
        <v>446</v>
      </c>
      <c r="P356" t="s">
        <v>29</v>
      </c>
      <c r="R356" t="str">
        <f t="shared" si="11"/>
        <v/>
      </c>
      <c r="W356" s="11" t="str">
        <f t="shared" si="10"/>
        <v/>
      </c>
      <c r="X356" t="str">
        <f>+IF(D356="","",VLOOKUP(D356,[1]DATOS!$G$15:$H$37,2,0))</f>
        <v>CIRUGIA</v>
      </c>
      <c r="Y356" t="str">
        <f t="shared" si="12"/>
        <v>CIR44</v>
      </c>
      <c r="Z356">
        <v>1</v>
      </c>
    </row>
    <row r="357" spans="1:26" x14ac:dyDescent="0.25">
      <c r="A357" t="s">
        <v>24</v>
      </c>
      <c r="B357" s="9">
        <v>43559</v>
      </c>
      <c r="C357" t="s">
        <v>73</v>
      </c>
      <c r="D357" t="s">
        <v>74</v>
      </c>
      <c r="E357">
        <v>45</v>
      </c>
      <c r="F357" s="9">
        <v>43559</v>
      </c>
      <c r="G357">
        <v>823004940</v>
      </c>
      <c r="H357" t="s">
        <v>102</v>
      </c>
      <c r="I357">
        <v>1</v>
      </c>
      <c r="J357" t="s">
        <v>444</v>
      </c>
      <c r="K357">
        <v>1</v>
      </c>
      <c r="L357" s="10">
        <v>1846912</v>
      </c>
      <c r="M357" s="10" t="s">
        <v>36</v>
      </c>
      <c r="N357" s="10">
        <v>1846912</v>
      </c>
      <c r="O357" s="10" t="s">
        <v>447</v>
      </c>
      <c r="P357" t="s">
        <v>29</v>
      </c>
      <c r="R357" t="str">
        <f t="shared" si="11"/>
        <v/>
      </c>
      <c r="W357" s="11" t="str">
        <f t="shared" si="10"/>
        <v/>
      </c>
      <c r="X357" t="str">
        <f>+IF(D357="","",VLOOKUP(D357,[1]DATOS!$G$15:$H$37,2,0))</f>
        <v>CIRUGIA</v>
      </c>
      <c r="Y357" t="str">
        <f t="shared" si="12"/>
        <v>CIR45</v>
      </c>
      <c r="Z357">
        <v>1</v>
      </c>
    </row>
    <row r="358" spans="1:26" x14ac:dyDescent="0.25">
      <c r="A358" t="s">
        <v>24</v>
      </c>
      <c r="B358" s="9">
        <v>43559</v>
      </c>
      <c r="C358" t="s">
        <v>73</v>
      </c>
      <c r="D358" t="s">
        <v>74</v>
      </c>
      <c r="E358">
        <v>45</v>
      </c>
      <c r="F358" s="9">
        <v>43559</v>
      </c>
      <c r="G358">
        <v>823004940</v>
      </c>
      <c r="H358" t="s">
        <v>102</v>
      </c>
      <c r="I358">
        <v>2</v>
      </c>
      <c r="J358" t="s">
        <v>416</v>
      </c>
      <c r="K358">
        <v>1</v>
      </c>
      <c r="L358" s="10">
        <v>1679915</v>
      </c>
      <c r="M358" s="10" t="s">
        <v>36</v>
      </c>
      <c r="N358" s="10">
        <v>1679915</v>
      </c>
      <c r="O358" s="10" t="s">
        <v>447</v>
      </c>
      <c r="P358" t="s">
        <v>29</v>
      </c>
      <c r="R358" t="str">
        <f t="shared" si="11"/>
        <v/>
      </c>
      <c r="W358" s="11" t="str">
        <f t="shared" si="10"/>
        <v/>
      </c>
      <c r="X358" t="str">
        <f>+IF(D358="","",VLOOKUP(D358,[1]DATOS!$G$15:$H$37,2,0))</f>
        <v>CIRUGIA</v>
      </c>
      <c r="Y358" t="str">
        <f t="shared" ref="Y358:Y389" si="13">+D358&amp;E358</f>
        <v>CIR45</v>
      </c>
      <c r="Z358">
        <v>1</v>
      </c>
    </row>
    <row r="359" spans="1:26" x14ac:dyDescent="0.25">
      <c r="A359" t="s">
        <v>24</v>
      </c>
      <c r="B359" s="9">
        <v>43559</v>
      </c>
      <c r="C359" t="s">
        <v>73</v>
      </c>
      <c r="D359" t="s">
        <v>74</v>
      </c>
      <c r="E359">
        <v>45</v>
      </c>
      <c r="F359" s="9">
        <v>43559</v>
      </c>
      <c r="G359">
        <v>823004940</v>
      </c>
      <c r="H359" t="s">
        <v>102</v>
      </c>
      <c r="I359">
        <v>3</v>
      </c>
      <c r="J359" t="s">
        <v>417</v>
      </c>
      <c r="K359">
        <v>1</v>
      </c>
      <c r="L359" s="10">
        <v>537587</v>
      </c>
      <c r="M359" s="10" t="s">
        <v>36</v>
      </c>
      <c r="N359" s="10">
        <v>537587</v>
      </c>
      <c r="O359" s="10" t="s">
        <v>447</v>
      </c>
      <c r="P359" t="s">
        <v>29</v>
      </c>
      <c r="R359" t="str">
        <f t="shared" si="11"/>
        <v/>
      </c>
      <c r="W359" s="11" t="str">
        <f t="shared" si="10"/>
        <v/>
      </c>
      <c r="X359" t="str">
        <f>+IF(D359="","",VLOOKUP(D359,[1]DATOS!$G$15:$H$37,2,0))</f>
        <v>CIRUGIA</v>
      </c>
      <c r="Y359" t="str">
        <f t="shared" si="13"/>
        <v>CIR45</v>
      </c>
      <c r="Z359">
        <v>1</v>
      </c>
    </row>
    <row r="360" spans="1:26" x14ac:dyDescent="0.25">
      <c r="A360" t="s">
        <v>24</v>
      </c>
      <c r="B360" s="9">
        <v>43559</v>
      </c>
      <c r="C360" t="s">
        <v>73</v>
      </c>
      <c r="D360" t="s">
        <v>74</v>
      </c>
      <c r="E360">
        <v>45</v>
      </c>
      <c r="F360" s="9">
        <v>43559</v>
      </c>
      <c r="G360">
        <v>823004940</v>
      </c>
      <c r="H360" t="s">
        <v>102</v>
      </c>
      <c r="I360">
        <v>4</v>
      </c>
      <c r="J360" t="s">
        <v>433</v>
      </c>
      <c r="K360">
        <v>1</v>
      </c>
      <c r="L360" s="10">
        <v>209177</v>
      </c>
      <c r="M360" s="10" t="s">
        <v>36</v>
      </c>
      <c r="N360" s="10">
        <v>209177</v>
      </c>
      <c r="O360" s="10" t="s">
        <v>447</v>
      </c>
      <c r="P360" t="s">
        <v>29</v>
      </c>
      <c r="R360" t="str">
        <f t="shared" si="11"/>
        <v/>
      </c>
      <c r="W360" s="11" t="str">
        <f t="shared" si="10"/>
        <v/>
      </c>
      <c r="X360" t="str">
        <f>+IF(D360="","",VLOOKUP(D360,[1]DATOS!$G$15:$H$37,2,0))</f>
        <v>CIRUGIA</v>
      </c>
      <c r="Y360" t="str">
        <f t="shared" si="13"/>
        <v>CIR45</v>
      </c>
      <c r="Z360">
        <v>1</v>
      </c>
    </row>
    <row r="361" spans="1:26" x14ac:dyDescent="0.25">
      <c r="A361" t="s">
        <v>24</v>
      </c>
      <c r="B361" s="9">
        <v>43559</v>
      </c>
      <c r="C361" t="s">
        <v>73</v>
      </c>
      <c r="D361" t="s">
        <v>74</v>
      </c>
      <c r="E361">
        <v>46</v>
      </c>
      <c r="F361" s="9">
        <v>43559</v>
      </c>
      <c r="G361">
        <v>823004940</v>
      </c>
      <c r="H361" t="s">
        <v>102</v>
      </c>
      <c r="I361">
        <v>1</v>
      </c>
      <c r="J361" t="s">
        <v>117</v>
      </c>
      <c r="K361">
        <v>1</v>
      </c>
      <c r="L361" s="10">
        <v>1846912</v>
      </c>
      <c r="M361" s="10" t="s">
        <v>36</v>
      </c>
      <c r="N361" s="10">
        <v>1846912</v>
      </c>
      <c r="O361" s="10" t="s">
        <v>448</v>
      </c>
      <c r="P361" t="s">
        <v>29</v>
      </c>
      <c r="R361" t="str">
        <f t="shared" si="11"/>
        <v/>
      </c>
      <c r="W361" s="11" t="str">
        <f t="shared" si="10"/>
        <v/>
      </c>
      <c r="X361" t="str">
        <f>+IF(D361="","",VLOOKUP(D361,[1]DATOS!$G$15:$H$37,2,0))</f>
        <v>CIRUGIA</v>
      </c>
      <c r="Y361" t="str">
        <f t="shared" si="13"/>
        <v>CIR46</v>
      </c>
      <c r="Z361">
        <v>1</v>
      </c>
    </row>
    <row r="362" spans="1:26" x14ac:dyDescent="0.25">
      <c r="A362" t="s">
        <v>24</v>
      </c>
      <c r="B362" s="9">
        <v>43559</v>
      </c>
      <c r="C362" t="s">
        <v>73</v>
      </c>
      <c r="D362" t="s">
        <v>74</v>
      </c>
      <c r="E362">
        <v>46</v>
      </c>
      <c r="F362" s="9">
        <v>43559</v>
      </c>
      <c r="G362">
        <v>823004940</v>
      </c>
      <c r="H362" t="s">
        <v>102</v>
      </c>
      <c r="I362">
        <v>2</v>
      </c>
      <c r="J362" t="s">
        <v>416</v>
      </c>
      <c r="K362">
        <v>1</v>
      </c>
      <c r="L362" s="10">
        <v>1679915</v>
      </c>
      <c r="M362" s="10" t="s">
        <v>36</v>
      </c>
      <c r="N362" s="10">
        <v>1679915</v>
      </c>
      <c r="O362" s="10" t="s">
        <v>448</v>
      </c>
      <c r="P362" t="s">
        <v>29</v>
      </c>
      <c r="R362" t="str">
        <f t="shared" si="11"/>
        <v/>
      </c>
      <c r="W362" s="11" t="str">
        <f t="shared" si="10"/>
        <v/>
      </c>
      <c r="X362" t="str">
        <f>+IF(D362="","",VLOOKUP(D362,[1]DATOS!$G$15:$H$37,2,0))</f>
        <v>CIRUGIA</v>
      </c>
      <c r="Y362" t="str">
        <f t="shared" si="13"/>
        <v>CIR46</v>
      </c>
      <c r="Z362">
        <v>1</v>
      </c>
    </row>
    <row r="363" spans="1:26" x14ac:dyDescent="0.25">
      <c r="A363" t="s">
        <v>24</v>
      </c>
      <c r="B363" s="9">
        <v>43559</v>
      </c>
      <c r="C363" t="s">
        <v>73</v>
      </c>
      <c r="D363" t="s">
        <v>74</v>
      </c>
      <c r="E363">
        <v>46</v>
      </c>
      <c r="F363" s="9">
        <v>43559</v>
      </c>
      <c r="G363">
        <v>823004940</v>
      </c>
      <c r="H363" t="s">
        <v>102</v>
      </c>
      <c r="I363">
        <v>3</v>
      </c>
      <c r="J363" t="s">
        <v>417</v>
      </c>
      <c r="K363">
        <v>1</v>
      </c>
      <c r="L363" s="10">
        <v>537587</v>
      </c>
      <c r="M363" s="10" t="s">
        <v>36</v>
      </c>
      <c r="N363" s="10">
        <v>537587</v>
      </c>
      <c r="O363" s="10" t="s">
        <v>448</v>
      </c>
      <c r="P363" t="s">
        <v>29</v>
      </c>
      <c r="R363" t="str">
        <f t="shared" si="11"/>
        <v/>
      </c>
      <c r="W363" s="11" t="str">
        <f t="shared" si="10"/>
        <v/>
      </c>
      <c r="X363" t="str">
        <f>+IF(D363="","",VLOOKUP(D363,[1]DATOS!$G$15:$H$37,2,0))</f>
        <v>CIRUGIA</v>
      </c>
      <c r="Y363" t="str">
        <f t="shared" si="13"/>
        <v>CIR46</v>
      </c>
      <c r="Z363">
        <v>1</v>
      </c>
    </row>
    <row r="364" spans="1:26" x14ac:dyDescent="0.25">
      <c r="A364" t="s">
        <v>24</v>
      </c>
      <c r="B364" s="9">
        <v>43559</v>
      </c>
      <c r="C364" t="s">
        <v>73</v>
      </c>
      <c r="D364" t="s">
        <v>74</v>
      </c>
      <c r="E364">
        <v>46</v>
      </c>
      <c r="F364" s="9">
        <v>43559</v>
      </c>
      <c r="G364">
        <v>823004940</v>
      </c>
      <c r="H364" t="s">
        <v>102</v>
      </c>
      <c r="I364">
        <v>4</v>
      </c>
      <c r="J364" t="s">
        <v>433</v>
      </c>
      <c r="K364">
        <v>1</v>
      </c>
      <c r="L364" s="10">
        <v>209177</v>
      </c>
      <c r="M364" s="10" t="s">
        <v>36</v>
      </c>
      <c r="N364" s="10">
        <v>209177</v>
      </c>
      <c r="O364" s="10" t="s">
        <v>448</v>
      </c>
      <c r="P364" t="s">
        <v>29</v>
      </c>
      <c r="R364" t="str">
        <f t="shared" si="11"/>
        <v/>
      </c>
      <c r="W364" s="11" t="str">
        <f t="shared" si="10"/>
        <v/>
      </c>
      <c r="X364" t="str">
        <f>+IF(D364="","",VLOOKUP(D364,[1]DATOS!$G$15:$H$37,2,0))</f>
        <v>CIRUGIA</v>
      </c>
      <c r="Y364" t="str">
        <f t="shared" si="13"/>
        <v>CIR46</v>
      </c>
      <c r="Z364">
        <v>1</v>
      </c>
    </row>
    <row r="365" spans="1:26" x14ac:dyDescent="0.25">
      <c r="A365" t="s">
        <v>24</v>
      </c>
      <c r="B365" s="9">
        <v>43559</v>
      </c>
      <c r="C365" t="s">
        <v>73</v>
      </c>
      <c r="D365" t="s">
        <v>74</v>
      </c>
      <c r="E365">
        <v>47</v>
      </c>
      <c r="F365" s="9">
        <v>43559</v>
      </c>
      <c r="G365">
        <v>823004940</v>
      </c>
      <c r="H365" t="s">
        <v>102</v>
      </c>
      <c r="I365">
        <v>1</v>
      </c>
      <c r="J365" t="s">
        <v>449</v>
      </c>
      <c r="K365">
        <v>1</v>
      </c>
      <c r="L365" s="10">
        <v>4746280</v>
      </c>
      <c r="M365" s="10" t="s">
        <v>36</v>
      </c>
      <c r="N365" s="10">
        <v>4746280</v>
      </c>
      <c r="O365" s="10" t="s">
        <v>450</v>
      </c>
      <c r="P365" t="s">
        <v>29</v>
      </c>
      <c r="R365" t="str">
        <f t="shared" si="11"/>
        <v/>
      </c>
      <c r="W365" s="11" t="str">
        <f t="shared" si="10"/>
        <v/>
      </c>
      <c r="X365" t="str">
        <f>+IF(D365="","",VLOOKUP(D365,[1]DATOS!$G$15:$H$37,2,0))</f>
        <v>CIRUGIA</v>
      </c>
      <c r="Y365" t="str">
        <f t="shared" si="13"/>
        <v>CIR47</v>
      </c>
      <c r="Z365">
        <v>1</v>
      </c>
    </row>
    <row r="366" spans="1:26" x14ac:dyDescent="0.25">
      <c r="A366" t="s">
        <v>24</v>
      </c>
      <c r="B366" s="9">
        <v>43559</v>
      </c>
      <c r="C366" t="s">
        <v>73</v>
      </c>
      <c r="D366" t="s">
        <v>74</v>
      </c>
      <c r="E366">
        <v>47</v>
      </c>
      <c r="F366" s="9">
        <v>43559</v>
      </c>
      <c r="G366">
        <v>823004940</v>
      </c>
      <c r="H366" t="s">
        <v>102</v>
      </c>
      <c r="I366">
        <v>2</v>
      </c>
      <c r="J366" t="s">
        <v>451</v>
      </c>
      <c r="K366">
        <v>1</v>
      </c>
      <c r="L366" s="10">
        <v>3404940</v>
      </c>
      <c r="M366" s="10" t="s">
        <v>36</v>
      </c>
      <c r="N366" s="10">
        <v>3404940</v>
      </c>
      <c r="O366" s="10" t="s">
        <v>450</v>
      </c>
      <c r="P366" t="s">
        <v>29</v>
      </c>
      <c r="R366" t="str">
        <f t="shared" si="11"/>
        <v/>
      </c>
      <c r="W366" s="11" t="str">
        <f t="shared" si="10"/>
        <v/>
      </c>
      <c r="X366" t="str">
        <f>+IF(D366="","",VLOOKUP(D366,[1]DATOS!$G$15:$H$37,2,0))</f>
        <v>CIRUGIA</v>
      </c>
      <c r="Y366" t="str">
        <f t="shared" si="13"/>
        <v>CIR47</v>
      </c>
      <c r="Z366">
        <v>1</v>
      </c>
    </row>
    <row r="367" spans="1:26" x14ac:dyDescent="0.25">
      <c r="A367" t="s">
        <v>24</v>
      </c>
      <c r="B367" s="9">
        <v>43559</v>
      </c>
      <c r="C367" t="s">
        <v>73</v>
      </c>
      <c r="D367" t="s">
        <v>74</v>
      </c>
      <c r="E367">
        <v>47</v>
      </c>
      <c r="F367" s="9">
        <v>43559</v>
      </c>
      <c r="G367">
        <v>823004940</v>
      </c>
      <c r="H367" t="s">
        <v>102</v>
      </c>
      <c r="I367">
        <v>3</v>
      </c>
      <c r="J367" t="s">
        <v>452</v>
      </c>
      <c r="K367">
        <v>1</v>
      </c>
      <c r="L367" s="10">
        <v>2493579</v>
      </c>
      <c r="M367" s="10" t="s">
        <v>36</v>
      </c>
      <c r="N367" s="10">
        <v>2493579</v>
      </c>
      <c r="O367" s="10" t="s">
        <v>450</v>
      </c>
      <c r="P367" t="s">
        <v>29</v>
      </c>
      <c r="R367" t="str">
        <f t="shared" si="11"/>
        <v/>
      </c>
      <c r="W367" s="11" t="str">
        <f t="shared" si="10"/>
        <v/>
      </c>
      <c r="X367" t="str">
        <f>+IF(D367="","",VLOOKUP(D367,[1]DATOS!$G$15:$H$37,2,0))</f>
        <v>CIRUGIA</v>
      </c>
      <c r="Y367" t="str">
        <f t="shared" si="13"/>
        <v>CIR47</v>
      </c>
      <c r="Z367">
        <v>1</v>
      </c>
    </row>
    <row r="368" spans="1:26" x14ac:dyDescent="0.25">
      <c r="A368" t="s">
        <v>24</v>
      </c>
      <c r="B368" s="9">
        <v>43559</v>
      </c>
      <c r="C368" t="s">
        <v>73</v>
      </c>
      <c r="D368" t="s">
        <v>74</v>
      </c>
      <c r="E368">
        <v>47</v>
      </c>
      <c r="F368" s="9">
        <v>43559</v>
      </c>
      <c r="G368">
        <v>823004940</v>
      </c>
      <c r="H368" t="s">
        <v>102</v>
      </c>
      <c r="I368">
        <v>4</v>
      </c>
      <c r="J368" t="s">
        <v>453</v>
      </c>
      <c r="K368">
        <v>1</v>
      </c>
      <c r="L368" s="10">
        <v>3508120</v>
      </c>
      <c r="M368" s="10" t="s">
        <v>36</v>
      </c>
      <c r="N368" s="10">
        <v>3508120</v>
      </c>
      <c r="O368" s="10" t="s">
        <v>450</v>
      </c>
      <c r="P368" t="s">
        <v>29</v>
      </c>
      <c r="R368" t="str">
        <f t="shared" si="11"/>
        <v/>
      </c>
      <c r="W368" s="11" t="str">
        <f t="shared" si="10"/>
        <v/>
      </c>
      <c r="X368" t="str">
        <f>+IF(D368="","",VLOOKUP(D368,[1]DATOS!$G$15:$H$37,2,0))</f>
        <v>CIRUGIA</v>
      </c>
      <c r="Y368" t="str">
        <f t="shared" si="13"/>
        <v>CIR47</v>
      </c>
      <c r="Z368">
        <v>1</v>
      </c>
    </row>
    <row r="369" spans="1:26" x14ac:dyDescent="0.25">
      <c r="A369" t="s">
        <v>24</v>
      </c>
      <c r="B369" s="9">
        <v>43559</v>
      </c>
      <c r="C369" t="s">
        <v>73</v>
      </c>
      <c r="D369" t="s">
        <v>74</v>
      </c>
      <c r="E369">
        <v>47</v>
      </c>
      <c r="F369" s="9">
        <v>43559</v>
      </c>
      <c r="G369">
        <v>823004940</v>
      </c>
      <c r="H369" t="s">
        <v>102</v>
      </c>
      <c r="I369">
        <v>5</v>
      </c>
      <c r="J369" t="s">
        <v>454</v>
      </c>
      <c r="K369">
        <v>1</v>
      </c>
      <c r="L369" s="10">
        <v>453992</v>
      </c>
      <c r="M369" s="10" t="s">
        <v>36</v>
      </c>
      <c r="N369" s="10">
        <v>453992</v>
      </c>
      <c r="O369" s="10" t="s">
        <v>450</v>
      </c>
      <c r="P369" t="s">
        <v>29</v>
      </c>
      <c r="R369" t="str">
        <f t="shared" si="11"/>
        <v/>
      </c>
      <c r="W369" s="11" t="str">
        <f t="shared" si="10"/>
        <v/>
      </c>
      <c r="X369" t="str">
        <f>+IF(D369="","",VLOOKUP(D369,[1]DATOS!$G$15:$H$37,2,0))</f>
        <v>CIRUGIA</v>
      </c>
      <c r="Y369" t="str">
        <f t="shared" si="13"/>
        <v>CIR47</v>
      </c>
      <c r="Z369">
        <v>1</v>
      </c>
    </row>
    <row r="370" spans="1:26" x14ac:dyDescent="0.25">
      <c r="A370" t="s">
        <v>24</v>
      </c>
      <c r="B370" s="9">
        <v>43559</v>
      </c>
      <c r="C370" t="s">
        <v>73</v>
      </c>
      <c r="D370" t="s">
        <v>74</v>
      </c>
      <c r="E370">
        <v>47</v>
      </c>
      <c r="F370" s="9">
        <v>43559</v>
      </c>
      <c r="G370">
        <v>823004940</v>
      </c>
      <c r="H370" t="s">
        <v>102</v>
      </c>
      <c r="I370">
        <v>6</v>
      </c>
      <c r="J370" t="s">
        <v>455</v>
      </c>
      <c r="K370">
        <v>1</v>
      </c>
      <c r="L370" s="10">
        <v>453992</v>
      </c>
      <c r="M370" s="10" t="s">
        <v>36</v>
      </c>
      <c r="N370" s="10">
        <v>453992</v>
      </c>
      <c r="O370" s="10" t="s">
        <v>450</v>
      </c>
      <c r="P370" t="s">
        <v>29</v>
      </c>
      <c r="R370" t="str">
        <f t="shared" si="11"/>
        <v/>
      </c>
      <c r="W370" s="11" t="str">
        <f t="shared" si="10"/>
        <v/>
      </c>
      <c r="X370" t="str">
        <f>+IF(D370="","",VLOOKUP(D370,[1]DATOS!$G$15:$H$37,2,0))</f>
        <v>CIRUGIA</v>
      </c>
      <c r="Y370" t="str">
        <f t="shared" si="13"/>
        <v>CIR47</v>
      </c>
      <c r="Z370">
        <v>1</v>
      </c>
    </row>
    <row r="371" spans="1:26" x14ac:dyDescent="0.25">
      <c r="A371" t="s">
        <v>24</v>
      </c>
      <c r="B371" s="9">
        <v>43559</v>
      </c>
      <c r="C371" t="s">
        <v>73</v>
      </c>
      <c r="D371" t="s">
        <v>74</v>
      </c>
      <c r="E371">
        <v>47</v>
      </c>
      <c r="F371" s="9">
        <v>43559</v>
      </c>
      <c r="G371">
        <v>823004940</v>
      </c>
      <c r="H371" t="s">
        <v>102</v>
      </c>
      <c r="I371">
        <v>7</v>
      </c>
      <c r="J371" t="s">
        <v>456</v>
      </c>
      <c r="K371">
        <v>1</v>
      </c>
      <c r="L371" s="10">
        <v>453992</v>
      </c>
      <c r="M371" s="10" t="s">
        <v>36</v>
      </c>
      <c r="N371" s="10">
        <v>453992</v>
      </c>
      <c r="O371" s="10" t="s">
        <v>450</v>
      </c>
      <c r="P371" t="s">
        <v>29</v>
      </c>
      <c r="R371" t="str">
        <f t="shared" si="11"/>
        <v/>
      </c>
      <c r="W371" s="11" t="str">
        <f t="shared" si="10"/>
        <v/>
      </c>
      <c r="X371" t="str">
        <f>+IF(D371="","",VLOOKUP(D371,[1]DATOS!$G$15:$H$37,2,0))</f>
        <v>CIRUGIA</v>
      </c>
      <c r="Y371" t="str">
        <f t="shared" si="13"/>
        <v>CIR47</v>
      </c>
      <c r="Z371">
        <v>1</v>
      </c>
    </row>
    <row r="372" spans="1:26" x14ac:dyDescent="0.25">
      <c r="A372" t="s">
        <v>24</v>
      </c>
      <c r="B372" s="9">
        <v>43559</v>
      </c>
      <c r="C372" t="s">
        <v>73</v>
      </c>
      <c r="D372" t="s">
        <v>74</v>
      </c>
      <c r="E372">
        <v>47</v>
      </c>
      <c r="F372" s="9">
        <v>43559</v>
      </c>
      <c r="G372">
        <v>823004940</v>
      </c>
      <c r="H372" t="s">
        <v>102</v>
      </c>
      <c r="I372">
        <v>8</v>
      </c>
      <c r="J372" t="s">
        <v>457</v>
      </c>
      <c r="K372">
        <v>1</v>
      </c>
      <c r="L372" s="10">
        <v>350296</v>
      </c>
      <c r="M372" s="10" t="s">
        <v>36</v>
      </c>
      <c r="N372" s="10">
        <v>350296</v>
      </c>
      <c r="O372" s="10" t="s">
        <v>450</v>
      </c>
      <c r="P372" t="s">
        <v>29</v>
      </c>
      <c r="R372" t="str">
        <f t="shared" si="11"/>
        <v/>
      </c>
      <c r="W372" s="11" t="str">
        <f t="shared" si="10"/>
        <v/>
      </c>
      <c r="X372" t="str">
        <f>+IF(D372="","",VLOOKUP(D372,[1]DATOS!$G$15:$H$37,2,0))</f>
        <v>CIRUGIA</v>
      </c>
      <c r="Y372" t="str">
        <f t="shared" si="13"/>
        <v>CIR47</v>
      </c>
      <c r="Z372">
        <v>1</v>
      </c>
    </row>
    <row r="373" spans="1:26" x14ac:dyDescent="0.25">
      <c r="A373" t="s">
        <v>24</v>
      </c>
      <c r="B373" s="9">
        <v>43559</v>
      </c>
      <c r="C373" t="s">
        <v>73</v>
      </c>
      <c r="D373" t="s">
        <v>74</v>
      </c>
      <c r="E373">
        <v>47</v>
      </c>
      <c r="F373" s="9">
        <v>43559</v>
      </c>
      <c r="G373">
        <v>823004940</v>
      </c>
      <c r="H373" t="s">
        <v>102</v>
      </c>
      <c r="I373">
        <v>9</v>
      </c>
      <c r="J373" t="s">
        <v>458</v>
      </c>
      <c r="K373">
        <v>1</v>
      </c>
      <c r="L373" s="10">
        <v>352639</v>
      </c>
      <c r="M373" s="10" t="s">
        <v>36</v>
      </c>
      <c r="N373" s="10">
        <v>352639</v>
      </c>
      <c r="O373" s="10" t="s">
        <v>450</v>
      </c>
      <c r="P373" t="s">
        <v>29</v>
      </c>
      <c r="R373" t="str">
        <f t="shared" si="11"/>
        <v/>
      </c>
      <c r="W373" s="11" t="str">
        <f t="shared" si="10"/>
        <v/>
      </c>
      <c r="X373" t="str">
        <f>+IF(D373="","",VLOOKUP(D373,[1]DATOS!$G$15:$H$37,2,0))</f>
        <v>CIRUGIA</v>
      </c>
      <c r="Y373" t="str">
        <f t="shared" si="13"/>
        <v>CIR47</v>
      </c>
      <c r="Z373">
        <v>1</v>
      </c>
    </row>
    <row r="374" spans="1:26" x14ac:dyDescent="0.25">
      <c r="A374" t="s">
        <v>24</v>
      </c>
      <c r="B374" s="9">
        <v>43559</v>
      </c>
      <c r="C374" t="s">
        <v>73</v>
      </c>
      <c r="D374" t="s">
        <v>74</v>
      </c>
      <c r="E374">
        <v>47</v>
      </c>
      <c r="F374" s="9">
        <v>43559</v>
      </c>
      <c r="G374">
        <v>823004940</v>
      </c>
      <c r="H374" t="s">
        <v>102</v>
      </c>
      <c r="I374">
        <v>10</v>
      </c>
      <c r="J374" t="s">
        <v>459</v>
      </c>
      <c r="K374">
        <v>1</v>
      </c>
      <c r="L374" s="10">
        <v>110093</v>
      </c>
      <c r="M374" s="10">
        <v>20917.670000000002</v>
      </c>
      <c r="N374" s="10">
        <v>131010.67</v>
      </c>
      <c r="O374" s="10" t="s">
        <v>450</v>
      </c>
      <c r="P374" t="s">
        <v>29</v>
      </c>
      <c r="R374" t="str">
        <f t="shared" si="11"/>
        <v/>
      </c>
      <c r="W374" s="11" t="str">
        <f t="shared" si="10"/>
        <v/>
      </c>
      <c r="X374" t="str">
        <f>+IF(D374="","",VLOOKUP(D374,[1]DATOS!$G$15:$H$37,2,0))</f>
        <v>CIRUGIA</v>
      </c>
      <c r="Y374" t="str">
        <f t="shared" si="13"/>
        <v>CIR47</v>
      </c>
      <c r="Z374">
        <v>1</v>
      </c>
    </row>
    <row r="375" spans="1:26" x14ac:dyDescent="0.25">
      <c r="A375" t="s">
        <v>24</v>
      </c>
      <c r="B375" s="9">
        <v>43559</v>
      </c>
      <c r="C375" t="s">
        <v>73</v>
      </c>
      <c r="D375" t="s">
        <v>74</v>
      </c>
      <c r="E375">
        <v>48</v>
      </c>
      <c r="F375" s="9">
        <v>43559</v>
      </c>
      <c r="G375">
        <v>823004940</v>
      </c>
      <c r="H375" t="s">
        <v>102</v>
      </c>
      <c r="I375">
        <v>1</v>
      </c>
      <c r="J375" t="s">
        <v>460</v>
      </c>
      <c r="K375">
        <v>1</v>
      </c>
      <c r="L375" s="10">
        <v>3376605</v>
      </c>
      <c r="M375" s="10" t="s">
        <v>36</v>
      </c>
      <c r="N375" s="10">
        <v>3376605</v>
      </c>
      <c r="O375" s="10" t="s">
        <v>461</v>
      </c>
      <c r="P375" t="s">
        <v>29</v>
      </c>
      <c r="R375" t="str">
        <f t="shared" si="11"/>
        <v/>
      </c>
      <c r="W375" s="11" t="str">
        <f t="shared" si="10"/>
        <v/>
      </c>
      <c r="X375" t="str">
        <f>+IF(D375="","",VLOOKUP(D375,[1]DATOS!$G$15:$H$37,2,0))</f>
        <v>CIRUGIA</v>
      </c>
      <c r="Y375" t="str">
        <f t="shared" si="13"/>
        <v>CIR48</v>
      </c>
      <c r="Z375">
        <v>1</v>
      </c>
    </row>
    <row r="376" spans="1:26" x14ac:dyDescent="0.25">
      <c r="A376" t="s">
        <v>24</v>
      </c>
      <c r="B376" s="9">
        <v>43559</v>
      </c>
      <c r="C376" t="s">
        <v>73</v>
      </c>
      <c r="D376" t="s">
        <v>74</v>
      </c>
      <c r="E376">
        <v>49</v>
      </c>
      <c r="F376" s="9">
        <v>43559</v>
      </c>
      <c r="G376">
        <v>823004940</v>
      </c>
      <c r="H376" t="s">
        <v>102</v>
      </c>
      <c r="I376">
        <v>1</v>
      </c>
      <c r="J376" t="s">
        <v>462</v>
      </c>
      <c r="K376">
        <v>1</v>
      </c>
      <c r="L376" s="10">
        <v>1191257</v>
      </c>
      <c r="M376" s="10" t="s">
        <v>36</v>
      </c>
      <c r="N376" s="10">
        <v>1191257</v>
      </c>
      <c r="O376" s="10" t="s">
        <v>463</v>
      </c>
      <c r="P376" t="s">
        <v>29</v>
      </c>
      <c r="R376" t="str">
        <f t="shared" si="11"/>
        <v/>
      </c>
      <c r="W376" s="11" t="str">
        <f t="shared" si="10"/>
        <v/>
      </c>
      <c r="X376" t="str">
        <f>+IF(D376="","",VLOOKUP(D376,[1]DATOS!$G$15:$H$37,2,0))</f>
        <v>CIRUGIA</v>
      </c>
      <c r="Y376" t="str">
        <f t="shared" si="13"/>
        <v>CIR49</v>
      </c>
      <c r="Z376">
        <v>1</v>
      </c>
    </row>
    <row r="377" spans="1:26" x14ac:dyDescent="0.25">
      <c r="A377" t="s">
        <v>24</v>
      </c>
      <c r="B377" s="9">
        <v>43559</v>
      </c>
      <c r="C377" t="s">
        <v>73</v>
      </c>
      <c r="D377" t="s">
        <v>74</v>
      </c>
      <c r="E377">
        <v>49</v>
      </c>
      <c r="F377" s="9">
        <v>43559</v>
      </c>
      <c r="G377">
        <v>823004940</v>
      </c>
      <c r="H377" t="s">
        <v>102</v>
      </c>
      <c r="I377">
        <v>2</v>
      </c>
      <c r="J377" t="s">
        <v>464</v>
      </c>
      <c r="K377">
        <v>1</v>
      </c>
      <c r="L377" s="10">
        <v>3411884</v>
      </c>
      <c r="M377" s="10" t="s">
        <v>36</v>
      </c>
      <c r="N377" s="10">
        <v>3411884</v>
      </c>
      <c r="O377" s="10" t="s">
        <v>463</v>
      </c>
      <c r="P377" t="s">
        <v>29</v>
      </c>
      <c r="R377" t="str">
        <f t="shared" si="11"/>
        <v/>
      </c>
      <c r="W377" s="11" t="str">
        <f t="shared" si="10"/>
        <v/>
      </c>
      <c r="X377" t="str">
        <f>+IF(D377="","",VLOOKUP(D377,[1]DATOS!$G$15:$H$37,2,0))</f>
        <v>CIRUGIA</v>
      </c>
      <c r="Y377" t="str">
        <f t="shared" si="13"/>
        <v>CIR49</v>
      </c>
      <c r="Z377">
        <v>1</v>
      </c>
    </row>
    <row r="378" spans="1:26" x14ac:dyDescent="0.25">
      <c r="A378" t="s">
        <v>24</v>
      </c>
      <c r="B378" s="9">
        <v>43559</v>
      </c>
      <c r="C378" t="s">
        <v>73</v>
      </c>
      <c r="D378" t="s">
        <v>74</v>
      </c>
      <c r="E378">
        <v>50</v>
      </c>
      <c r="F378" s="9">
        <v>43559</v>
      </c>
      <c r="G378">
        <v>823004940</v>
      </c>
      <c r="H378" t="s">
        <v>102</v>
      </c>
      <c r="I378">
        <v>1</v>
      </c>
      <c r="J378" t="s">
        <v>465</v>
      </c>
      <c r="K378">
        <v>1</v>
      </c>
      <c r="L378" s="10">
        <v>1846912</v>
      </c>
      <c r="M378" s="10" t="s">
        <v>36</v>
      </c>
      <c r="N378" s="10">
        <v>1846912</v>
      </c>
      <c r="O378" s="10" t="s">
        <v>466</v>
      </c>
      <c r="P378" t="s">
        <v>29</v>
      </c>
      <c r="R378" t="str">
        <f t="shared" si="11"/>
        <v/>
      </c>
      <c r="W378" s="11" t="str">
        <f t="shared" si="10"/>
        <v/>
      </c>
      <c r="X378" t="str">
        <f>+IF(D378="","",VLOOKUP(D378,[1]DATOS!$G$15:$H$37,2,0))</f>
        <v>CIRUGIA</v>
      </c>
      <c r="Y378" t="str">
        <f t="shared" si="13"/>
        <v>CIR50</v>
      </c>
      <c r="Z378">
        <v>1</v>
      </c>
    </row>
    <row r="379" spans="1:26" x14ac:dyDescent="0.25">
      <c r="A379" t="s">
        <v>24</v>
      </c>
      <c r="B379" s="9">
        <v>43559</v>
      </c>
      <c r="C379" t="s">
        <v>73</v>
      </c>
      <c r="D379" t="s">
        <v>74</v>
      </c>
      <c r="E379">
        <v>50</v>
      </c>
      <c r="F379" s="9">
        <v>43559</v>
      </c>
      <c r="G379">
        <v>823004940</v>
      </c>
      <c r="H379" t="s">
        <v>102</v>
      </c>
      <c r="I379">
        <v>2</v>
      </c>
      <c r="J379" t="s">
        <v>118</v>
      </c>
      <c r="K379">
        <v>1</v>
      </c>
      <c r="L379" s="10">
        <v>1679915</v>
      </c>
      <c r="M379" s="10" t="s">
        <v>36</v>
      </c>
      <c r="N379" s="10">
        <v>1679915</v>
      </c>
      <c r="O379" s="10" t="s">
        <v>466</v>
      </c>
      <c r="P379" t="s">
        <v>29</v>
      </c>
      <c r="R379" t="str">
        <f t="shared" si="11"/>
        <v/>
      </c>
      <c r="W379" s="11" t="str">
        <f t="shared" si="10"/>
        <v/>
      </c>
      <c r="X379" t="str">
        <f>+IF(D379="","",VLOOKUP(D379,[1]DATOS!$G$15:$H$37,2,0))</f>
        <v>CIRUGIA</v>
      </c>
      <c r="Y379" t="str">
        <f t="shared" si="13"/>
        <v>CIR50</v>
      </c>
      <c r="Z379">
        <v>1</v>
      </c>
    </row>
    <row r="380" spans="1:26" x14ac:dyDescent="0.25">
      <c r="A380" t="s">
        <v>24</v>
      </c>
      <c r="B380" s="9">
        <v>43559</v>
      </c>
      <c r="C380" t="s">
        <v>73</v>
      </c>
      <c r="D380" t="s">
        <v>74</v>
      </c>
      <c r="E380">
        <v>50</v>
      </c>
      <c r="F380" s="9">
        <v>43559</v>
      </c>
      <c r="G380">
        <v>823004940</v>
      </c>
      <c r="H380" t="s">
        <v>102</v>
      </c>
      <c r="I380">
        <v>3</v>
      </c>
      <c r="J380" t="s">
        <v>119</v>
      </c>
      <c r="K380">
        <v>1</v>
      </c>
      <c r="L380" s="10">
        <v>537587</v>
      </c>
      <c r="M380" s="10" t="s">
        <v>36</v>
      </c>
      <c r="N380" s="10">
        <v>537587</v>
      </c>
      <c r="O380" s="10" t="s">
        <v>466</v>
      </c>
      <c r="P380" t="s">
        <v>29</v>
      </c>
      <c r="R380" t="str">
        <f t="shared" si="11"/>
        <v/>
      </c>
      <c r="W380" s="11" t="str">
        <f t="shared" si="10"/>
        <v/>
      </c>
      <c r="X380" t="str">
        <f>+IF(D380="","",VLOOKUP(D380,[1]DATOS!$G$15:$H$37,2,0))</f>
        <v>CIRUGIA</v>
      </c>
      <c r="Y380" t="str">
        <f t="shared" si="13"/>
        <v>CIR50</v>
      </c>
      <c r="Z380">
        <v>1</v>
      </c>
    </row>
    <row r="381" spans="1:26" x14ac:dyDescent="0.25">
      <c r="A381" t="s">
        <v>24</v>
      </c>
      <c r="B381" s="9">
        <v>43559</v>
      </c>
      <c r="C381" t="s">
        <v>73</v>
      </c>
      <c r="D381" t="s">
        <v>74</v>
      </c>
      <c r="E381">
        <v>50</v>
      </c>
      <c r="F381" s="9">
        <v>43559</v>
      </c>
      <c r="G381">
        <v>823004940</v>
      </c>
      <c r="H381" t="s">
        <v>102</v>
      </c>
      <c r="I381">
        <v>4</v>
      </c>
      <c r="J381" t="s">
        <v>467</v>
      </c>
      <c r="K381">
        <v>1</v>
      </c>
      <c r="L381" s="10">
        <v>209177</v>
      </c>
      <c r="M381" s="10" t="s">
        <v>36</v>
      </c>
      <c r="N381" s="10">
        <v>209177</v>
      </c>
      <c r="O381" s="10" t="s">
        <v>466</v>
      </c>
      <c r="P381" t="s">
        <v>29</v>
      </c>
      <c r="R381" t="str">
        <f t="shared" si="11"/>
        <v/>
      </c>
      <c r="W381" s="11" t="str">
        <f t="shared" si="10"/>
        <v/>
      </c>
      <c r="X381" t="str">
        <f>+IF(D381="","",VLOOKUP(D381,[1]DATOS!$G$15:$H$37,2,0))</f>
        <v>CIRUGIA</v>
      </c>
      <c r="Y381" t="str">
        <f t="shared" si="13"/>
        <v>CIR50</v>
      </c>
      <c r="Z381">
        <v>1</v>
      </c>
    </row>
    <row r="382" spans="1:26" x14ac:dyDescent="0.25">
      <c r="A382" t="s">
        <v>24</v>
      </c>
      <c r="B382" s="9">
        <v>43559</v>
      </c>
      <c r="C382" t="s">
        <v>73</v>
      </c>
      <c r="D382" t="s">
        <v>74</v>
      </c>
      <c r="E382">
        <v>51</v>
      </c>
      <c r="F382" s="9">
        <v>43559</v>
      </c>
      <c r="G382">
        <v>823004940</v>
      </c>
      <c r="H382" t="s">
        <v>102</v>
      </c>
      <c r="I382">
        <v>1</v>
      </c>
      <c r="J382" t="s">
        <v>468</v>
      </c>
      <c r="K382">
        <v>1</v>
      </c>
      <c r="L382" s="10">
        <v>1942879</v>
      </c>
      <c r="M382" s="10" t="s">
        <v>36</v>
      </c>
      <c r="N382" s="10">
        <v>1942879</v>
      </c>
      <c r="O382" s="10" t="s">
        <v>469</v>
      </c>
      <c r="P382" t="s">
        <v>29</v>
      </c>
      <c r="R382" t="str">
        <f t="shared" si="11"/>
        <v/>
      </c>
      <c r="W382" s="11" t="str">
        <f t="shared" si="10"/>
        <v/>
      </c>
      <c r="X382" t="str">
        <f>+IF(D382="","",VLOOKUP(D382,[1]DATOS!$G$15:$H$37,2,0))</f>
        <v>CIRUGIA</v>
      </c>
      <c r="Y382" t="str">
        <f t="shared" si="13"/>
        <v>CIR51</v>
      </c>
      <c r="Z382">
        <v>1</v>
      </c>
    </row>
    <row r="383" spans="1:26" x14ac:dyDescent="0.25">
      <c r="A383" t="s">
        <v>24</v>
      </c>
      <c r="B383" s="9">
        <v>43559</v>
      </c>
      <c r="C383" t="s">
        <v>73</v>
      </c>
      <c r="D383" t="s">
        <v>74</v>
      </c>
      <c r="E383">
        <v>51</v>
      </c>
      <c r="F383" s="9">
        <v>43559</v>
      </c>
      <c r="G383">
        <v>823004940</v>
      </c>
      <c r="H383" t="s">
        <v>102</v>
      </c>
      <c r="I383">
        <v>2</v>
      </c>
      <c r="J383" t="s">
        <v>470</v>
      </c>
      <c r="K383">
        <v>1</v>
      </c>
      <c r="L383" s="10">
        <v>790668</v>
      </c>
      <c r="M383" s="10" t="s">
        <v>36</v>
      </c>
      <c r="N383" s="10">
        <v>790668</v>
      </c>
      <c r="O383" s="10" t="s">
        <v>469</v>
      </c>
      <c r="P383" t="s">
        <v>29</v>
      </c>
      <c r="R383" t="str">
        <f t="shared" si="11"/>
        <v/>
      </c>
      <c r="W383" s="11" t="str">
        <f t="shared" si="10"/>
        <v/>
      </c>
      <c r="X383" t="str">
        <f>+IF(D383="","",VLOOKUP(D383,[1]DATOS!$G$15:$H$37,2,0))</f>
        <v>CIRUGIA</v>
      </c>
      <c r="Y383" t="str">
        <f t="shared" si="13"/>
        <v>CIR51</v>
      </c>
      <c r="Z383">
        <v>1</v>
      </c>
    </row>
    <row r="384" spans="1:26" x14ac:dyDescent="0.25">
      <c r="A384" t="s">
        <v>24</v>
      </c>
      <c r="B384" s="9">
        <v>43559</v>
      </c>
      <c r="C384" t="s">
        <v>73</v>
      </c>
      <c r="D384" t="s">
        <v>74</v>
      </c>
      <c r="E384">
        <v>52</v>
      </c>
      <c r="F384" s="9">
        <v>43559</v>
      </c>
      <c r="G384">
        <v>823004940</v>
      </c>
      <c r="H384" t="s">
        <v>102</v>
      </c>
      <c r="I384">
        <v>1</v>
      </c>
      <c r="J384" t="s">
        <v>471</v>
      </c>
      <c r="K384">
        <v>1</v>
      </c>
      <c r="L384" s="10">
        <v>1761489</v>
      </c>
      <c r="M384" s="10" t="s">
        <v>36</v>
      </c>
      <c r="N384" s="10">
        <v>1761489</v>
      </c>
      <c r="O384" s="10" t="s">
        <v>472</v>
      </c>
      <c r="P384" t="s">
        <v>29</v>
      </c>
      <c r="R384" t="str">
        <f t="shared" si="11"/>
        <v/>
      </c>
      <c r="W384" s="11" t="str">
        <f t="shared" si="10"/>
        <v/>
      </c>
      <c r="X384" t="str">
        <f>+IF(D384="","",VLOOKUP(D384,[1]DATOS!$G$15:$H$37,2,0))</f>
        <v>CIRUGIA</v>
      </c>
      <c r="Y384" t="str">
        <f t="shared" si="13"/>
        <v>CIR52</v>
      </c>
      <c r="Z384">
        <v>1</v>
      </c>
    </row>
    <row r="385" spans="1:26" x14ac:dyDescent="0.25">
      <c r="A385" t="s">
        <v>24</v>
      </c>
      <c r="B385" s="9">
        <v>43559</v>
      </c>
      <c r="C385" t="s">
        <v>73</v>
      </c>
      <c r="D385" t="s">
        <v>74</v>
      </c>
      <c r="E385">
        <v>52</v>
      </c>
      <c r="F385" s="9">
        <v>43559</v>
      </c>
      <c r="G385">
        <v>823004940</v>
      </c>
      <c r="H385" t="s">
        <v>102</v>
      </c>
      <c r="I385">
        <v>2</v>
      </c>
      <c r="J385" t="s">
        <v>473</v>
      </c>
      <c r="K385">
        <v>1</v>
      </c>
      <c r="L385" s="10">
        <v>790668</v>
      </c>
      <c r="M385" s="10" t="s">
        <v>36</v>
      </c>
      <c r="N385" s="10">
        <v>790668</v>
      </c>
      <c r="O385" s="10" t="s">
        <v>472</v>
      </c>
      <c r="P385" t="s">
        <v>29</v>
      </c>
      <c r="R385" t="str">
        <f t="shared" si="11"/>
        <v/>
      </c>
      <c r="W385" s="11" t="str">
        <f t="shared" si="10"/>
        <v/>
      </c>
      <c r="X385" t="str">
        <f>+IF(D385="","",VLOOKUP(D385,[1]DATOS!$G$15:$H$37,2,0))</f>
        <v>CIRUGIA</v>
      </c>
      <c r="Y385" t="str">
        <f t="shared" si="13"/>
        <v>CIR52</v>
      </c>
      <c r="Z385">
        <v>1</v>
      </c>
    </row>
    <row r="386" spans="1:26" x14ac:dyDescent="0.25">
      <c r="A386" t="s">
        <v>24</v>
      </c>
      <c r="B386" s="9">
        <v>43559</v>
      </c>
      <c r="C386" t="s">
        <v>73</v>
      </c>
      <c r="D386" t="s">
        <v>74</v>
      </c>
      <c r="E386">
        <v>52</v>
      </c>
      <c r="F386" s="9">
        <v>43559</v>
      </c>
      <c r="G386">
        <v>823004940</v>
      </c>
      <c r="H386" t="s">
        <v>102</v>
      </c>
      <c r="I386">
        <v>3</v>
      </c>
      <c r="J386" t="s">
        <v>474</v>
      </c>
      <c r="K386">
        <v>1</v>
      </c>
      <c r="L386" s="10">
        <v>748022</v>
      </c>
      <c r="M386" s="10" t="s">
        <v>36</v>
      </c>
      <c r="N386" s="10">
        <v>748022</v>
      </c>
      <c r="O386" s="10" t="s">
        <v>472</v>
      </c>
      <c r="P386" t="s">
        <v>29</v>
      </c>
      <c r="R386" t="str">
        <f t="shared" si="11"/>
        <v/>
      </c>
      <c r="W386" s="11" t="str">
        <f t="shared" ref="W386:W449" si="14">IF(U386="","",T386/K386)</f>
        <v/>
      </c>
      <c r="X386" t="str">
        <f>+IF(D386="","",VLOOKUP(D386,[1]DATOS!$G$15:$H$37,2,0))</f>
        <v>CIRUGIA</v>
      </c>
      <c r="Y386" t="str">
        <f t="shared" si="13"/>
        <v>CIR52</v>
      </c>
      <c r="Z386">
        <v>1</v>
      </c>
    </row>
    <row r="387" spans="1:26" x14ac:dyDescent="0.25">
      <c r="A387" t="s">
        <v>24</v>
      </c>
      <c r="B387" s="9">
        <v>43559</v>
      </c>
      <c r="C387" t="s">
        <v>73</v>
      </c>
      <c r="D387" t="s">
        <v>74</v>
      </c>
      <c r="E387">
        <v>52</v>
      </c>
      <c r="F387" s="9">
        <v>43559</v>
      </c>
      <c r="G387">
        <v>823004940</v>
      </c>
      <c r="H387" t="s">
        <v>102</v>
      </c>
      <c r="I387">
        <v>4</v>
      </c>
      <c r="J387" t="s">
        <v>475</v>
      </c>
      <c r="K387">
        <v>1</v>
      </c>
      <c r="L387" s="10">
        <v>350296</v>
      </c>
      <c r="M387" s="10" t="s">
        <v>36</v>
      </c>
      <c r="N387" s="10">
        <v>350296</v>
      </c>
      <c r="O387" s="10" t="s">
        <v>472</v>
      </c>
      <c r="P387" t="s">
        <v>29</v>
      </c>
      <c r="R387" t="str">
        <f t="shared" ref="R387:R450" si="15">IF(OR(Q387="",U387=""),"",NETWORKDAYS(F387,U387))</f>
        <v/>
      </c>
      <c r="W387" s="11" t="str">
        <f t="shared" si="14"/>
        <v/>
      </c>
      <c r="X387" t="str">
        <f>+IF(D387="","",VLOOKUP(D387,[1]DATOS!$G$15:$H$37,2,0))</f>
        <v>CIRUGIA</v>
      </c>
      <c r="Y387" t="str">
        <f t="shared" si="13"/>
        <v>CIR52</v>
      </c>
      <c r="Z387">
        <v>1</v>
      </c>
    </row>
    <row r="388" spans="1:26" x14ac:dyDescent="0.25">
      <c r="A388" t="s">
        <v>24</v>
      </c>
      <c r="B388" s="9">
        <v>43559</v>
      </c>
      <c r="C388" t="s">
        <v>73</v>
      </c>
      <c r="D388" t="s">
        <v>74</v>
      </c>
      <c r="E388">
        <v>52</v>
      </c>
      <c r="F388" s="9">
        <v>43559</v>
      </c>
      <c r="G388">
        <v>823004940</v>
      </c>
      <c r="H388" t="s">
        <v>102</v>
      </c>
      <c r="I388">
        <v>5</v>
      </c>
      <c r="J388" t="s">
        <v>433</v>
      </c>
      <c r="K388">
        <v>1</v>
      </c>
      <c r="L388" s="10">
        <v>209177</v>
      </c>
      <c r="M388" s="10" t="s">
        <v>36</v>
      </c>
      <c r="N388" s="10">
        <v>209177</v>
      </c>
      <c r="O388" s="10" t="s">
        <v>472</v>
      </c>
      <c r="P388" t="s">
        <v>29</v>
      </c>
      <c r="R388" t="str">
        <f t="shared" si="15"/>
        <v/>
      </c>
      <c r="W388" s="11" t="str">
        <f t="shared" si="14"/>
        <v/>
      </c>
      <c r="X388" t="str">
        <f>+IF(D388="","",VLOOKUP(D388,[1]DATOS!$G$15:$H$37,2,0))</f>
        <v>CIRUGIA</v>
      </c>
      <c r="Y388" t="str">
        <f t="shared" si="13"/>
        <v>CIR52</v>
      </c>
      <c r="Z388">
        <v>1</v>
      </c>
    </row>
    <row r="389" spans="1:26" x14ac:dyDescent="0.25">
      <c r="A389" t="s">
        <v>24</v>
      </c>
      <c r="B389" s="9">
        <v>43559</v>
      </c>
      <c r="C389" t="s">
        <v>73</v>
      </c>
      <c r="D389" t="s">
        <v>74</v>
      </c>
      <c r="E389">
        <v>52</v>
      </c>
      <c r="F389" s="9">
        <v>43559</v>
      </c>
      <c r="G389">
        <v>823004940</v>
      </c>
      <c r="H389" t="s">
        <v>102</v>
      </c>
      <c r="I389">
        <v>6</v>
      </c>
      <c r="J389" t="s">
        <v>476</v>
      </c>
      <c r="K389">
        <v>2</v>
      </c>
      <c r="L389" s="10">
        <v>352639</v>
      </c>
      <c r="M389" s="10" t="s">
        <v>36</v>
      </c>
      <c r="N389" s="10">
        <v>705278</v>
      </c>
      <c r="O389" s="10" t="s">
        <v>472</v>
      </c>
      <c r="P389" t="s">
        <v>29</v>
      </c>
      <c r="R389" t="str">
        <f t="shared" si="15"/>
        <v/>
      </c>
      <c r="W389" s="11" t="str">
        <f t="shared" si="14"/>
        <v/>
      </c>
      <c r="X389" t="str">
        <f>+IF(D389="","",VLOOKUP(D389,[1]DATOS!$G$15:$H$37,2,0))</f>
        <v>CIRUGIA</v>
      </c>
      <c r="Y389" t="str">
        <f t="shared" si="13"/>
        <v>CIR52</v>
      </c>
      <c r="Z389">
        <v>1</v>
      </c>
    </row>
    <row r="390" spans="1:26" x14ac:dyDescent="0.25">
      <c r="A390" t="s">
        <v>24</v>
      </c>
      <c r="B390" s="9">
        <v>43559</v>
      </c>
      <c r="C390" t="s">
        <v>73</v>
      </c>
      <c r="D390" t="s">
        <v>74</v>
      </c>
      <c r="E390">
        <v>52</v>
      </c>
      <c r="F390" s="9">
        <v>43559</v>
      </c>
      <c r="G390">
        <v>823004940</v>
      </c>
      <c r="H390" t="s">
        <v>102</v>
      </c>
      <c r="I390">
        <v>7</v>
      </c>
      <c r="J390" t="s">
        <v>459</v>
      </c>
      <c r="K390">
        <v>1</v>
      </c>
      <c r="L390" s="10">
        <v>110093</v>
      </c>
      <c r="M390" s="10">
        <v>20917.670000000002</v>
      </c>
      <c r="N390" s="10">
        <v>131010.67</v>
      </c>
      <c r="O390" s="10" t="s">
        <v>472</v>
      </c>
      <c r="P390" t="s">
        <v>29</v>
      </c>
      <c r="R390" t="str">
        <f t="shared" si="15"/>
        <v/>
      </c>
      <c r="W390" s="11" t="str">
        <f t="shared" si="14"/>
        <v/>
      </c>
      <c r="X390" t="str">
        <f>+IF(D390="","",VLOOKUP(D390,[1]DATOS!$G$15:$H$37,2,0))</f>
        <v>CIRUGIA</v>
      </c>
      <c r="Y390" t="str">
        <f t="shared" ref="Y390:Y421" si="16">+D390&amp;E390</f>
        <v>CIR52</v>
      </c>
      <c r="Z390">
        <v>1</v>
      </c>
    </row>
    <row r="391" spans="1:26" x14ac:dyDescent="0.25">
      <c r="A391" t="s">
        <v>24</v>
      </c>
      <c r="B391" s="9">
        <v>43559</v>
      </c>
      <c r="C391" t="s">
        <v>73</v>
      </c>
      <c r="D391" t="s">
        <v>74</v>
      </c>
      <c r="E391">
        <v>53</v>
      </c>
      <c r="F391" s="9">
        <v>43559</v>
      </c>
      <c r="G391">
        <v>823004940</v>
      </c>
      <c r="H391" t="s">
        <v>102</v>
      </c>
      <c r="I391">
        <v>1</v>
      </c>
      <c r="J391" t="s">
        <v>114</v>
      </c>
      <c r="K391">
        <v>1</v>
      </c>
      <c r="L391" s="10">
        <v>1846912</v>
      </c>
      <c r="M391" s="10" t="s">
        <v>36</v>
      </c>
      <c r="N391" s="10">
        <v>1846912</v>
      </c>
      <c r="O391" s="10" t="s">
        <v>477</v>
      </c>
      <c r="P391" t="s">
        <v>29</v>
      </c>
      <c r="R391" t="str">
        <f t="shared" si="15"/>
        <v/>
      </c>
      <c r="W391" s="11" t="str">
        <f t="shared" si="14"/>
        <v/>
      </c>
      <c r="X391" t="str">
        <f>+IF(D391="","",VLOOKUP(D391,[1]DATOS!$G$15:$H$37,2,0))</f>
        <v>CIRUGIA</v>
      </c>
      <c r="Y391" t="str">
        <f t="shared" si="16"/>
        <v>CIR53</v>
      </c>
      <c r="Z391">
        <v>1</v>
      </c>
    </row>
    <row r="392" spans="1:26" x14ac:dyDescent="0.25">
      <c r="A392" t="s">
        <v>24</v>
      </c>
      <c r="B392" s="9">
        <v>43559</v>
      </c>
      <c r="C392" t="s">
        <v>73</v>
      </c>
      <c r="D392" t="s">
        <v>74</v>
      </c>
      <c r="E392">
        <v>53</v>
      </c>
      <c r="F392" s="9">
        <v>43559</v>
      </c>
      <c r="G392">
        <v>823004940</v>
      </c>
      <c r="H392" t="s">
        <v>102</v>
      </c>
      <c r="I392">
        <v>2</v>
      </c>
      <c r="J392" t="s">
        <v>119</v>
      </c>
      <c r="K392">
        <v>1</v>
      </c>
      <c r="L392" s="10">
        <v>537587</v>
      </c>
      <c r="M392" s="10" t="s">
        <v>36</v>
      </c>
      <c r="N392" s="10">
        <v>537587</v>
      </c>
      <c r="O392" s="10" t="s">
        <v>477</v>
      </c>
      <c r="P392" t="s">
        <v>29</v>
      </c>
      <c r="R392" t="str">
        <f t="shared" si="15"/>
        <v/>
      </c>
      <c r="W392" s="11" t="str">
        <f t="shared" si="14"/>
        <v/>
      </c>
      <c r="X392" t="str">
        <f>+IF(D392="","",VLOOKUP(D392,[1]DATOS!$G$15:$H$37,2,0))</f>
        <v>CIRUGIA</v>
      </c>
      <c r="Y392" t="str">
        <f t="shared" si="16"/>
        <v>CIR53</v>
      </c>
      <c r="Z392">
        <v>1</v>
      </c>
    </row>
    <row r="393" spans="1:26" x14ac:dyDescent="0.25">
      <c r="A393" t="s">
        <v>24</v>
      </c>
      <c r="B393" s="9">
        <v>43559</v>
      </c>
      <c r="C393" t="s">
        <v>73</v>
      </c>
      <c r="D393" t="s">
        <v>74</v>
      </c>
      <c r="E393">
        <v>53</v>
      </c>
      <c r="F393" s="9">
        <v>43559</v>
      </c>
      <c r="G393">
        <v>823004940</v>
      </c>
      <c r="H393" t="s">
        <v>102</v>
      </c>
      <c r="I393">
        <v>3</v>
      </c>
      <c r="J393" t="s">
        <v>467</v>
      </c>
      <c r="K393">
        <v>2</v>
      </c>
      <c r="L393" s="10">
        <v>209177</v>
      </c>
      <c r="M393" s="10" t="s">
        <v>36</v>
      </c>
      <c r="N393" s="10">
        <v>418354</v>
      </c>
      <c r="O393" s="10" t="s">
        <v>477</v>
      </c>
      <c r="P393" t="s">
        <v>29</v>
      </c>
      <c r="R393" t="str">
        <f t="shared" si="15"/>
        <v/>
      </c>
      <c r="W393" s="11" t="str">
        <f t="shared" si="14"/>
        <v/>
      </c>
      <c r="X393" t="str">
        <f>+IF(D393="","",VLOOKUP(D393,[1]DATOS!$G$15:$H$37,2,0))</f>
        <v>CIRUGIA</v>
      </c>
      <c r="Y393" t="str">
        <f t="shared" si="16"/>
        <v>CIR53</v>
      </c>
      <c r="Z393">
        <v>1</v>
      </c>
    </row>
    <row r="394" spans="1:26" x14ac:dyDescent="0.25">
      <c r="A394" t="s">
        <v>24</v>
      </c>
      <c r="B394" s="9">
        <v>43559</v>
      </c>
      <c r="C394" t="s">
        <v>73</v>
      </c>
      <c r="D394" t="s">
        <v>74</v>
      </c>
      <c r="E394">
        <v>54</v>
      </c>
      <c r="F394" s="9">
        <v>43559</v>
      </c>
      <c r="G394">
        <v>823004940</v>
      </c>
      <c r="H394" t="s">
        <v>102</v>
      </c>
      <c r="I394">
        <v>1</v>
      </c>
      <c r="J394" t="s">
        <v>435</v>
      </c>
      <c r="K394">
        <v>1</v>
      </c>
      <c r="L394" s="10">
        <v>1846912</v>
      </c>
      <c r="M394" s="10" t="s">
        <v>36</v>
      </c>
      <c r="N394" s="10">
        <v>1846912</v>
      </c>
      <c r="O394" s="10" t="s">
        <v>478</v>
      </c>
      <c r="P394" t="s">
        <v>29</v>
      </c>
      <c r="R394" t="str">
        <f t="shared" si="15"/>
        <v/>
      </c>
      <c r="W394" s="11" t="str">
        <f t="shared" si="14"/>
        <v/>
      </c>
      <c r="X394" t="str">
        <f>+IF(D394="","",VLOOKUP(D394,[1]DATOS!$G$15:$H$37,2,0))</f>
        <v>CIRUGIA</v>
      </c>
      <c r="Y394" t="str">
        <f t="shared" si="16"/>
        <v>CIR54</v>
      </c>
      <c r="Z394">
        <v>1</v>
      </c>
    </row>
    <row r="395" spans="1:26" x14ac:dyDescent="0.25">
      <c r="A395" t="s">
        <v>24</v>
      </c>
      <c r="B395" s="9">
        <v>43559</v>
      </c>
      <c r="C395" t="s">
        <v>73</v>
      </c>
      <c r="D395" t="s">
        <v>74</v>
      </c>
      <c r="E395">
        <v>54</v>
      </c>
      <c r="F395" s="9">
        <v>43559</v>
      </c>
      <c r="G395">
        <v>823004940</v>
      </c>
      <c r="H395" t="s">
        <v>102</v>
      </c>
      <c r="I395">
        <v>2</v>
      </c>
      <c r="J395" t="s">
        <v>119</v>
      </c>
      <c r="K395">
        <v>1</v>
      </c>
      <c r="L395" s="10">
        <v>537587</v>
      </c>
      <c r="M395" s="10" t="s">
        <v>36</v>
      </c>
      <c r="N395" s="10">
        <v>537587</v>
      </c>
      <c r="O395" s="10" t="s">
        <v>478</v>
      </c>
      <c r="P395" t="s">
        <v>29</v>
      </c>
      <c r="R395" t="str">
        <f t="shared" si="15"/>
        <v/>
      </c>
      <c r="W395" s="11" t="str">
        <f t="shared" si="14"/>
        <v/>
      </c>
      <c r="X395" t="str">
        <f>+IF(D395="","",VLOOKUP(D395,[1]DATOS!$G$15:$H$37,2,0))</f>
        <v>CIRUGIA</v>
      </c>
      <c r="Y395" t="str">
        <f t="shared" si="16"/>
        <v>CIR54</v>
      </c>
      <c r="Z395">
        <v>1</v>
      </c>
    </row>
    <row r="396" spans="1:26" x14ac:dyDescent="0.25">
      <c r="A396" t="s">
        <v>24</v>
      </c>
      <c r="B396" s="9">
        <v>43559</v>
      </c>
      <c r="C396" t="s">
        <v>73</v>
      </c>
      <c r="D396" t="s">
        <v>74</v>
      </c>
      <c r="E396">
        <v>54</v>
      </c>
      <c r="F396" s="9">
        <v>43559</v>
      </c>
      <c r="G396">
        <v>823004940</v>
      </c>
      <c r="H396" t="s">
        <v>102</v>
      </c>
      <c r="I396">
        <v>3</v>
      </c>
      <c r="J396" t="s">
        <v>431</v>
      </c>
      <c r="K396">
        <v>2</v>
      </c>
      <c r="L396" s="10">
        <v>209177</v>
      </c>
      <c r="M396" s="10" t="s">
        <v>36</v>
      </c>
      <c r="N396" s="10">
        <v>418354</v>
      </c>
      <c r="O396" s="10" t="s">
        <v>478</v>
      </c>
      <c r="P396" t="s">
        <v>29</v>
      </c>
      <c r="R396" t="str">
        <f t="shared" si="15"/>
        <v/>
      </c>
      <c r="W396" s="11" t="str">
        <f t="shared" si="14"/>
        <v/>
      </c>
      <c r="X396" t="str">
        <f>+IF(D396="","",VLOOKUP(D396,[1]DATOS!$G$15:$H$37,2,0))</f>
        <v>CIRUGIA</v>
      </c>
      <c r="Y396" t="str">
        <f t="shared" si="16"/>
        <v>CIR54</v>
      </c>
      <c r="Z396">
        <v>1</v>
      </c>
    </row>
    <row r="397" spans="1:26" x14ac:dyDescent="0.25">
      <c r="A397" t="s">
        <v>24</v>
      </c>
      <c r="B397" s="9">
        <v>43559</v>
      </c>
      <c r="C397" t="s">
        <v>73</v>
      </c>
      <c r="D397" t="s">
        <v>74</v>
      </c>
      <c r="E397">
        <v>55</v>
      </c>
      <c r="F397" s="9">
        <v>43559</v>
      </c>
      <c r="G397">
        <v>823004940</v>
      </c>
      <c r="H397" t="s">
        <v>102</v>
      </c>
      <c r="I397">
        <v>1</v>
      </c>
      <c r="J397" t="s">
        <v>479</v>
      </c>
      <c r="K397">
        <v>1</v>
      </c>
      <c r="L397" s="10">
        <v>2602200</v>
      </c>
      <c r="M397" s="10" t="s">
        <v>36</v>
      </c>
      <c r="N397" s="10">
        <v>2602200</v>
      </c>
      <c r="O397" s="10" t="s">
        <v>480</v>
      </c>
      <c r="P397" t="s">
        <v>29</v>
      </c>
      <c r="R397" t="str">
        <f t="shared" si="15"/>
        <v/>
      </c>
      <c r="W397" s="11" t="str">
        <f t="shared" si="14"/>
        <v/>
      </c>
      <c r="X397" t="str">
        <f>+IF(D397="","",VLOOKUP(D397,[1]DATOS!$G$15:$H$37,2,0))</f>
        <v>CIRUGIA</v>
      </c>
      <c r="Y397" t="str">
        <f t="shared" si="16"/>
        <v>CIR55</v>
      </c>
      <c r="Z397">
        <v>1</v>
      </c>
    </row>
    <row r="398" spans="1:26" x14ac:dyDescent="0.25">
      <c r="A398" t="s">
        <v>24</v>
      </c>
      <c r="B398" s="9">
        <v>43559</v>
      </c>
      <c r="C398" t="s">
        <v>73</v>
      </c>
      <c r="D398" t="s">
        <v>74</v>
      </c>
      <c r="E398">
        <v>55</v>
      </c>
      <c r="F398" s="9">
        <v>43559</v>
      </c>
      <c r="G398">
        <v>823004940</v>
      </c>
      <c r="H398" t="s">
        <v>102</v>
      </c>
      <c r="I398">
        <v>2</v>
      </c>
      <c r="J398" t="s">
        <v>481</v>
      </c>
      <c r="K398">
        <v>1</v>
      </c>
      <c r="L398" s="10">
        <v>790668</v>
      </c>
      <c r="M398" s="10" t="s">
        <v>36</v>
      </c>
      <c r="N398" s="10">
        <v>790668</v>
      </c>
      <c r="O398" s="10" t="s">
        <v>480</v>
      </c>
      <c r="P398" t="s">
        <v>29</v>
      </c>
      <c r="R398" t="str">
        <f t="shared" si="15"/>
        <v/>
      </c>
      <c r="W398" s="11" t="str">
        <f t="shared" si="14"/>
        <v/>
      </c>
      <c r="X398" t="str">
        <f>+IF(D398="","",VLOOKUP(D398,[1]DATOS!$G$15:$H$37,2,0))</f>
        <v>CIRUGIA</v>
      </c>
      <c r="Y398" t="str">
        <f t="shared" si="16"/>
        <v>CIR55</v>
      </c>
      <c r="Z398">
        <v>1</v>
      </c>
    </row>
    <row r="399" spans="1:26" x14ac:dyDescent="0.25">
      <c r="A399" t="s">
        <v>24</v>
      </c>
      <c r="B399" s="9">
        <v>43559</v>
      </c>
      <c r="C399" t="s">
        <v>73</v>
      </c>
      <c r="D399" t="s">
        <v>74</v>
      </c>
      <c r="E399">
        <v>55</v>
      </c>
      <c r="F399" s="9">
        <v>43559</v>
      </c>
      <c r="G399">
        <v>823004940</v>
      </c>
      <c r="H399" t="s">
        <v>102</v>
      </c>
      <c r="I399">
        <v>3</v>
      </c>
      <c r="J399" t="s">
        <v>482</v>
      </c>
      <c r="K399">
        <v>1</v>
      </c>
      <c r="L399" s="10">
        <v>1564931</v>
      </c>
      <c r="M399" s="10" t="s">
        <v>36</v>
      </c>
      <c r="N399" s="10">
        <v>1564931</v>
      </c>
      <c r="O399" s="10" t="s">
        <v>480</v>
      </c>
      <c r="P399" t="s">
        <v>29</v>
      </c>
      <c r="R399" t="str">
        <f t="shared" si="15"/>
        <v/>
      </c>
      <c r="W399" s="11" t="str">
        <f t="shared" si="14"/>
        <v/>
      </c>
      <c r="X399" t="str">
        <f>+IF(D399="","",VLOOKUP(D399,[1]DATOS!$G$15:$H$37,2,0))</f>
        <v>CIRUGIA</v>
      </c>
      <c r="Y399" t="str">
        <f t="shared" si="16"/>
        <v>CIR55</v>
      </c>
      <c r="Z399">
        <v>1</v>
      </c>
    </row>
    <row r="400" spans="1:26" x14ac:dyDescent="0.25">
      <c r="A400" t="s">
        <v>24</v>
      </c>
      <c r="B400" s="9">
        <v>43559</v>
      </c>
      <c r="C400" t="s">
        <v>73</v>
      </c>
      <c r="D400" t="s">
        <v>74</v>
      </c>
      <c r="E400">
        <v>55</v>
      </c>
      <c r="F400" s="9">
        <v>43559</v>
      </c>
      <c r="G400">
        <v>823004940</v>
      </c>
      <c r="H400" t="s">
        <v>102</v>
      </c>
      <c r="I400">
        <v>4</v>
      </c>
      <c r="J400" t="s">
        <v>483</v>
      </c>
      <c r="K400">
        <v>1</v>
      </c>
      <c r="L400" s="10">
        <v>544636</v>
      </c>
      <c r="M400" s="10" t="s">
        <v>36</v>
      </c>
      <c r="N400" s="10">
        <v>544636</v>
      </c>
      <c r="O400" s="10" t="s">
        <v>480</v>
      </c>
      <c r="P400" t="s">
        <v>29</v>
      </c>
      <c r="R400" t="str">
        <f t="shared" si="15"/>
        <v/>
      </c>
      <c r="W400" s="11" t="str">
        <f t="shared" si="14"/>
        <v/>
      </c>
      <c r="X400" t="str">
        <f>+IF(D400="","",VLOOKUP(D400,[1]DATOS!$G$15:$H$37,2,0))</f>
        <v>CIRUGIA</v>
      </c>
      <c r="Y400" t="str">
        <f t="shared" si="16"/>
        <v>CIR55</v>
      </c>
      <c r="Z400">
        <v>1</v>
      </c>
    </row>
    <row r="401" spans="1:26" x14ac:dyDescent="0.25">
      <c r="A401" t="s">
        <v>24</v>
      </c>
      <c r="B401" s="9">
        <v>43559</v>
      </c>
      <c r="C401" t="s">
        <v>73</v>
      </c>
      <c r="D401" t="s">
        <v>74</v>
      </c>
      <c r="E401">
        <v>55</v>
      </c>
      <c r="F401" s="9">
        <v>43559</v>
      </c>
      <c r="G401">
        <v>823004940</v>
      </c>
      <c r="H401" t="s">
        <v>102</v>
      </c>
      <c r="I401">
        <v>5</v>
      </c>
      <c r="J401" t="s">
        <v>484</v>
      </c>
      <c r="K401">
        <v>1</v>
      </c>
      <c r="L401" s="10">
        <v>130110</v>
      </c>
      <c r="M401" s="10" t="s">
        <v>36</v>
      </c>
      <c r="N401" s="10">
        <v>130110</v>
      </c>
      <c r="O401" s="10" t="s">
        <v>480</v>
      </c>
      <c r="P401" t="s">
        <v>29</v>
      </c>
      <c r="R401" t="str">
        <f t="shared" si="15"/>
        <v/>
      </c>
      <c r="W401" s="11" t="str">
        <f t="shared" si="14"/>
        <v/>
      </c>
      <c r="X401" t="str">
        <f>+IF(D401="","",VLOOKUP(D401,[1]DATOS!$G$15:$H$37,2,0))</f>
        <v>CIRUGIA</v>
      </c>
      <c r="Y401" t="str">
        <f t="shared" si="16"/>
        <v>CIR55</v>
      </c>
      <c r="Z401">
        <v>1</v>
      </c>
    </row>
    <row r="402" spans="1:26" x14ac:dyDescent="0.25">
      <c r="A402" t="s">
        <v>24</v>
      </c>
      <c r="B402" s="9">
        <v>43559</v>
      </c>
      <c r="C402" t="s">
        <v>73</v>
      </c>
      <c r="D402" t="s">
        <v>74</v>
      </c>
      <c r="E402">
        <v>56</v>
      </c>
      <c r="F402" s="9">
        <v>43559</v>
      </c>
      <c r="G402">
        <v>823004940</v>
      </c>
      <c r="H402" t="s">
        <v>102</v>
      </c>
      <c r="I402">
        <v>1</v>
      </c>
      <c r="J402" t="s">
        <v>485</v>
      </c>
      <c r="K402">
        <v>1</v>
      </c>
      <c r="L402" s="10">
        <v>1191257</v>
      </c>
      <c r="M402" s="10" t="s">
        <v>36</v>
      </c>
      <c r="N402" s="10">
        <v>1191257</v>
      </c>
      <c r="O402" s="10" t="s">
        <v>486</v>
      </c>
      <c r="P402" t="s">
        <v>29</v>
      </c>
      <c r="R402" t="str">
        <f t="shared" si="15"/>
        <v/>
      </c>
      <c r="W402" s="11" t="str">
        <f t="shared" si="14"/>
        <v/>
      </c>
      <c r="X402" t="str">
        <f>+IF(D402="","",VLOOKUP(D402,[1]DATOS!$G$15:$H$37,2,0))</f>
        <v>CIRUGIA</v>
      </c>
      <c r="Y402" t="str">
        <f t="shared" si="16"/>
        <v>CIR56</v>
      </c>
      <c r="Z402">
        <v>1</v>
      </c>
    </row>
    <row r="403" spans="1:26" x14ac:dyDescent="0.25">
      <c r="A403" t="s">
        <v>24</v>
      </c>
      <c r="B403" s="9">
        <v>43559</v>
      </c>
      <c r="C403" t="s">
        <v>73</v>
      </c>
      <c r="D403" t="s">
        <v>74</v>
      </c>
      <c r="E403">
        <v>56</v>
      </c>
      <c r="F403" s="9">
        <v>43559</v>
      </c>
      <c r="G403">
        <v>823004940</v>
      </c>
      <c r="H403" t="s">
        <v>102</v>
      </c>
      <c r="I403">
        <v>2</v>
      </c>
      <c r="J403" t="s">
        <v>487</v>
      </c>
      <c r="K403">
        <v>1</v>
      </c>
      <c r="L403" s="10">
        <v>1920513</v>
      </c>
      <c r="M403" s="10" t="s">
        <v>36</v>
      </c>
      <c r="N403" s="10">
        <v>1920513</v>
      </c>
      <c r="O403" s="10" t="s">
        <v>486</v>
      </c>
      <c r="P403" t="s">
        <v>29</v>
      </c>
      <c r="R403" t="str">
        <f t="shared" si="15"/>
        <v/>
      </c>
      <c r="W403" s="11" t="str">
        <f t="shared" si="14"/>
        <v/>
      </c>
      <c r="X403" t="str">
        <f>+IF(D403="","",VLOOKUP(D403,[1]DATOS!$G$15:$H$37,2,0))</f>
        <v>CIRUGIA</v>
      </c>
      <c r="Y403" t="str">
        <f t="shared" si="16"/>
        <v>CIR56</v>
      </c>
      <c r="Z403">
        <v>1</v>
      </c>
    </row>
    <row r="404" spans="1:26" x14ac:dyDescent="0.25">
      <c r="A404" t="s">
        <v>24</v>
      </c>
      <c r="B404" s="9">
        <v>43559</v>
      </c>
      <c r="C404" t="s">
        <v>73</v>
      </c>
      <c r="D404" t="s">
        <v>74</v>
      </c>
      <c r="E404">
        <v>56</v>
      </c>
      <c r="F404" s="9">
        <v>43559</v>
      </c>
      <c r="G404">
        <v>823004940</v>
      </c>
      <c r="H404" t="s">
        <v>102</v>
      </c>
      <c r="I404">
        <v>3</v>
      </c>
      <c r="J404" t="s">
        <v>488</v>
      </c>
      <c r="K404">
        <v>1</v>
      </c>
      <c r="L404" s="10">
        <v>138918</v>
      </c>
      <c r="M404" s="10" t="s">
        <v>36</v>
      </c>
      <c r="N404" s="10">
        <v>138918</v>
      </c>
      <c r="O404" s="10" t="s">
        <v>486</v>
      </c>
      <c r="P404" t="s">
        <v>29</v>
      </c>
      <c r="R404" t="str">
        <f t="shared" si="15"/>
        <v/>
      </c>
      <c r="W404" s="11" t="str">
        <f t="shared" si="14"/>
        <v/>
      </c>
      <c r="X404" t="str">
        <f>+IF(D404="","",VLOOKUP(D404,[1]DATOS!$G$15:$H$37,2,0))</f>
        <v>CIRUGIA</v>
      </c>
      <c r="Y404" t="str">
        <f t="shared" si="16"/>
        <v>CIR56</v>
      </c>
      <c r="Z404">
        <v>1</v>
      </c>
    </row>
    <row r="405" spans="1:26" x14ac:dyDescent="0.25">
      <c r="A405" t="s">
        <v>24</v>
      </c>
      <c r="B405" s="9">
        <v>43559</v>
      </c>
      <c r="C405" t="s">
        <v>73</v>
      </c>
      <c r="D405" t="s">
        <v>74</v>
      </c>
      <c r="E405">
        <v>56</v>
      </c>
      <c r="F405" s="9">
        <v>43559</v>
      </c>
      <c r="G405">
        <v>823004940</v>
      </c>
      <c r="H405" t="s">
        <v>102</v>
      </c>
      <c r="I405">
        <v>4</v>
      </c>
      <c r="J405" t="s">
        <v>489</v>
      </c>
      <c r="K405">
        <v>1</v>
      </c>
      <c r="L405" s="10">
        <v>3411884</v>
      </c>
      <c r="M405" s="10" t="s">
        <v>36</v>
      </c>
      <c r="N405" s="10">
        <v>3411884</v>
      </c>
      <c r="O405" s="10" t="s">
        <v>486</v>
      </c>
      <c r="P405" t="s">
        <v>29</v>
      </c>
      <c r="R405" t="str">
        <f t="shared" si="15"/>
        <v/>
      </c>
      <c r="W405" s="11" t="str">
        <f t="shared" si="14"/>
        <v/>
      </c>
      <c r="X405" t="str">
        <f>+IF(D405="","",VLOOKUP(D405,[1]DATOS!$G$15:$H$37,2,0))</f>
        <v>CIRUGIA</v>
      </c>
      <c r="Y405" t="str">
        <f t="shared" si="16"/>
        <v>CIR56</v>
      </c>
      <c r="Z405">
        <v>1</v>
      </c>
    </row>
    <row r="406" spans="1:26" x14ac:dyDescent="0.25">
      <c r="A406" t="s">
        <v>24</v>
      </c>
      <c r="B406" s="9">
        <v>43559</v>
      </c>
      <c r="C406" t="s">
        <v>73</v>
      </c>
      <c r="D406" t="s">
        <v>74</v>
      </c>
      <c r="E406">
        <v>57</v>
      </c>
      <c r="F406" s="9">
        <v>43559</v>
      </c>
      <c r="G406">
        <v>823004940</v>
      </c>
      <c r="H406" t="s">
        <v>102</v>
      </c>
      <c r="I406">
        <v>1</v>
      </c>
      <c r="J406" t="s">
        <v>490</v>
      </c>
      <c r="K406">
        <v>1</v>
      </c>
      <c r="L406" s="10">
        <v>1942879</v>
      </c>
      <c r="M406" s="10" t="s">
        <v>36</v>
      </c>
      <c r="N406" s="10">
        <v>1942879</v>
      </c>
      <c r="O406" s="10" t="s">
        <v>491</v>
      </c>
      <c r="P406" t="s">
        <v>29</v>
      </c>
      <c r="R406" t="str">
        <f t="shared" si="15"/>
        <v/>
      </c>
      <c r="W406" s="11" t="str">
        <f t="shared" si="14"/>
        <v/>
      </c>
      <c r="X406" t="str">
        <f>+IF(D406="","",VLOOKUP(D406,[1]DATOS!$G$15:$H$37,2,0))</f>
        <v>CIRUGIA</v>
      </c>
      <c r="Y406" t="str">
        <f t="shared" si="16"/>
        <v>CIR57</v>
      </c>
      <c r="Z406">
        <v>1</v>
      </c>
    </row>
    <row r="407" spans="1:26" x14ac:dyDescent="0.25">
      <c r="A407" t="s">
        <v>24</v>
      </c>
      <c r="B407" s="9">
        <v>43559</v>
      </c>
      <c r="C407" t="s">
        <v>73</v>
      </c>
      <c r="D407" t="s">
        <v>74</v>
      </c>
      <c r="E407">
        <v>57</v>
      </c>
      <c r="F407" s="9">
        <v>43559</v>
      </c>
      <c r="G407">
        <v>823004940</v>
      </c>
      <c r="H407" t="s">
        <v>102</v>
      </c>
      <c r="I407">
        <v>2</v>
      </c>
      <c r="J407" t="s">
        <v>492</v>
      </c>
      <c r="K407">
        <v>1</v>
      </c>
      <c r="L407" s="10">
        <v>790668</v>
      </c>
      <c r="M407" s="10" t="s">
        <v>36</v>
      </c>
      <c r="N407" s="10">
        <v>790668</v>
      </c>
      <c r="O407" s="10" t="s">
        <v>491</v>
      </c>
      <c r="P407" t="s">
        <v>29</v>
      </c>
      <c r="R407" t="str">
        <f t="shared" si="15"/>
        <v/>
      </c>
      <c r="W407" s="11" t="str">
        <f t="shared" si="14"/>
        <v/>
      </c>
      <c r="X407" t="str">
        <f>+IF(D407="","",VLOOKUP(D407,[1]DATOS!$G$15:$H$37,2,0))</f>
        <v>CIRUGIA</v>
      </c>
      <c r="Y407" t="str">
        <f t="shared" si="16"/>
        <v>CIR57</v>
      </c>
      <c r="Z407">
        <v>1</v>
      </c>
    </row>
    <row r="408" spans="1:26" x14ac:dyDescent="0.25">
      <c r="A408" t="s">
        <v>24</v>
      </c>
      <c r="B408" s="9">
        <v>43559</v>
      </c>
      <c r="C408" t="s">
        <v>73</v>
      </c>
      <c r="D408" t="s">
        <v>74</v>
      </c>
      <c r="E408">
        <v>57</v>
      </c>
      <c r="F408" s="9">
        <v>43559</v>
      </c>
      <c r="G408">
        <v>823004940</v>
      </c>
      <c r="H408" t="s">
        <v>102</v>
      </c>
      <c r="I408">
        <v>3</v>
      </c>
      <c r="J408" t="s">
        <v>493</v>
      </c>
      <c r="K408">
        <v>1</v>
      </c>
      <c r="L408" s="10">
        <v>1564931</v>
      </c>
      <c r="M408" s="10" t="s">
        <v>36</v>
      </c>
      <c r="N408" s="10">
        <v>1564931</v>
      </c>
      <c r="O408" s="10" t="s">
        <v>491</v>
      </c>
      <c r="P408" t="s">
        <v>29</v>
      </c>
      <c r="R408" t="str">
        <f t="shared" si="15"/>
        <v/>
      </c>
      <c r="W408" s="11" t="str">
        <f t="shared" si="14"/>
        <v/>
      </c>
      <c r="X408" t="str">
        <f>+IF(D408="","",VLOOKUP(D408,[1]DATOS!$G$15:$H$37,2,0))</f>
        <v>CIRUGIA</v>
      </c>
      <c r="Y408" t="str">
        <f t="shared" si="16"/>
        <v>CIR57</v>
      </c>
      <c r="Z408">
        <v>1</v>
      </c>
    </row>
    <row r="409" spans="1:26" x14ac:dyDescent="0.25">
      <c r="A409" t="s">
        <v>24</v>
      </c>
      <c r="B409" s="9">
        <v>43559</v>
      </c>
      <c r="C409" t="s">
        <v>73</v>
      </c>
      <c r="D409" t="s">
        <v>74</v>
      </c>
      <c r="E409">
        <v>57</v>
      </c>
      <c r="F409" s="9">
        <v>43559</v>
      </c>
      <c r="G409">
        <v>823004940</v>
      </c>
      <c r="H409" t="s">
        <v>102</v>
      </c>
      <c r="I409">
        <v>4</v>
      </c>
      <c r="J409" t="s">
        <v>494</v>
      </c>
      <c r="K409">
        <v>1</v>
      </c>
      <c r="L409" s="10">
        <v>544636</v>
      </c>
      <c r="M409" s="10" t="s">
        <v>36</v>
      </c>
      <c r="N409" s="10">
        <v>544636</v>
      </c>
      <c r="O409" s="10" t="s">
        <v>491</v>
      </c>
      <c r="P409" t="s">
        <v>29</v>
      </c>
      <c r="R409" t="str">
        <f t="shared" si="15"/>
        <v/>
      </c>
      <c r="W409" s="11" t="str">
        <f t="shared" si="14"/>
        <v/>
      </c>
      <c r="X409" t="str">
        <f>+IF(D409="","",VLOOKUP(D409,[1]DATOS!$G$15:$H$37,2,0))</f>
        <v>CIRUGIA</v>
      </c>
      <c r="Y409" t="str">
        <f t="shared" si="16"/>
        <v>CIR57</v>
      </c>
      <c r="Z409">
        <v>1</v>
      </c>
    </row>
    <row r="410" spans="1:26" x14ac:dyDescent="0.25">
      <c r="A410" t="s">
        <v>24</v>
      </c>
      <c r="B410" s="9">
        <v>43559</v>
      </c>
      <c r="C410" t="s">
        <v>73</v>
      </c>
      <c r="D410" t="s">
        <v>74</v>
      </c>
      <c r="E410">
        <v>57</v>
      </c>
      <c r="F410" s="9">
        <v>43559</v>
      </c>
      <c r="G410">
        <v>823004940</v>
      </c>
      <c r="H410" t="s">
        <v>102</v>
      </c>
      <c r="I410">
        <v>5</v>
      </c>
      <c r="J410" t="s">
        <v>484</v>
      </c>
      <c r="K410">
        <v>1</v>
      </c>
      <c r="L410" s="10">
        <v>130110</v>
      </c>
      <c r="M410" s="10" t="s">
        <v>36</v>
      </c>
      <c r="N410" s="10">
        <v>130110</v>
      </c>
      <c r="O410" s="10" t="s">
        <v>491</v>
      </c>
      <c r="P410" t="s">
        <v>29</v>
      </c>
      <c r="R410" t="str">
        <f t="shared" si="15"/>
        <v/>
      </c>
      <c r="W410" s="11" t="str">
        <f t="shared" si="14"/>
        <v/>
      </c>
      <c r="X410" t="str">
        <f>+IF(D410="","",VLOOKUP(D410,[1]DATOS!$G$15:$H$37,2,0))</f>
        <v>CIRUGIA</v>
      </c>
      <c r="Y410" t="str">
        <f t="shared" si="16"/>
        <v>CIR57</v>
      </c>
      <c r="Z410">
        <v>1</v>
      </c>
    </row>
    <row r="411" spans="1:26" x14ac:dyDescent="0.25">
      <c r="A411" t="s">
        <v>24</v>
      </c>
      <c r="B411" s="9">
        <v>43559</v>
      </c>
      <c r="C411" t="s">
        <v>73</v>
      </c>
      <c r="D411" t="s">
        <v>74</v>
      </c>
      <c r="E411">
        <v>58</v>
      </c>
      <c r="F411" s="9">
        <v>43559</v>
      </c>
      <c r="G411">
        <v>823004940</v>
      </c>
      <c r="H411" t="s">
        <v>102</v>
      </c>
      <c r="I411">
        <v>1</v>
      </c>
      <c r="J411" t="s">
        <v>118</v>
      </c>
      <c r="K411">
        <v>1</v>
      </c>
      <c r="L411" s="10">
        <v>1679915</v>
      </c>
      <c r="M411" s="10" t="s">
        <v>36</v>
      </c>
      <c r="N411" s="10">
        <v>1679915</v>
      </c>
      <c r="O411" s="10" t="s">
        <v>495</v>
      </c>
      <c r="P411" t="s">
        <v>29</v>
      </c>
      <c r="R411" t="str">
        <f t="shared" si="15"/>
        <v/>
      </c>
      <c r="W411" s="11" t="str">
        <f t="shared" si="14"/>
        <v/>
      </c>
      <c r="X411" t="str">
        <f>+IF(D411="","",VLOOKUP(D411,[1]DATOS!$G$15:$H$37,2,0))</f>
        <v>CIRUGIA</v>
      </c>
      <c r="Y411" t="str">
        <f t="shared" si="16"/>
        <v>CIR58</v>
      </c>
      <c r="Z411">
        <v>1</v>
      </c>
    </row>
    <row r="412" spans="1:26" x14ac:dyDescent="0.25">
      <c r="A412" t="s">
        <v>24</v>
      </c>
      <c r="B412" s="9">
        <v>43559</v>
      </c>
      <c r="C412" t="s">
        <v>73</v>
      </c>
      <c r="D412" t="s">
        <v>74</v>
      </c>
      <c r="E412">
        <v>58</v>
      </c>
      <c r="F412" s="9">
        <v>43559</v>
      </c>
      <c r="G412">
        <v>823004940</v>
      </c>
      <c r="H412" t="s">
        <v>102</v>
      </c>
      <c r="I412">
        <v>2</v>
      </c>
      <c r="J412" t="s">
        <v>117</v>
      </c>
      <c r="K412">
        <v>1</v>
      </c>
      <c r="L412" s="10">
        <v>1846912</v>
      </c>
      <c r="M412" s="10" t="s">
        <v>36</v>
      </c>
      <c r="N412" s="10">
        <v>1846912</v>
      </c>
      <c r="O412" s="10" t="s">
        <v>495</v>
      </c>
      <c r="P412" t="s">
        <v>29</v>
      </c>
      <c r="R412" t="str">
        <f t="shared" si="15"/>
        <v/>
      </c>
      <c r="W412" s="11" t="str">
        <f t="shared" si="14"/>
        <v/>
      </c>
      <c r="X412" t="str">
        <f>+IF(D412="","",VLOOKUP(D412,[1]DATOS!$G$15:$H$37,2,0))</f>
        <v>CIRUGIA</v>
      </c>
      <c r="Y412" t="str">
        <f t="shared" si="16"/>
        <v>CIR58</v>
      </c>
      <c r="Z412">
        <v>1</v>
      </c>
    </row>
    <row r="413" spans="1:26" x14ac:dyDescent="0.25">
      <c r="A413" t="s">
        <v>24</v>
      </c>
      <c r="B413" s="9">
        <v>43559</v>
      </c>
      <c r="C413" t="s">
        <v>73</v>
      </c>
      <c r="D413" t="s">
        <v>74</v>
      </c>
      <c r="E413">
        <v>58</v>
      </c>
      <c r="F413" s="9">
        <v>43559</v>
      </c>
      <c r="G413">
        <v>823004940</v>
      </c>
      <c r="H413" t="s">
        <v>102</v>
      </c>
      <c r="I413">
        <v>3</v>
      </c>
      <c r="J413" t="s">
        <v>116</v>
      </c>
      <c r="K413">
        <v>1</v>
      </c>
      <c r="L413" s="10">
        <v>537587</v>
      </c>
      <c r="M413" s="10" t="s">
        <v>36</v>
      </c>
      <c r="N413" s="10">
        <v>537587</v>
      </c>
      <c r="O413" s="10" t="s">
        <v>495</v>
      </c>
      <c r="P413" t="s">
        <v>29</v>
      </c>
      <c r="R413" t="str">
        <f t="shared" si="15"/>
        <v/>
      </c>
      <c r="W413" s="11" t="str">
        <f t="shared" si="14"/>
        <v/>
      </c>
      <c r="X413" t="str">
        <f>+IF(D413="","",VLOOKUP(D413,[1]DATOS!$G$15:$H$37,2,0))</f>
        <v>CIRUGIA</v>
      </c>
      <c r="Y413" t="str">
        <f t="shared" si="16"/>
        <v>CIR58</v>
      </c>
      <c r="Z413">
        <v>1</v>
      </c>
    </row>
    <row r="414" spans="1:26" x14ac:dyDescent="0.25">
      <c r="A414" t="s">
        <v>24</v>
      </c>
      <c r="B414" s="9">
        <v>43559</v>
      </c>
      <c r="C414" t="s">
        <v>73</v>
      </c>
      <c r="D414" t="s">
        <v>74</v>
      </c>
      <c r="E414">
        <v>58</v>
      </c>
      <c r="F414" s="9">
        <v>43559</v>
      </c>
      <c r="G414">
        <v>823004940</v>
      </c>
      <c r="H414" t="s">
        <v>102</v>
      </c>
      <c r="I414">
        <v>4</v>
      </c>
      <c r="J414" t="s">
        <v>431</v>
      </c>
      <c r="K414">
        <v>2</v>
      </c>
      <c r="L414" s="10">
        <v>209177</v>
      </c>
      <c r="M414" s="10" t="s">
        <v>36</v>
      </c>
      <c r="N414" s="10">
        <v>418354</v>
      </c>
      <c r="O414" s="10" t="s">
        <v>495</v>
      </c>
      <c r="P414" t="s">
        <v>29</v>
      </c>
      <c r="R414" t="str">
        <f t="shared" si="15"/>
        <v/>
      </c>
      <c r="W414" s="11" t="str">
        <f t="shared" si="14"/>
        <v/>
      </c>
      <c r="X414" t="str">
        <f>+IF(D414="","",VLOOKUP(D414,[1]DATOS!$G$15:$H$37,2,0))</f>
        <v>CIRUGIA</v>
      </c>
      <c r="Y414" t="str">
        <f t="shared" si="16"/>
        <v>CIR58</v>
      </c>
      <c r="Z414">
        <v>1</v>
      </c>
    </row>
    <row r="415" spans="1:26" x14ac:dyDescent="0.25">
      <c r="A415" t="s">
        <v>24</v>
      </c>
      <c r="B415" s="9">
        <v>43559</v>
      </c>
      <c r="C415" t="s">
        <v>73</v>
      </c>
      <c r="D415" t="s">
        <v>74</v>
      </c>
      <c r="E415">
        <v>59</v>
      </c>
      <c r="F415" s="9">
        <v>43559</v>
      </c>
      <c r="G415">
        <v>823004940</v>
      </c>
      <c r="H415" t="s">
        <v>102</v>
      </c>
      <c r="I415">
        <v>1</v>
      </c>
      <c r="J415" t="s">
        <v>496</v>
      </c>
      <c r="K415">
        <v>1</v>
      </c>
      <c r="L415" s="10">
        <v>1846912</v>
      </c>
      <c r="M415" s="10" t="s">
        <v>36</v>
      </c>
      <c r="N415" s="10">
        <v>1846912</v>
      </c>
      <c r="O415" s="10" t="s">
        <v>497</v>
      </c>
      <c r="P415" t="s">
        <v>29</v>
      </c>
      <c r="R415" t="str">
        <f t="shared" si="15"/>
        <v/>
      </c>
      <c r="W415" s="11" t="str">
        <f t="shared" si="14"/>
        <v/>
      </c>
      <c r="X415" t="str">
        <f>+IF(D415="","",VLOOKUP(D415,[1]DATOS!$G$15:$H$37,2,0))</f>
        <v>CIRUGIA</v>
      </c>
      <c r="Y415" t="str">
        <f t="shared" si="16"/>
        <v>CIR59</v>
      </c>
      <c r="Z415">
        <v>1</v>
      </c>
    </row>
    <row r="416" spans="1:26" x14ac:dyDescent="0.25">
      <c r="A416" t="s">
        <v>24</v>
      </c>
      <c r="B416" s="9">
        <v>43559</v>
      </c>
      <c r="C416" t="s">
        <v>73</v>
      </c>
      <c r="D416" t="s">
        <v>74</v>
      </c>
      <c r="E416">
        <v>59</v>
      </c>
      <c r="F416" s="9">
        <v>43559</v>
      </c>
      <c r="G416">
        <v>823004940</v>
      </c>
      <c r="H416" t="s">
        <v>102</v>
      </c>
      <c r="I416">
        <v>2</v>
      </c>
      <c r="J416" t="s">
        <v>416</v>
      </c>
      <c r="K416">
        <v>1</v>
      </c>
      <c r="L416" s="10">
        <v>1679915</v>
      </c>
      <c r="M416" s="10" t="s">
        <v>36</v>
      </c>
      <c r="N416" s="10">
        <v>1679915</v>
      </c>
      <c r="O416" s="10" t="s">
        <v>497</v>
      </c>
      <c r="P416" t="s">
        <v>29</v>
      </c>
      <c r="R416" t="str">
        <f t="shared" si="15"/>
        <v/>
      </c>
      <c r="W416" s="11" t="str">
        <f t="shared" si="14"/>
        <v/>
      </c>
      <c r="X416" t="str">
        <f>+IF(D416="","",VLOOKUP(D416,[1]DATOS!$G$15:$H$37,2,0))</f>
        <v>CIRUGIA</v>
      </c>
      <c r="Y416" t="str">
        <f t="shared" si="16"/>
        <v>CIR59</v>
      </c>
      <c r="Z416">
        <v>1</v>
      </c>
    </row>
    <row r="417" spans="1:26" x14ac:dyDescent="0.25">
      <c r="A417" t="s">
        <v>24</v>
      </c>
      <c r="B417" s="9">
        <v>43559</v>
      </c>
      <c r="C417" t="s">
        <v>73</v>
      </c>
      <c r="D417" t="s">
        <v>74</v>
      </c>
      <c r="E417">
        <v>59</v>
      </c>
      <c r="F417" s="9">
        <v>43559</v>
      </c>
      <c r="G417">
        <v>823004940</v>
      </c>
      <c r="H417" t="s">
        <v>102</v>
      </c>
      <c r="I417">
        <v>3</v>
      </c>
      <c r="J417" t="s">
        <v>498</v>
      </c>
      <c r="K417">
        <v>1</v>
      </c>
      <c r="L417" s="10">
        <v>537587</v>
      </c>
      <c r="M417" s="10" t="s">
        <v>36</v>
      </c>
      <c r="N417" s="10">
        <v>537587</v>
      </c>
      <c r="O417" s="10" t="s">
        <v>497</v>
      </c>
      <c r="P417" t="s">
        <v>29</v>
      </c>
      <c r="R417" t="str">
        <f t="shared" si="15"/>
        <v/>
      </c>
      <c r="W417" s="11" t="str">
        <f t="shared" si="14"/>
        <v/>
      </c>
      <c r="X417" t="str">
        <f>+IF(D417="","",VLOOKUP(D417,[1]DATOS!$G$15:$H$37,2,0))</f>
        <v>CIRUGIA</v>
      </c>
      <c r="Y417" t="str">
        <f t="shared" si="16"/>
        <v>CIR59</v>
      </c>
      <c r="Z417">
        <v>1</v>
      </c>
    </row>
    <row r="418" spans="1:26" x14ac:dyDescent="0.25">
      <c r="A418" t="s">
        <v>24</v>
      </c>
      <c r="B418" s="9">
        <v>43559</v>
      </c>
      <c r="C418" t="s">
        <v>73</v>
      </c>
      <c r="D418" t="s">
        <v>74</v>
      </c>
      <c r="E418">
        <v>59</v>
      </c>
      <c r="F418" s="9">
        <v>43559</v>
      </c>
      <c r="G418">
        <v>823004940</v>
      </c>
      <c r="H418" t="s">
        <v>102</v>
      </c>
      <c r="I418">
        <v>4</v>
      </c>
      <c r="J418" t="s">
        <v>431</v>
      </c>
      <c r="K418">
        <v>1</v>
      </c>
      <c r="L418" s="10">
        <v>209177</v>
      </c>
      <c r="M418" s="10" t="s">
        <v>36</v>
      </c>
      <c r="N418" s="10">
        <v>209177</v>
      </c>
      <c r="O418" s="10" t="s">
        <v>497</v>
      </c>
      <c r="P418" t="s">
        <v>29</v>
      </c>
      <c r="R418" t="str">
        <f t="shared" si="15"/>
        <v/>
      </c>
      <c r="W418" s="11" t="str">
        <f t="shared" si="14"/>
        <v/>
      </c>
      <c r="X418" t="str">
        <f>+IF(D418="","",VLOOKUP(D418,[1]DATOS!$G$15:$H$37,2,0))</f>
        <v>CIRUGIA</v>
      </c>
      <c r="Y418" t="str">
        <f t="shared" si="16"/>
        <v>CIR59</v>
      </c>
      <c r="Z418">
        <v>1</v>
      </c>
    </row>
    <row r="419" spans="1:26" x14ac:dyDescent="0.25">
      <c r="A419" t="s">
        <v>24</v>
      </c>
      <c r="B419" s="9">
        <v>43559</v>
      </c>
      <c r="C419" t="s">
        <v>73</v>
      </c>
      <c r="D419" t="s">
        <v>74</v>
      </c>
      <c r="E419">
        <v>60</v>
      </c>
      <c r="F419" s="9">
        <v>43559</v>
      </c>
      <c r="G419">
        <v>823004940</v>
      </c>
      <c r="H419" t="s">
        <v>102</v>
      </c>
      <c r="I419">
        <v>1</v>
      </c>
      <c r="J419" t="s">
        <v>499</v>
      </c>
      <c r="K419">
        <v>1</v>
      </c>
      <c r="L419" s="10">
        <v>2367001</v>
      </c>
      <c r="M419" s="10" t="s">
        <v>36</v>
      </c>
      <c r="N419" s="10">
        <v>2367001</v>
      </c>
      <c r="O419" s="10" t="s">
        <v>500</v>
      </c>
      <c r="P419" t="s">
        <v>29</v>
      </c>
      <c r="R419" t="str">
        <f t="shared" si="15"/>
        <v/>
      </c>
      <c r="W419" s="11" t="str">
        <f t="shared" si="14"/>
        <v/>
      </c>
      <c r="X419" t="str">
        <f>+IF(D419="","",VLOOKUP(D419,[1]DATOS!$G$15:$H$37,2,0))</f>
        <v>CIRUGIA</v>
      </c>
      <c r="Y419" t="str">
        <f t="shared" si="16"/>
        <v>CIR60</v>
      </c>
      <c r="Z419">
        <v>1</v>
      </c>
    </row>
    <row r="420" spans="1:26" x14ac:dyDescent="0.25">
      <c r="A420" t="s">
        <v>24</v>
      </c>
      <c r="B420" s="9">
        <v>43559</v>
      </c>
      <c r="C420" t="s">
        <v>73</v>
      </c>
      <c r="D420" t="s">
        <v>74</v>
      </c>
      <c r="E420">
        <v>60</v>
      </c>
      <c r="F420" s="9">
        <v>43559</v>
      </c>
      <c r="G420">
        <v>823004940</v>
      </c>
      <c r="H420" t="s">
        <v>102</v>
      </c>
      <c r="I420">
        <v>2</v>
      </c>
      <c r="J420" t="s">
        <v>481</v>
      </c>
      <c r="K420">
        <v>1</v>
      </c>
      <c r="L420" s="10">
        <v>790668</v>
      </c>
      <c r="M420" s="10" t="s">
        <v>36</v>
      </c>
      <c r="N420" s="10">
        <v>790668</v>
      </c>
      <c r="O420" s="10" t="s">
        <v>500</v>
      </c>
      <c r="P420" t="s">
        <v>29</v>
      </c>
      <c r="R420" t="str">
        <f t="shared" si="15"/>
        <v/>
      </c>
      <c r="W420" s="11" t="str">
        <f t="shared" si="14"/>
        <v/>
      </c>
      <c r="X420" t="str">
        <f>+IF(D420="","",VLOOKUP(D420,[1]DATOS!$G$15:$H$37,2,0))</f>
        <v>CIRUGIA</v>
      </c>
      <c r="Y420" t="str">
        <f t="shared" si="16"/>
        <v>CIR60</v>
      </c>
      <c r="Z420">
        <v>1</v>
      </c>
    </row>
    <row r="421" spans="1:26" x14ac:dyDescent="0.25">
      <c r="A421" t="s">
        <v>24</v>
      </c>
      <c r="B421" s="9">
        <v>43559</v>
      </c>
      <c r="C421" t="s">
        <v>73</v>
      </c>
      <c r="D421" t="s">
        <v>74</v>
      </c>
      <c r="E421">
        <v>60</v>
      </c>
      <c r="F421" s="9">
        <v>43559</v>
      </c>
      <c r="G421">
        <v>823004940</v>
      </c>
      <c r="H421" t="s">
        <v>102</v>
      </c>
      <c r="I421">
        <v>3</v>
      </c>
      <c r="J421" t="s">
        <v>501</v>
      </c>
      <c r="K421">
        <v>1</v>
      </c>
      <c r="L421" s="10">
        <v>1920513</v>
      </c>
      <c r="M421" s="10" t="s">
        <v>36</v>
      </c>
      <c r="N421" s="10">
        <v>1920513</v>
      </c>
      <c r="O421" s="10" t="s">
        <v>500</v>
      </c>
      <c r="P421" t="s">
        <v>29</v>
      </c>
      <c r="R421" t="str">
        <f t="shared" si="15"/>
        <v/>
      </c>
      <c r="W421" s="11" t="str">
        <f t="shared" si="14"/>
        <v/>
      </c>
      <c r="X421" t="str">
        <f>+IF(D421="","",VLOOKUP(D421,[1]DATOS!$G$15:$H$37,2,0))</f>
        <v>CIRUGIA</v>
      </c>
      <c r="Y421" t="str">
        <f t="shared" si="16"/>
        <v>CIR60</v>
      </c>
      <c r="Z421">
        <v>1</v>
      </c>
    </row>
    <row r="422" spans="1:26" x14ac:dyDescent="0.25">
      <c r="A422" t="s">
        <v>24</v>
      </c>
      <c r="B422" s="9">
        <v>43559</v>
      </c>
      <c r="C422" t="s">
        <v>73</v>
      </c>
      <c r="D422" t="s">
        <v>74</v>
      </c>
      <c r="E422">
        <v>60</v>
      </c>
      <c r="F422" s="9">
        <v>43559</v>
      </c>
      <c r="G422">
        <v>823004940</v>
      </c>
      <c r="H422" t="s">
        <v>102</v>
      </c>
      <c r="I422">
        <v>4</v>
      </c>
      <c r="J422" t="s">
        <v>502</v>
      </c>
      <c r="K422">
        <v>1</v>
      </c>
      <c r="L422" s="10">
        <v>138915</v>
      </c>
      <c r="M422" s="10" t="s">
        <v>36</v>
      </c>
      <c r="N422" s="10">
        <v>138915</v>
      </c>
      <c r="O422" s="10" t="s">
        <v>500</v>
      </c>
      <c r="P422" t="s">
        <v>29</v>
      </c>
      <c r="R422" t="str">
        <f t="shared" si="15"/>
        <v/>
      </c>
      <c r="W422" s="11" t="str">
        <f t="shared" si="14"/>
        <v/>
      </c>
      <c r="X422" t="str">
        <f>+IF(D422="","",VLOOKUP(D422,[1]DATOS!$G$15:$H$37,2,0))</f>
        <v>CIRUGIA</v>
      </c>
      <c r="Y422" t="str">
        <f t="shared" ref="Y422:Y454" si="17">+D422&amp;E422</f>
        <v>CIR60</v>
      </c>
      <c r="Z422">
        <v>1</v>
      </c>
    </row>
    <row r="423" spans="1:26" x14ac:dyDescent="0.25">
      <c r="A423" t="s">
        <v>24</v>
      </c>
      <c r="B423" s="9">
        <v>43559</v>
      </c>
      <c r="C423" t="s">
        <v>73</v>
      </c>
      <c r="D423" t="s">
        <v>74</v>
      </c>
      <c r="E423">
        <v>61</v>
      </c>
      <c r="F423" s="9">
        <v>43559</v>
      </c>
      <c r="G423">
        <v>823004940</v>
      </c>
      <c r="H423" t="s">
        <v>102</v>
      </c>
      <c r="I423">
        <v>1</v>
      </c>
      <c r="J423" t="s">
        <v>118</v>
      </c>
      <c r="K423">
        <v>1</v>
      </c>
      <c r="L423" s="10">
        <v>1679915</v>
      </c>
      <c r="M423" s="10" t="s">
        <v>36</v>
      </c>
      <c r="N423" s="10">
        <v>1679915</v>
      </c>
      <c r="O423" s="10" t="s">
        <v>503</v>
      </c>
      <c r="P423" t="s">
        <v>29</v>
      </c>
      <c r="R423" t="str">
        <f t="shared" si="15"/>
        <v/>
      </c>
      <c r="W423" s="11" t="str">
        <f t="shared" si="14"/>
        <v/>
      </c>
      <c r="X423" t="str">
        <f>+IF(D423="","",VLOOKUP(D423,[1]DATOS!$G$15:$H$37,2,0))</f>
        <v>CIRUGIA</v>
      </c>
      <c r="Y423" t="str">
        <f t="shared" si="17"/>
        <v>CIR61</v>
      </c>
      <c r="Z423">
        <v>1</v>
      </c>
    </row>
    <row r="424" spans="1:26" x14ac:dyDescent="0.25">
      <c r="A424" t="s">
        <v>24</v>
      </c>
      <c r="B424" s="9">
        <v>43559</v>
      </c>
      <c r="C424" t="s">
        <v>73</v>
      </c>
      <c r="D424" t="s">
        <v>74</v>
      </c>
      <c r="E424">
        <v>61</v>
      </c>
      <c r="F424" s="9">
        <v>43559</v>
      </c>
      <c r="G424">
        <v>823004940</v>
      </c>
      <c r="H424" t="s">
        <v>102</v>
      </c>
      <c r="I424">
        <v>2</v>
      </c>
      <c r="J424" t="s">
        <v>504</v>
      </c>
      <c r="K424">
        <v>1</v>
      </c>
      <c r="L424" s="10">
        <v>1846912</v>
      </c>
      <c r="M424" s="10" t="s">
        <v>36</v>
      </c>
      <c r="N424" s="10">
        <v>1846912</v>
      </c>
      <c r="O424" s="10" t="s">
        <v>503</v>
      </c>
      <c r="P424" t="s">
        <v>29</v>
      </c>
      <c r="R424" t="str">
        <f t="shared" si="15"/>
        <v/>
      </c>
      <c r="W424" s="11" t="str">
        <f t="shared" si="14"/>
        <v/>
      </c>
      <c r="X424" t="str">
        <f>+IF(D424="","",VLOOKUP(D424,[1]DATOS!$G$15:$H$37,2,0))</f>
        <v>CIRUGIA</v>
      </c>
      <c r="Y424" t="str">
        <f t="shared" si="17"/>
        <v>CIR61</v>
      </c>
      <c r="Z424">
        <v>1</v>
      </c>
    </row>
    <row r="425" spans="1:26" x14ac:dyDescent="0.25">
      <c r="A425" t="s">
        <v>24</v>
      </c>
      <c r="B425" s="9">
        <v>43559</v>
      </c>
      <c r="C425" t="s">
        <v>73</v>
      </c>
      <c r="D425" t="s">
        <v>74</v>
      </c>
      <c r="E425">
        <v>61</v>
      </c>
      <c r="F425" s="9">
        <v>43559</v>
      </c>
      <c r="G425">
        <v>823004940</v>
      </c>
      <c r="H425" t="s">
        <v>102</v>
      </c>
      <c r="I425">
        <v>3</v>
      </c>
      <c r="J425" t="s">
        <v>505</v>
      </c>
      <c r="K425">
        <v>1</v>
      </c>
      <c r="L425" s="10">
        <v>537587</v>
      </c>
      <c r="M425" s="10" t="s">
        <v>36</v>
      </c>
      <c r="N425" s="10">
        <v>537587</v>
      </c>
      <c r="O425" s="10" t="s">
        <v>503</v>
      </c>
      <c r="P425" t="s">
        <v>29</v>
      </c>
      <c r="R425" t="str">
        <f t="shared" si="15"/>
        <v/>
      </c>
      <c r="W425" s="11" t="str">
        <f t="shared" si="14"/>
        <v/>
      </c>
      <c r="X425" t="str">
        <f>+IF(D425="","",VLOOKUP(D425,[1]DATOS!$G$15:$H$37,2,0))</f>
        <v>CIRUGIA</v>
      </c>
      <c r="Y425" t="str">
        <f t="shared" si="17"/>
        <v>CIR61</v>
      </c>
      <c r="Z425">
        <v>1</v>
      </c>
    </row>
    <row r="426" spans="1:26" x14ac:dyDescent="0.25">
      <c r="A426" t="s">
        <v>24</v>
      </c>
      <c r="B426" s="9">
        <v>43559</v>
      </c>
      <c r="C426" t="s">
        <v>73</v>
      </c>
      <c r="D426" t="s">
        <v>74</v>
      </c>
      <c r="E426">
        <v>61</v>
      </c>
      <c r="F426" s="9">
        <v>43559</v>
      </c>
      <c r="G426">
        <v>823004940</v>
      </c>
      <c r="H426" t="s">
        <v>102</v>
      </c>
      <c r="I426">
        <v>4</v>
      </c>
      <c r="J426" t="s">
        <v>506</v>
      </c>
      <c r="K426">
        <v>1</v>
      </c>
      <c r="L426" s="10">
        <v>209177</v>
      </c>
      <c r="M426" s="10" t="s">
        <v>36</v>
      </c>
      <c r="N426" s="10">
        <v>209177</v>
      </c>
      <c r="O426" s="10" t="s">
        <v>503</v>
      </c>
      <c r="P426" t="s">
        <v>29</v>
      </c>
      <c r="R426" t="str">
        <f t="shared" si="15"/>
        <v/>
      </c>
      <c r="W426" s="11" t="str">
        <f t="shared" si="14"/>
        <v/>
      </c>
      <c r="X426" t="str">
        <f>+IF(D426="","",VLOOKUP(D426,[1]DATOS!$G$15:$H$37,2,0))</f>
        <v>CIRUGIA</v>
      </c>
      <c r="Y426" t="str">
        <f t="shared" si="17"/>
        <v>CIR61</v>
      </c>
      <c r="Z426">
        <v>1</v>
      </c>
    </row>
    <row r="427" spans="1:26" x14ac:dyDescent="0.25">
      <c r="A427" t="s">
        <v>24</v>
      </c>
      <c r="B427" s="9">
        <v>43559</v>
      </c>
      <c r="C427" t="s">
        <v>507</v>
      </c>
      <c r="D427" t="s">
        <v>508</v>
      </c>
      <c r="E427">
        <v>1</v>
      </c>
      <c r="F427" s="9">
        <v>43559</v>
      </c>
      <c r="G427">
        <v>890900943</v>
      </c>
      <c r="H427" t="s">
        <v>509</v>
      </c>
      <c r="I427">
        <v>1</v>
      </c>
      <c r="J427" t="s">
        <v>510</v>
      </c>
      <c r="K427">
        <v>1</v>
      </c>
      <c r="L427" s="10">
        <v>310000</v>
      </c>
      <c r="M427" s="10" t="s">
        <v>36</v>
      </c>
      <c r="N427" s="10">
        <v>310000</v>
      </c>
      <c r="O427" s="10" t="s">
        <v>511</v>
      </c>
      <c r="P427" t="s">
        <v>29</v>
      </c>
      <c r="R427" t="str">
        <f t="shared" si="15"/>
        <v/>
      </c>
      <c r="W427" s="11" t="str">
        <f t="shared" si="14"/>
        <v/>
      </c>
      <c r="X427" t="str">
        <f>+IF(D427="","",VLOOKUP(D427,[1]DATOS!$G$15:$H$37,2,0))</f>
        <v>FINANCIERA</v>
      </c>
      <c r="Y427" t="str">
        <f t="shared" si="17"/>
        <v>FIN1</v>
      </c>
      <c r="Z427">
        <v>1</v>
      </c>
    </row>
    <row r="428" spans="1:26" x14ac:dyDescent="0.25">
      <c r="A428" t="s">
        <v>40</v>
      </c>
      <c r="B428" s="9">
        <v>43559</v>
      </c>
      <c r="C428" t="s">
        <v>165</v>
      </c>
      <c r="D428" t="s">
        <v>42</v>
      </c>
      <c r="E428">
        <v>7</v>
      </c>
      <c r="F428" s="9">
        <v>43559</v>
      </c>
      <c r="G428">
        <v>816007826</v>
      </c>
      <c r="H428" t="s">
        <v>43</v>
      </c>
      <c r="I428">
        <v>1</v>
      </c>
      <c r="J428" t="s">
        <v>512</v>
      </c>
      <c r="K428">
        <v>1</v>
      </c>
      <c r="L428" s="10">
        <v>58000</v>
      </c>
      <c r="M428" s="10">
        <v>11020</v>
      </c>
      <c r="N428" s="10">
        <v>69020</v>
      </c>
      <c r="O428" s="10" t="s">
        <v>513</v>
      </c>
      <c r="P428" t="s">
        <v>29</v>
      </c>
      <c r="R428" t="str">
        <f t="shared" si="15"/>
        <v/>
      </c>
      <c r="W428" s="11" t="str">
        <f t="shared" si="14"/>
        <v/>
      </c>
      <c r="X428" t="str">
        <f>+IF(D428="","",VLOOKUP(D428,[1]DATOS!$G$15:$H$37,2,0))</f>
        <v>GESTION HUMANA</v>
      </c>
      <c r="Y428" t="str">
        <f t="shared" si="17"/>
        <v>GEH7</v>
      </c>
      <c r="Z428">
        <v>1</v>
      </c>
    </row>
    <row r="429" spans="1:26" x14ac:dyDescent="0.25">
      <c r="A429" t="s">
        <v>40</v>
      </c>
      <c r="B429" s="9">
        <v>43559</v>
      </c>
      <c r="C429" t="s">
        <v>48</v>
      </c>
      <c r="D429" t="s">
        <v>49</v>
      </c>
      <c r="E429">
        <v>49</v>
      </c>
      <c r="F429" s="9">
        <v>43559</v>
      </c>
      <c r="G429">
        <v>25173604</v>
      </c>
      <c r="H429" t="s">
        <v>380</v>
      </c>
      <c r="I429">
        <v>1</v>
      </c>
      <c r="J429" t="s">
        <v>514</v>
      </c>
      <c r="K429">
        <v>150</v>
      </c>
      <c r="L429" s="10">
        <v>2269</v>
      </c>
      <c r="M429" s="10">
        <v>64666.5</v>
      </c>
      <c r="N429" s="10">
        <v>405016.5</v>
      </c>
      <c r="P429" t="s">
        <v>29</v>
      </c>
      <c r="R429" t="str">
        <f t="shared" si="15"/>
        <v/>
      </c>
      <c r="W429" s="11" t="str">
        <f t="shared" si="14"/>
        <v/>
      </c>
      <c r="X429" t="str">
        <f>+IF(D429="","",VLOOKUP(D429,[1]DATOS!$G$15:$H$37,2,0))</f>
        <v>MANTENIMIENTO</v>
      </c>
      <c r="Y429" t="str">
        <f t="shared" si="17"/>
        <v>MTO49</v>
      </c>
      <c r="Z429">
        <v>1</v>
      </c>
    </row>
    <row r="430" spans="1:26" x14ac:dyDescent="0.25">
      <c r="A430" t="s">
        <v>40</v>
      </c>
      <c r="B430" s="9">
        <v>43559</v>
      </c>
      <c r="C430" t="s">
        <v>48</v>
      </c>
      <c r="D430" t="s">
        <v>49</v>
      </c>
      <c r="E430">
        <v>49</v>
      </c>
      <c r="F430" s="9">
        <v>43559</v>
      </c>
      <c r="G430">
        <v>25173604</v>
      </c>
      <c r="H430" t="s">
        <v>380</v>
      </c>
      <c r="I430">
        <v>2</v>
      </c>
      <c r="J430" t="s">
        <v>515</v>
      </c>
      <c r="K430">
        <v>100</v>
      </c>
      <c r="L430" s="10">
        <v>2269</v>
      </c>
      <c r="M430" s="10">
        <v>43111</v>
      </c>
      <c r="N430" s="10">
        <v>270011</v>
      </c>
      <c r="P430" t="s">
        <v>29</v>
      </c>
      <c r="R430" t="str">
        <f t="shared" si="15"/>
        <v/>
      </c>
      <c r="W430" s="11" t="str">
        <f t="shared" si="14"/>
        <v/>
      </c>
      <c r="X430" t="str">
        <f>+IF(D430="","",VLOOKUP(D430,[1]DATOS!$G$15:$H$37,2,0))</f>
        <v>MANTENIMIENTO</v>
      </c>
      <c r="Y430" t="str">
        <f t="shared" si="17"/>
        <v>MTO49</v>
      </c>
      <c r="Z430">
        <v>1</v>
      </c>
    </row>
    <row r="431" spans="1:26" x14ac:dyDescent="0.25">
      <c r="A431" t="s">
        <v>40</v>
      </c>
      <c r="B431" s="9">
        <v>43559</v>
      </c>
      <c r="C431" t="s">
        <v>48</v>
      </c>
      <c r="D431" t="s">
        <v>49</v>
      </c>
      <c r="E431">
        <v>49</v>
      </c>
      <c r="F431" s="9">
        <v>43559</v>
      </c>
      <c r="G431">
        <v>25173604</v>
      </c>
      <c r="H431" t="s">
        <v>380</v>
      </c>
      <c r="I431">
        <v>3</v>
      </c>
      <c r="J431" t="s">
        <v>516</v>
      </c>
      <c r="K431">
        <v>100</v>
      </c>
      <c r="L431" s="10">
        <v>1050</v>
      </c>
      <c r="M431" s="10">
        <v>19950</v>
      </c>
      <c r="N431" s="10">
        <v>124950</v>
      </c>
      <c r="P431" t="s">
        <v>29</v>
      </c>
      <c r="R431" t="str">
        <f t="shared" si="15"/>
        <v/>
      </c>
      <c r="W431" s="11" t="str">
        <f t="shared" si="14"/>
        <v/>
      </c>
      <c r="X431" t="str">
        <f>+IF(D431="","",VLOOKUP(D431,[1]DATOS!$G$15:$H$37,2,0))</f>
        <v>MANTENIMIENTO</v>
      </c>
      <c r="Y431" t="str">
        <f t="shared" si="17"/>
        <v>MTO49</v>
      </c>
      <c r="Z431">
        <v>1</v>
      </c>
    </row>
    <row r="432" spans="1:26" x14ac:dyDescent="0.25">
      <c r="A432" t="s">
        <v>40</v>
      </c>
      <c r="B432" s="9">
        <v>43559</v>
      </c>
      <c r="C432" t="s">
        <v>48</v>
      </c>
      <c r="D432" t="s">
        <v>49</v>
      </c>
      <c r="E432">
        <v>49</v>
      </c>
      <c r="F432" s="9">
        <v>43559</v>
      </c>
      <c r="G432">
        <v>25173604</v>
      </c>
      <c r="H432" t="s">
        <v>380</v>
      </c>
      <c r="I432">
        <v>4</v>
      </c>
      <c r="J432" t="s">
        <v>517</v>
      </c>
      <c r="K432">
        <v>20</v>
      </c>
      <c r="L432" s="10">
        <v>2269</v>
      </c>
      <c r="M432" s="10">
        <v>8622.2000000000007</v>
      </c>
      <c r="N432" s="10">
        <v>54002.2</v>
      </c>
      <c r="P432" t="s">
        <v>29</v>
      </c>
      <c r="R432" t="str">
        <f t="shared" si="15"/>
        <v/>
      </c>
      <c r="W432" s="11" t="str">
        <f t="shared" si="14"/>
        <v/>
      </c>
      <c r="X432" t="str">
        <f>+IF(D432="","",VLOOKUP(D432,[1]DATOS!$G$15:$H$37,2,0))</f>
        <v>MANTENIMIENTO</v>
      </c>
      <c r="Y432" t="str">
        <f t="shared" si="17"/>
        <v>MTO49</v>
      </c>
      <c r="Z432">
        <v>1</v>
      </c>
    </row>
    <row r="433" spans="1:26" x14ac:dyDescent="0.25">
      <c r="A433" t="s">
        <v>40</v>
      </c>
      <c r="B433" s="9">
        <v>43559</v>
      </c>
      <c r="C433" t="s">
        <v>48</v>
      </c>
      <c r="D433" t="s">
        <v>49</v>
      </c>
      <c r="E433">
        <v>49</v>
      </c>
      <c r="F433" s="9">
        <v>43559</v>
      </c>
      <c r="G433">
        <v>25173604</v>
      </c>
      <c r="H433" t="s">
        <v>380</v>
      </c>
      <c r="I433">
        <v>5</v>
      </c>
      <c r="J433" t="s">
        <v>518</v>
      </c>
      <c r="K433">
        <v>150</v>
      </c>
      <c r="L433" s="10">
        <v>1050</v>
      </c>
      <c r="M433" s="10">
        <v>29925</v>
      </c>
      <c r="N433" s="10">
        <v>187425</v>
      </c>
      <c r="P433" t="s">
        <v>29</v>
      </c>
      <c r="R433" t="str">
        <f t="shared" si="15"/>
        <v/>
      </c>
      <c r="W433" s="11" t="str">
        <f t="shared" si="14"/>
        <v/>
      </c>
      <c r="X433" t="str">
        <f>+IF(D433="","",VLOOKUP(D433,[1]DATOS!$G$15:$H$37,2,0))</f>
        <v>MANTENIMIENTO</v>
      </c>
      <c r="Y433" t="str">
        <f t="shared" si="17"/>
        <v>MTO49</v>
      </c>
      <c r="Z433">
        <v>1</v>
      </c>
    </row>
    <row r="434" spans="1:26" x14ac:dyDescent="0.25">
      <c r="A434" t="s">
        <v>40</v>
      </c>
      <c r="B434" s="9">
        <v>43559</v>
      </c>
      <c r="C434" t="s">
        <v>48</v>
      </c>
      <c r="D434" t="s">
        <v>49</v>
      </c>
      <c r="E434">
        <v>49</v>
      </c>
      <c r="F434" s="9">
        <v>43559</v>
      </c>
      <c r="G434">
        <v>25173604</v>
      </c>
      <c r="H434" t="s">
        <v>380</v>
      </c>
      <c r="I434">
        <v>6</v>
      </c>
      <c r="J434" t="s">
        <v>519</v>
      </c>
      <c r="K434">
        <v>20</v>
      </c>
      <c r="L434" s="10">
        <v>1050</v>
      </c>
      <c r="M434" s="10">
        <v>3990</v>
      </c>
      <c r="N434" s="10">
        <v>24990</v>
      </c>
      <c r="P434" t="s">
        <v>29</v>
      </c>
      <c r="R434" t="str">
        <f t="shared" si="15"/>
        <v/>
      </c>
      <c r="W434" s="11" t="str">
        <f t="shared" si="14"/>
        <v/>
      </c>
      <c r="X434" t="str">
        <f>+IF(D434="","",VLOOKUP(D434,[1]DATOS!$G$15:$H$37,2,0))</f>
        <v>MANTENIMIENTO</v>
      </c>
      <c r="Y434" t="str">
        <f t="shared" si="17"/>
        <v>MTO49</v>
      </c>
      <c r="Z434">
        <v>1</v>
      </c>
    </row>
    <row r="435" spans="1:26" x14ac:dyDescent="0.25">
      <c r="A435" s="12" t="s">
        <v>40</v>
      </c>
      <c r="B435" s="13">
        <v>43563</v>
      </c>
      <c r="C435" s="12" t="s">
        <v>25</v>
      </c>
      <c r="D435" s="12" t="s">
        <v>26</v>
      </c>
      <c r="E435" s="12">
        <v>14</v>
      </c>
      <c r="F435" s="13">
        <v>43563</v>
      </c>
      <c r="G435" s="12">
        <v>4407551</v>
      </c>
      <c r="H435" s="12" t="s">
        <v>520</v>
      </c>
      <c r="I435" s="12">
        <v>1</v>
      </c>
      <c r="J435" s="12" t="s">
        <v>243</v>
      </c>
      <c r="K435" s="12">
        <v>1</v>
      </c>
      <c r="L435" s="14">
        <v>120000</v>
      </c>
      <c r="M435" s="14">
        <v>22800</v>
      </c>
      <c r="N435" s="14">
        <v>142800</v>
      </c>
      <c r="O435" s="14" t="s">
        <v>521</v>
      </c>
      <c r="P435" s="12" t="s">
        <v>29</v>
      </c>
      <c r="Q435" s="15">
        <v>43594</v>
      </c>
      <c r="R435">
        <f t="shared" si="15"/>
        <v>29</v>
      </c>
      <c r="S435" s="13">
        <v>43601</v>
      </c>
      <c r="T435" s="12">
        <v>1</v>
      </c>
      <c r="U435" s="13">
        <v>43601</v>
      </c>
      <c r="V435" s="12">
        <v>139</v>
      </c>
      <c r="W435" s="22">
        <f t="shared" si="14"/>
        <v>1</v>
      </c>
      <c r="X435" s="12" t="str">
        <f>+IF(D435="","",VLOOKUP(D435,[1]DATOS!$G$15:$H$37,2,0))</f>
        <v>BIOTECNOLOGIA</v>
      </c>
      <c r="Y435" s="12" t="str">
        <f t="shared" si="17"/>
        <v>BIO14</v>
      </c>
      <c r="Z435" s="12">
        <v>1</v>
      </c>
    </row>
    <row r="436" spans="1:26" x14ac:dyDescent="0.25">
      <c r="A436" t="s">
        <v>24</v>
      </c>
      <c r="B436" s="9">
        <v>43563</v>
      </c>
      <c r="C436" t="s">
        <v>25</v>
      </c>
      <c r="D436" t="s">
        <v>26</v>
      </c>
      <c r="E436">
        <v>15</v>
      </c>
      <c r="F436" s="9">
        <v>43563</v>
      </c>
      <c r="G436">
        <v>1234</v>
      </c>
      <c r="H436" t="s">
        <v>522</v>
      </c>
      <c r="I436">
        <v>1</v>
      </c>
      <c r="J436" t="s">
        <v>523</v>
      </c>
      <c r="K436">
        <v>2</v>
      </c>
      <c r="L436" s="10">
        <v>40000</v>
      </c>
      <c r="M436" s="10" t="s">
        <v>36</v>
      </c>
      <c r="N436" s="10">
        <v>80000</v>
      </c>
      <c r="O436" s="10" t="s">
        <v>524</v>
      </c>
      <c r="P436" t="s">
        <v>29</v>
      </c>
      <c r="R436" t="str">
        <f t="shared" si="15"/>
        <v/>
      </c>
      <c r="W436" s="11" t="str">
        <f t="shared" si="14"/>
        <v/>
      </c>
      <c r="X436" t="str">
        <f>+IF(D436="","",VLOOKUP(D436,[1]DATOS!$G$15:$H$37,2,0))</f>
        <v>BIOTECNOLOGIA</v>
      </c>
      <c r="Y436" t="str">
        <f t="shared" si="17"/>
        <v>BIO15</v>
      </c>
      <c r="Z436">
        <v>1</v>
      </c>
    </row>
    <row r="437" spans="1:26" x14ac:dyDescent="0.25">
      <c r="A437" t="s">
        <v>24</v>
      </c>
      <c r="B437" s="9">
        <v>43563</v>
      </c>
      <c r="C437" t="s">
        <v>32</v>
      </c>
      <c r="D437" t="s">
        <v>33</v>
      </c>
      <c r="E437">
        <v>11</v>
      </c>
      <c r="F437" s="9">
        <v>43563</v>
      </c>
      <c r="G437">
        <v>891409291</v>
      </c>
      <c r="H437" t="s">
        <v>182</v>
      </c>
      <c r="I437">
        <v>1</v>
      </c>
      <c r="J437" t="s">
        <v>525</v>
      </c>
      <c r="K437">
        <v>60</v>
      </c>
      <c r="L437" s="10">
        <v>2609</v>
      </c>
      <c r="M437" s="10" t="s">
        <v>36</v>
      </c>
      <c r="N437" s="10">
        <v>156540</v>
      </c>
      <c r="O437" s="10" t="s">
        <v>526</v>
      </c>
      <c r="P437" t="s">
        <v>29</v>
      </c>
      <c r="R437" t="str">
        <f t="shared" si="15"/>
        <v/>
      </c>
      <c r="W437" s="11" t="str">
        <f t="shared" si="14"/>
        <v/>
      </c>
      <c r="X437" t="str">
        <f>+IF(D437="","",VLOOKUP(D437,[1]DATOS!$G$15:$H$37,2,0))</f>
        <v>FARMACIA</v>
      </c>
      <c r="Y437" t="str">
        <f t="shared" si="17"/>
        <v>FAR11</v>
      </c>
      <c r="Z437">
        <v>1</v>
      </c>
    </row>
    <row r="438" spans="1:26" x14ac:dyDescent="0.25">
      <c r="A438" t="s">
        <v>24</v>
      </c>
      <c r="B438" s="9">
        <v>43565</v>
      </c>
      <c r="C438" t="s">
        <v>25</v>
      </c>
      <c r="D438" t="s">
        <v>74</v>
      </c>
      <c r="E438">
        <v>63</v>
      </c>
      <c r="F438" s="9">
        <v>43565</v>
      </c>
      <c r="G438">
        <v>823004940</v>
      </c>
      <c r="H438" t="s">
        <v>102</v>
      </c>
      <c r="I438">
        <v>1</v>
      </c>
      <c r="J438" t="s">
        <v>527</v>
      </c>
      <c r="K438">
        <v>1</v>
      </c>
      <c r="L438" s="10">
        <v>1846912</v>
      </c>
      <c r="M438" s="10" t="s">
        <v>36</v>
      </c>
      <c r="N438" s="10">
        <v>1846912</v>
      </c>
      <c r="O438" s="10" t="s">
        <v>528</v>
      </c>
      <c r="P438" t="s">
        <v>29</v>
      </c>
      <c r="R438" t="str">
        <f t="shared" si="15"/>
        <v/>
      </c>
      <c r="W438" s="11" t="str">
        <f t="shared" si="14"/>
        <v/>
      </c>
      <c r="X438" t="str">
        <f>+IF(D438="","",VLOOKUP(D438,[1]DATOS!$G$15:$H$37,2,0))</f>
        <v>CIRUGIA</v>
      </c>
      <c r="Y438" t="str">
        <f t="shared" si="17"/>
        <v>CIR63</v>
      </c>
      <c r="Z438">
        <v>1</v>
      </c>
    </row>
    <row r="439" spans="1:26" x14ac:dyDescent="0.25">
      <c r="A439" t="s">
        <v>24</v>
      </c>
      <c r="B439" s="9">
        <v>43565</v>
      </c>
      <c r="C439" t="s">
        <v>25</v>
      </c>
      <c r="D439" t="s">
        <v>74</v>
      </c>
      <c r="E439">
        <v>63</v>
      </c>
      <c r="F439" s="9">
        <v>43565</v>
      </c>
      <c r="G439">
        <v>823004940</v>
      </c>
      <c r="H439" t="s">
        <v>102</v>
      </c>
      <c r="I439">
        <v>2</v>
      </c>
      <c r="J439" t="s">
        <v>529</v>
      </c>
      <c r="K439">
        <v>1</v>
      </c>
      <c r="L439" s="10">
        <v>1679915</v>
      </c>
      <c r="M439" s="10" t="s">
        <v>36</v>
      </c>
      <c r="N439" s="10">
        <v>1679915</v>
      </c>
      <c r="O439" s="10" t="s">
        <v>528</v>
      </c>
      <c r="P439" t="s">
        <v>29</v>
      </c>
      <c r="R439" t="str">
        <f t="shared" si="15"/>
        <v/>
      </c>
      <c r="W439" s="11" t="str">
        <f t="shared" si="14"/>
        <v/>
      </c>
      <c r="X439" t="str">
        <f>+IF(D439="","",VLOOKUP(D439,[1]DATOS!$G$15:$H$37,2,0))</f>
        <v>CIRUGIA</v>
      </c>
      <c r="Y439" t="str">
        <f t="shared" si="17"/>
        <v>CIR63</v>
      </c>
      <c r="Z439">
        <v>1</v>
      </c>
    </row>
    <row r="440" spans="1:26" x14ac:dyDescent="0.25">
      <c r="A440" t="s">
        <v>24</v>
      </c>
      <c r="B440" s="9">
        <v>43565</v>
      </c>
      <c r="C440" t="s">
        <v>25</v>
      </c>
      <c r="D440" t="s">
        <v>74</v>
      </c>
      <c r="E440">
        <v>63</v>
      </c>
      <c r="F440" s="9">
        <v>43565</v>
      </c>
      <c r="G440">
        <v>823004940</v>
      </c>
      <c r="H440" t="s">
        <v>102</v>
      </c>
      <c r="I440">
        <v>3</v>
      </c>
      <c r="J440" t="s">
        <v>417</v>
      </c>
      <c r="K440">
        <v>1</v>
      </c>
      <c r="L440" s="10">
        <v>537587</v>
      </c>
      <c r="M440" s="10" t="s">
        <v>36</v>
      </c>
      <c r="N440" s="10">
        <v>537587</v>
      </c>
      <c r="O440" s="10" t="s">
        <v>528</v>
      </c>
      <c r="P440" t="s">
        <v>29</v>
      </c>
      <c r="R440" t="str">
        <f t="shared" si="15"/>
        <v/>
      </c>
      <c r="W440" s="11" t="str">
        <f t="shared" si="14"/>
        <v/>
      </c>
      <c r="X440" t="str">
        <f>+IF(D440="","",VLOOKUP(D440,[1]DATOS!$G$15:$H$37,2,0))</f>
        <v>CIRUGIA</v>
      </c>
      <c r="Y440" t="str">
        <f t="shared" si="17"/>
        <v>CIR63</v>
      </c>
      <c r="Z440">
        <v>1</v>
      </c>
    </row>
    <row r="441" spans="1:26" x14ac:dyDescent="0.25">
      <c r="A441" t="s">
        <v>24</v>
      </c>
      <c r="B441" s="9">
        <v>43565</v>
      </c>
      <c r="C441" t="s">
        <v>25</v>
      </c>
      <c r="D441" t="s">
        <v>74</v>
      </c>
      <c r="E441">
        <v>63</v>
      </c>
      <c r="F441" s="9">
        <v>43565</v>
      </c>
      <c r="G441">
        <v>823004940</v>
      </c>
      <c r="H441" t="s">
        <v>102</v>
      </c>
      <c r="I441">
        <v>4</v>
      </c>
      <c r="J441" t="s">
        <v>530</v>
      </c>
      <c r="K441">
        <v>2</v>
      </c>
      <c r="L441" s="10">
        <v>209177</v>
      </c>
      <c r="M441" s="10" t="s">
        <v>36</v>
      </c>
      <c r="N441" s="10">
        <v>418354</v>
      </c>
      <c r="O441" s="10" t="s">
        <v>528</v>
      </c>
      <c r="P441" t="s">
        <v>29</v>
      </c>
      <c r="R441" t="str">
        <f t="shared" si="15"/>
        <v/>
      </c>
      <c r="W441" s="11" t="str">
        <f t="shared" si="14"/>
        <v/>
      </c>
      <c r="X441" t="str">
        <f>+IF(D441="","",VLOOKUP(D441,[1]DATOS!$G$15:$H$37,2,0))</f>
        <v>CIRUGIA</v>
      </c>
      <c r="Y441" t="str">
        <f t="shared" si="17"/>
        <v>CIR63</v>
      </c>
      <c r="Z441">
        <v>1</v>
      </c>
    </row>
    <row r="442" spans="1:26" x14ac:dyDescent="0.25">
      <c r="A442" t="s">
        <v>24</v>
      </c>
      <c r="B442" s="9">
        <v>43565</v>
      </c>
      <c r="C442" t="s">
        <v>73</v>
      </c>
      <c r="D442" t="s">
        <v>74</v>
      </c>
      <c r="E442">
        <v>64</v>
      </c>
      <c r="F442" s="9">
        <v>43565</v>
      </c>
      <c r="G442">
        <v>823004940</v>
      </c>
      <c r="H442" t="s">
        <v>102</v>
      </c>
      <c r="I442">
        <v>1</v>
      </c>
      <c r="J442" t="s">
        <v>531</v>
      </c>
      <c r="K442">
        <v>1</v>
      </c>
      <c r="L442" s="10">
        <v>2602200</v>
      </c>
      <c r="M442" s="10" t="s">
        <v>36</v>
      </c>
      <c r="N442" s="10">
        <v>2602200</v>
      </c>
      <c r="O442" s="10" t="s">
        <v>532</v>
      </c>
      <c r="P442" t="s">
        <v>29</v>
      </c>
      <c r="R442" t="str">
        <f t="shared" si="15"/>
        <v/>
      </c>
      <c r="W442" s="11" t="str">
        <f t="shared" si="14"/>
        <v/>
      </c>
      <c r="X442" t="str">
        <f>+IF(D442="","",VLOOKUP(D442,[1]DATOS!$G$15:$H$37,2,0))</f>
        <v>CIRUGIA</v>
      </c>
      <c r="Y442" t="str">
        <f t="shared" si="17"/>
        <v>CIR64</v>
      </c>
      <c r="Z442">
        <v>1</v>
      </c>
    </row>
    <row r="443" spans="1:26" x14ac:dyDescent="0.25">
      <c r="A443" t="s">
        <v>24</v>
      </c>
      <c r="B443" s="9">
        <v>43565</v>
      </c>
      <c r="C443" t="s">
        <v>73</v>
      </c>
      <c r="D443" t="s">
        <v>74</v>
      </c>
      <c r="E443">
        <v>66</v>
      </c>
      <c r="F443" s="9">
        <v>43565</v>
      </c>
      <c r="G443">
        <v>823004940</v>
      </c>
      <c r="H443" t="s">
        <v>102</v>
      </c>
      <c r="I443">
        <v>1</v>
      </c>
      <c r="J443" t="s">
        <v>439</v>
      </c>
      <c r="K443">
        <v>1</v>
      </c>
      <c r="L443" s="10">
        <v>105791</v>
      </c>
      <c r="M443" s="10" t="s">
        <v>36</v>
      </c>
      <c r="N443" s="10">
        <v>105791</v>
      </c>
      <c r="O443" s="10" t="s">
        <v>533</v>
      </c>
      <c r="P443" t="s">
        <v>29</v>
      </c>
      <c r="R443" t="str">
        <f t="shared" si="15"/>
        <v/>
      </c>
      <c r="W443" s="11" t="str">
        <f t="shared" si="14"/>
        <v/>
      </c>
      <c r="X443" t="str">
        <f>+IF(D443="","",VLOOKUP(D443,[1]DATOS!$G$15:$H$37,2,0))</f>
        <v>CIRUGIA</v>
      </c>
      <c r="Y443" t="str">
        <f t="shared" si="17"/>
        <v>CIR66</v>
      </c>
      <c r="Z443">
        <v>1</v>
      </c>
    </row>
    <row r="444" spans="1:26" x14ac:dyDescent="0.25">
      <c r="A444" t="s">
        <v>24</v>
      </c>
      <c r="B444" s="9">
        <v>43565</v>
      </c>
      <c r="C444" t="s">
        <v>73</v>
      </c>
      <c r="D444" t="s">
        <v>74</v>
      </c>
      <c r="E444">
        <v>67</v>
      </c>
      <c r="F444" s="9">
        <v>43565</v>
      </c>
      <c r="G444">
        <v>823004940</v>
      </c>
      <c r="H444" t="s">
        <v>102</v>
      </c>
      <c r="I444">
        <v>1</v>
      </c>
      <c r="J444" t="s">
        <v>439</v>
      </c>
      <c r="K444">
        <v>1</v>
      </c>
      <c r="L444" s="10">
        <v>105791</v>
      </c>
      <c r="M444" s="10" t="s">
        <v>36</v>
      </c>
      <c r="N444" s="10">
        <v>105791</v>
      </c>
      <c r="O444" s="10" t="s">
        <v>534</v>
      </c>
      <c r="P444" t="s">
        <v>29</v>
      </c>
      <c r="R444" t="str">
        <f t="shared" si="15"/>
        <v/>
      </c>
      <c r="W444" s="11" t="str">
        <f t="shared" si="14"/>
        <v/>
      </c>
      <c r="X444" t="str">
        <f>+IF(D444="","",VLOOKUP(D444,[1]DATOS!$G$15:$H$37,2,0))</f>
        <v>CIRUGIA</v>
      </c>
      <c r="Y444" t="str">
        <f t="shared" si="17"/>
        <v>CIR67</v>
      </c>
      <c r="Z444">
        <v>1</v>
      </c>
    </row>
    <row r="445" spans="1:26" x14ac:dyDescent="0.25">
      <c r="A445" t="s">
        <v>24</v>
      </c>
      <c r="B445" s="9">
        <v>43565</v>
      </c>
      <c r="C445" t="s">
        <v>73</v>
      </c>
      <c r="D445" t="s">
        <v>74</v>
      </c>
      <c r="E445">
        <v>68</v>
      </c>
      <c r="F445" s="9">
        <v>43565</v>
      </c>
      <c r="G445">
        <v>823004940</v>
      </c>
      <c r="H445" t="s">
        <v>102</v>
      </c>
      <c r="I445">
        <v>1</v>
      </c>
      <c r="J445" t="s">
        <v>504</v>
      </c>
      <c r="K445">
        <v>1</v>
      </c>
      <c r="L445" s="10">
        <v>1846912</v>
      </c>
      <c r="M445" s="10" t="s">
        <v>36</v>
      </c>
      <c r="N445" s="10">
        <v>1846912</v>
      </c>
      <c r="O445" s="10" t="s">
        <v>535</v>
      </c>
      <c r="P445" t="s">
        <v>29</v>
      </c>
      <c r="R445" t="str">
        <f t="shared" si="15"/>
        <v/>
      </c>
      <c r="W445" s="11" t="str">
        <f t="shared" si="14"/>
        <v/>
      </c>
      <c r="X445" t="str">
        <f>+IF(D445="","",VLOOKUP(D445,[1]DATOS!$G$15:$H$37,2,0))</f>
        <v>CIRUGIA</v>
      </c>
      <c r="Y445" t="str">
        <f t="shared" si="17"/>
        <v>CIR68</v>
      </c>
      <c r="Z445">
        <v>1</v>
      </c>
    </row>
    <row r="446" spans="1:26" x14ac:dyDescent="0.25">
      <c r="A446" t="s">
        <v>24</v>
      </c>
      <c r="B446" s="9">
        <v>43565</v>
      </c>
      <c r="C446" t="s">
        <v>73</v>
      </c>
      <c r="D446" t="s">
        <v>74</v>
      </c>
      <c r="E446">
        <v>68</v>
      </c>
      <c r="F446" s="9">
        <v>43565</v>
      </c>
      <c r="G446">
        <v>823004940</v>
      </c>
      <c r="H446" t="s">
        <v>102</v>
      </c>
      <c r="I446">
        <v>2</v>
      </c>
      <c r="J446" t="s">
        <v>536</v>
      </c>
      <c r="K446">
        <v>1</v>
      </c>
      <c r="L446" s="10">
        <v>1679915</v>
      </c>
      <c r="M446" s="10" t="s">
        <v>36</v>
      </c>
      <c r="N446" s="10">
        <v>1679915</v>
      </c>
      <c r="O446" s="10" t="s">
        <v>535</v>
      </c>
      <c r="P446" t="s">
        <v>29</v>
      </c>
      <c r="R446" t="str">
        <f t="shared" si="15"/>
        <v/>
      </c>
      <c r="W446" s="11" t="str">
        <f t="shared" si="14"/>
        <v/>
      </c>
      <c r="X446" t="str">
        <f>+IF(D446="","",VLOOKUP(D446,[1]DATOS!$G$15:$H$37,2,0))</f>
        <v>CIRUGIA</v>
      </c>
      <c r="Y446" t="str">
        <f t="shared" si="17"/>
        <v>CIR68</v>
      </c>
      <c r="Z446">
        <v>1</v>
      </c>
    </row>
    <row r="447" spans="1:26" x14ac:dyDescent="0.25">
      <c r="A447" t="s">
        <v>24</v>
      </c>
      <c r="B447" s="9">
        <v>43565</v>
      </c>
      <c r="C447" t="s">
        <v>73</v>
      </c>
      <c r="D447" t="s">
        <v>74</v>
      </c>
      <c r="E447">
        <v>68</v>
      </c>
      <c r="F447" s="9">
        <v>43565</v>
      </c>
      <c r="G447">
        <v>823004940</v>
      </c>
      <c r="H447" t="s">
        <v>102</v>
      </c>
      <c r="I447">
        <v>3</v>
      </c>
      <c r="J447" t="s">
        <v>116</v>
      </c>
      <c r="K447">
        <v>1</v>
      </c>
      <c r="L447" s="10">
        <v>537587</v>
      </c>
      <c r="M447" s="10" t="s">
        <v>36</v>
      </c>
      <c r="N447" s="10">
        <v>537587</v>
      </c>
      <c r="O447" s="10" t="s">
        <v>535</v>
      </c>
      <c r="P447" t="s">
        <v>29</v>
      </c>
      <c r="R447" t="str">
        <f t="shared" si="15"/>
        <v/>
      </c>
      <c r="W447" s="11" t="str">
        <f t="shared" si="14"/>
        <v/>
      </c>
      <c r="X447" t="str">
        <f>+IF(D447="","",VLOOKUP(D447,[1]DATOS!$G$15:$H$37,2,0))</f>
        <v>CIRUGIA</v>
      </c>
      <c r="Y447" t="str">
        <f t="shared" si="17"/>
        <v>CIR68</v>
      </c>
      <c r="Z447">
        <v>1</v>
      </c>
    </row>
    <row r="448" spans="1:26" x14ac:dyDescent="0.25">
      <c r="A448" t="s">
        <v>24</v>
      </c>
      <c r="B448" s="9">
        <v>43565</v>
      </c>
      <c r="C448" t="s">
        <v>73</v>
      </c>
      <c r="D448" t="s">
        <v>74</v>
      </c>
      <c r="E448">
        <v>68</v>
      </c>
      <c r="F448" s="9">
        <v>43565</v>
      </c>
      <c r="G448">
        <v>823004940</v>
      </c>
      <c r="H448" t="s">
        <v>102</v>
      </c>
      <c r="I448">
        <v>4</v>
      </c>
      <c r="J448" t="s">
        <v>537</v>
      </c>
      <c r="K448">
        <v>1</v>
      </c>
      <c r="L448" s="10">
        <v>209177</v>
      </c>
      <c r="M448" s="10" t="s">
        <v>36</v>
      </c>
      <c r="N448" s="10">
        <v>209177</v>
      </c>
      <c r="O448" s="10" t="s">
        <v>535</v>
      </c>
      <c r="P448" t="s">
        <v>29</v>
      </c>
      <c r="R448" t="str">
        <f t="shared" si="15"/>
        <v/>
      </c>
      <c r="W448" s="11" t="str">
        <f t="shared" si="14"/>
        <v/>
      </c>
      <c r="X448" t="str">
        <f>+IF(D448="","",VLOOKUP(D448,[1]DATOS!$G$15:$H$37,2,0))</f>
        <v>CIRUGIA</v>
      </c>
      <c r="Y448" t="str">
        <f t="shared" si="17"/>
        <v>CIR68</v>
      </c>
      <c r="Z448">
        <v>1</v>
      </c>
    </row>
    <row r="449" spans="1:26" x14ac:dyDescent="0.25">
      <c r="A449" t="s">
        <v>24</v>
      </c>
      <c r="B449" s="9">
        <v>43565</v>
      </c>
      <c r="C449" t="s">
        <v>73</v>
      </c>
      <c r="D449" t="s">
        <v>74</v>
      </c>
      <c r="E449">
        <v>69</v>
      </c>
      <c r="F449" s="9">
        <v>43565</v>
      </c>
      <c r="G449">
        <v>823004940</v>
      </c>
      <c r="H449" t="s">
        <v>102</v>
      </c>
      <c r="I449">
        <v>1</v>
      </c>
      <c r="J449" t="s">
        <v>538</v>
      </c>
      <c r="K449">
        <v>1</v>
      </c>
      <c r="L449" s="10">
        <v>1846912</v>
      </c>
      <c r="M449" s="10" t="s">
        <v>36</v>
      </c>
      <c r="N449" s="10">
        <v>1846912</v>
      </c>
      <c r="O449" s="10" t="s">
        <v>539</v>
      </c>
      <c r="P449" t="s">
        <v>29</v>
      </c>
      <c r="R449" t="str">
        <f t="shared" si="15"/>
        <v/>
      </c>
      <c r="W449" s="11" t="str">
        <f t="shared" si="14"/>
        <v/>
      </c>
      <c r="X449" t="str">
        <f>+IF(D449="","",VLOOKUP(D449,[1]DATOS!$G$15:$H$37,2,0))</f>
        <v>CIRUGIA</v>
      </c>
      <c r="Y449" t="str">
        <f t="shared" si="17"/>
        <v>CIR69</v>
      </c>
      <c r="Z449">
        <v>1</v>
      </c>
    </row>
    <row r="450" spans="1:26" x14ac:dyDescent="0.25">
      <c r="A450" t="s">
        <v>24</v>
      </c>
      <c r="B450" s="9">
        <v>43565</v>
      </c>
      <c r="C450" t="s">
        <v>73</v>
      </c>
      <c r="D450" t="s">
        <v>74</v>
      </c>
      <c r="E450">
        <v>69</v>
      </c>
      <c r="F450" s="9">
        <v>43565</v>
      </c>
      <c r="G450">
        <v>823004940</v>
      </c>
      <c r="H450" t="s">
        <v>102</v>
      </c>
      <c r="I450">
        <v>2</v>
      </c>
      <c r="J450" t="s">
        <v>118</v>
      </c>
      <c r="K450">
        <v>1</v>
      </c>
      <c r="L450" s="10">
        <v>1679915</v>
      </c>
      <c r="M450" s="10" t="s">
        <v>36</v>
      </c>
      <c r="N450" s="10">
        <v>1679915</v>
      </c>
      <c r="O450" s="10" t="s">
        <v>539</v>
      </c>
      <c r="P450" t="s">
        <v>29</v>
      </c>
      <c r="R450" t="str">
        <f t="shared" si="15"/>
        <v/>
      </c>
      <c r="W450" s="11" t="str">
        <f t="shared" ref="W450:W513" si="18">IF(U450="","",T450/K450)</f>
        <v/>
      </c>
      <c r="X450" t="str">
        <f>+IF(D450="","",VLOOKUP(D450,[1]DATOS!$G$15:$H$37,2,0))</f>
        <v>CIRUGIA</v>
      </c>
      <c r="Y450" t="str">
        <f t="shared" si="17"/>
        <v>CIR69</v>
      </c>
      <c r="Z450">
        <v>1</v>
      </c>
    </row>
    <row r="451" spans="1:26" x14ac:dyDescent="0.25">
      <c r="A451" t="s">
        <v>24</v>
      </c>
      <c r="B451" s="9">
        <v>43565</v>
      </c>
      <c r="C451" t="s">
        <v>73</v>
      </c>
      <c r="D451" t="s">
        <v>74</v>
      </c>
      <c r="E451">
        <v>69</v>
      </c>
      <c r="F451" s="9">
        <v>43565</v>
      </c>
      <c r="G451">
        <v>823004940</v>
      </c>
      <c r="H451" t="s">
        <v>102</v>
      </c>
      <c r="I451">
        <v>3</v>
      </c>
      <c r="J451" t="s">
        <v>119</v>
      </c>
      <c r="K451">
        <v>1</v>
      </c>
      <c r="L451" s="10">
        <v>537587</v>
      </c>
      <c r="M451" s="10" t="s">
        <v>36</v>
      </c>
      <c r="N451" s="10">
        <v>537587</v>
      </c>
      <c r="O451" s="10" t="s">
        <v>539</v>
      </c>
      <c r="P451" t="s">
        <v>29</v>
      </c>
      <c r="R451" t="str">
        <f t="shared" ref="R451:R514" si="19">IF(OR(Q451="",U451=""),"",NETWORKDAYS(F451,U451))</f>
        <v/>
      </c>
      <c r="W451" s="11" t="str">
        <f t="shared" si="18"/>
        <v/>
      </c>
      <c r="X451" t="str">
        <f>+IF(D451="","",VLOOKUP(D451,[1]DATOS!$G$15:$H$37,2,0))</f>
        <v>CIRUGIA</v>
      </c>
      <c r="Y451" t="str">
        <f t="shared" si="17"/>
        <v>CIR69</v>
      </c>
      <c r="Z451">
        <v>1</v>
      </c>
    </row>
    <row r="452" spans="1:26" x14ac:dyDescent="0.25">
      <c r="A452" t="s">
        <v>24</v>
      </c>
      <c r="B452" s="9">
        <v>43565</v>
      </c>
      <c r="C452" t="s">
        <v>73</v>
      </c>
      <c r="D452" t="s">
        <v>74</v>
      </c>
      <c r="E452">
        <v>69</v>
      </c>
      <c r="F452" s="9">
        <v>43565</v>
      </c>
      <c r="G452">
        <v>823004940</v>
      </c>
      <c r="H452" t="s">
        <v>102</v>
      </c>
      <c r="I452">
        <v>4</v>
      </c>
      <c r="J452" t="s">
        <v>537</v>
      </c>
      <c r="K452">
        <v>1</v>
      </c>
      <c r="L452" s="10">
        <v>209177</v>
      </c>
      <c r="M452" s="10" t="s">
        <v>36</v>
      </c>
      <c r="N452" s="10">
        <v>209177</v>
      </c>
      <c r="O452" s="10" t="s">
        <v>539</v>
      </c>
      <c r="P452" t="s">
        <v>29</v>
      </c>
      <c r="R452" t="str">
        <f t="shared" si="19"/>
        <v/>
      </c>
      <c r="W452" s="11" t="str">
        <f t="shared" si="18"/>
        <v/>
      </c>
      <c r="X452" t="str">
        <f>+IF(D452="","",VLOOKUP(D452,[1]DATOS!$G$15:$H$37,2,0))</f>
        <v>CIRUGIA</v>
      </c>
      <c r="Y452" t="str">
        <f t="shared" si="17"/>
        <v>CIR69</v>
      </c>
      <c r="Z452">
        <v>1</v>
      </c>
    </row>
    <row r="453" spans="1:26" x14ac:dyDescent="0.25">
      <c r="A453" t="s">
        <v>24</v>
      </c>
      <c r="B453" s="9">
        <v>43565</v>
      </c>
      <c r="C453" t="s">
        <v>73</v>
      </c>
      <c r="D453" t="s">
        <v>74</v>
      </c>
      <c r="E453">
        <v>72</v>
      </c>
      <c r="F453" s="9">
        <v>43565</v>
      </c>
      <c r="G453">
        <v>823004940</v>
      </c>
      <c r="H453" t="s">
        <v>102</v>
      </c>
      <c r="I453">
        <v>1</v>
      </c>
      <c r="J453" t="s">
        <v>439</v>
      </c>
      <c r="K453">
        <v>1</v>
      </c>
      <c r="L453" s="10">
        <v>105791</v>
      </c>
      <c r="M453" s="10">
        <v>20100.29</v>
      </c>
      <c r="N453" s="10">
        <v>125891.29000000001</v>
      </c>
      <c r="O453" s="10" t="s">
        <v>540</v>
      </c>
      <c r="P453" t="s">
        <v>29</v>
      </c>
      <c r="R453" t="str">
        <f t="shared" si="19"/>
        <v/>
      </c>
      <c r="W453" s="11" t="str">
        <f t="shared" si="18"/>
        <v/>
      </c>
      <c r="X453" t="str">
        <f>+IF(D453="","",VLOOKUP(D453,[1]DATOS!$G$15:$H$37,2,0))</f>
        <v>CIRUGIA</v>
      </c>
      <c r="Y453" t="str">
        <f t="shared" si="17"/>
        <v>CIR72</v>
      </c>
      <c r="Z453">
        <v>1</v>
      </c>
    </row>
    <row r="454" spans="1:26" x14ac:dyDescent="0.25">
      <c r="A454" t="s">
        <v>24</v>
      </c>
      <c r="B454" s="9">
        <v>43565</v>
      </c>
      <c r="C454" t="s">
        <v>73</v>
      </c>
      <c r="D454" t="s">
        <v>74</v>
      </c>
      <c r="E454">
        <v>73</v>
      </c>
      <c r="F454" s="9">
        <v>43565</v>
      </c>
      <c r="G454">
        <v>823004940</v>
      </c>
      <c r="H454" t="s">
        <v>102</v>
      </c>
      <c r="I454">
        <v>1</v>
      </c>
      <c r="J454" t="s">
        <v>541</v>
      </c>
      <c r="K454">
        <v>1</v>
      </c>
      <c r="L454" s="10">
        <v>1942879</v>
      </c>
      <c r="M454" s="10" t="s">
        <v>36</v>
      </c>
      <c r="N454" s="10">
        <v>1942879</v>
      </c>
      <c r="O454" s="10" t="s">
        <v>542</v>
      </c>
      <c r="P454" t="s">
        <v>29</v>
      </c>
      <c r="R454" t="str">
        <f t="shared" si="19"/>
        <v/>
      </c>
      <c r="W454" s="11" t="str">
        <f t="shared" si="18"/>
        <v/>
      </c>
      <c r="X454" t="str">
        <f>+IF(D454="","",VLOOKUP(D454,[1]DATOS!$G$15:$H$37,2,0))</f>
        <v>CIRUGIA</v>
      </c>
      <c r="Y454" t="str">
        <f t="shared" si="17"/>
        <v>CIR73</v>
      </c>
      <c r="Z454">
        <v>1</v>
      </c>
    </row>
    <row r="455" spans="1:26" x14ac:dyDescent="0.25">
      <c r="A455" t="s">
        <v>24</v>
      </c>
      <c r="B455" s="9">
        <v>43565</v>
      </c>
      <c r="C455" t="s">
        <v>73</v>
      </c>
      <c r="D455" t="s">
        <v>74</v>
      </c>
      <c r="E455">
        <v>74</v>
      </c>
      <c r="F455" s="9">
        <v>43565</v>
      </c>
      <c r="G455">
        <v>823004940</v>
      </c>
      <c r="H455" t="s">
        <v>102</v>
      </c>
      <c r="I455">
        <v>1</v>
      </c>
      <c r="J455" t="s">
        <v>543</v>
      </c>
      <c r="K455">
        <v>1</v>
      </c>
      <c r="L455" s="10">
        <v>6751400</v>
      </c>
      <c r="M455" s="10" t="s">
        <v>36</v>
      </c>
      <c r="N455" s="10">
        <v>6751400</v>
      </c>
      <c r="O455" s="10" t="s">
        <v>544</v>
      </c>
      <c r="P455" t="s">
        <v>29</v>
      </c>
      <c r="R455" t="str">
        <f t="shared" si="19"/>
        <v/>
      </c>
      <c r="W455" s="11" t="str">
        <f t="shared" si="18"/>
        <v/>
      </c>
      <c r="X455" t="str">
        <f>+IF(D455="","",VLOOKUP(D455,[1]DATOS!$G$15:$H$37,2,0))</f>
        <v>CIRUGIA</v>
      </c>
    </row>
    <row r="456" spans="1:26" x14ac:dyDescent="0.25">
      <c r="A456" t="s">
        <v>24</v>
      </c>
      <c r="B456" s="9">
        <v>43565</v>
      </c>
      <c r="C456" t="s">
        <v>73</v>
      </c>
      <c r="D456" t="s">
        <v>74</v>
      </c>
      <c r="E456">
        <v>75</v>
      </c>
      <c r="F456" s="9">
        <v>43565</v>
      </c>
      <c r="G456">
        <v>823004940</v>
      </c>
      <c r="H456" t="s">
        <v>102</v>
      </c>
      <c r="I456">
        <v>1</v>
      </c>
      <c r="J456" t="s">
        <v>435</v>
      </c>
      <c r="K456">
        <v>1</v>
      </c>
      <c r="L456" s="10">
        <v>1846912</v>
      </c>
      <c r="M456" s="10" t="s">
        <v>36</v>
      </c>
      <c r="N456" s="10">
        <v>1846912</v>
      </c>
      <c r="O456" s="10" t="s">
        <v>545</v>
      </c>
      <c r="P456" t="s">
        <v>29</v>
      </c>
      <c r="R456" t="str">
        <f t="shared" si="19"/>
        <v/>
      </c>
      <c r="W456" s="11" t="str">
        <f t="shared" si="18"/>
        <v/>
      </c>
      <c r="X456" t="str">
        <f>+IF(D456="","",VLOOKUP(D456,[1]DATOS!$G$15:$H$37,2,0))</f>
        <v>CIRUGIA</v>
      </c>
    </row>
    <row r="457" spans="1:26" x14ac:dyDescent="0.25">
      <c r="A457" t="s">
        <v>24</v>
      </c>
      <c r="B457" s="9">
        <v>43565</v>
      </c>
      <c r="C457" t="s">
        <v>73</v>
      </c>
      <c r="D457" t="s">
        <v>74</v>
      </c>
      <c r="E457">
        <v>75</v>
      </c>
      <c r="F457" s="9">
        <v>43565</v>
      </c>
      <c r="G457">
        <v>823004940</v>
      </c>
      <c r="H457" t="s">
        <v>102</v>
      </c>
      <c r="I457">
        <v>2</v>
      </c>
      <c r="J457" t="s">
        <v>119</v>
      </c>
      <c r="K457">
        <v>1</v>
      </c>
      <c r="L457" s="10">
        <v>537587</v>
      </c>
      <c r="M457" s="10" t="s">
        <v>36</v>
      </c>
      <c r="N457" s="10">
        <v>537587</v>
      </c>
      <c r="O457" s="10" t="s">
        <v>545</v>
      </c>
      <c r="P457" t="s">
        <v>29</v>
      </c>
      <c r="R457" t="str">
        <f t="shared" si="19"/>
        <v/>
      </c>
      <c r="W457" s="11" t="str">
        <f t="shared" si="18"/>
        <v/>
      </c>
      <c r="X457" t="str">
        <f>+IF(D457="","",VLOOKUP(D457,[1]DATOS!$G$15:$H$37,2,0))</f>
        <v>CIRUGIA</v>
      </c>
    </row>
    <row r="458" spans="1:26" x14ac:dyDescent="0.25">
      <c r="A458" t="s">
        <v>24</v>
      </c>
      <c r="B458" s="9">
        <v>43565</v>
      </c>
      <c r="C458" t="s">
        <v>73</v>
      </c>
      <c r="D458" t="s">
        <v>74</v>
      </c>
      <c r="E458">
        <v>75</v>
      </c>
      <c r="F458" s="9">
        <v>43565</v>
      </c>
      <c r="G458">
        <v>823004940</v>
      </c>
      <c r="H458" t="s">
        <v>102</v>
      </c>
      <c r="I458">
        <v>3</v>
      </c>
      <c r="J458" t="s">
        <v>546</v>
      </c>
      <c r="K458">
        <v>2</v>
      </c>
      <c r="L458" s="10">
        <v>209177</v>
      </c>
      <c r="M458" s="10" t="s">
        <v>36</v>
      </c>
      <c r="N458" s="10">
        <v>418354</v>
      </c>
      <c r="O458" s="10" t="s">
        <v>545</v>
      </c>
      <c r="P458" t="s">
        <v>29</v>
      </c>
      <c r="R458" t="str">
        <f t="shared" si="19"/>
        <v/>
      </c>
      <c r="W458" s="11" t="str">
        <f t="shared" si="18"/>
        <v/>
      </c>
      <c r="X458" t="str">
        <f>+IF(D458="","",VLOOKUP(D458,[1]DATOS!$G$15:$H$37,2,0))</f>
        <v>CIRUGIA</v>
      </c>
    </row>
    <row r="459" spans="1:26" x14ac:dyDescent="0.25">
      <c r="A459" t="s">
        <v>24</v>
      </c>
      <c r="B459" s="9">
        <v>43565</v>
      </c>
      <c r="C459" t="s">
        <v>73</v>
      </c>
      <c r="D459" t="s">
        <v>74</v>
      </c>
      <c r="E459">
        <v>75</v>
      </c>
      <c r="F459" s="9">
        <v>43565</v>
      </c>
      <c r="G459">
        <v>823004940</v>
      </c>
      <c r="H459" t="s">
        <v>102</v>
      </c>
      <c r="I459">
        <v>4</v>
      </c>
      <c r="J459" t="s">
        <v>547</v>
      </c>
      <c r="K459">
        <v>1</v>
      </c>
      <c r="L459" s="10">
        <v>1679915</v>
      </c>
      <c r="M459" s="10" t="s">
        <v>36</v>
      </c>
      <c r="N459" s="10">
        <v>1679915</v>
      </c>
      <c r="O459" s="10" t="s">
        <v>545</v>
      </c>
      <c r="P459" t="s">
        <v>29</v>
      </c>
      <c r="R459" t="str">
        <f t="shared" si="19"/>
        <v/>
      </c>
      <c r="W459" s="11" t="str">
        <f t="shared" si="18"/>
        <v/>
      </c>
      <c r="X459" t="str">
        <f>+IF(D459="","",VLOOKUP(D459,[1]DATOS!$G$15:$H$37,2,0))</f>
        <v>CIRUGIA</v>
      </c>
    </row>
    <row r="460" spans="1:26" x14ac:dyDescent="0.25">
      <c r="A460" s="12" t="s">
        <v>40</v>
      </c>
      <c r="B460" s="13">
        <v>43565</v>
      </c>
      <c r="C460" s="12" t="s">
        <v>32</v>
      </c>
      <c r="D460" s="12" t="s">
        <v>33</v>
      </c>
      <c r="E460" s="12">
        <v>12</v>
      </c>
      <c r="F460" s="13">
        <v>43565</v>
      </c>
      <c r="G460" s="12">
        <v>890101815</v>
      </c>
      <c r="H460" s="12" t="s">
        <v>155</v>
      </c>
      <c r="I460" s="12">
        <v>1</v>
      </c>
      <c r="J460" s="12" t="s">
        <v>548</v>
      </c>
      <c r="K460" s="12">
        <v>3</v>
      </c>
      <c r="L460" s="14">
        <v>1396400</v>
      </c>
      <c r="M460" s="14">
        <v>795948</v>
      </c>
      <c r="N460" s="14">
        <v>4985148</v>
      </c>
      <c r="O460" s="14" t="s">
        <v>549</v>
      </c>
      <c r="P460" t="s">
        <v>29</v>
      </c>
      <c r="Q460" s="15">
        <v>43558</v>
      </c>
      <c r="R460">
        <f t="shared" si="19"/>
        <v>3</v>
      </c>
      <c r="S460" s="13"/>
      <c r="T460" s="12">
        <v>3</v>
      </c>
      <c r="U460" s="13">
        <v>43567</v>
      </c>
      <c r="V460" s="12">
        <v>933671</v>
      </c>
      <c r="W460" s="22">
        <f t="shared" si="18"/>
        <v>1</v>
      </c>
      <c r="X460" s="12" t="str">
        <f>+IF(D460="","",VLOOKUP(D460,[1]DATOS!$G$15:$H$37,2,0))</f>
        <v>FARMACIA</v>
      </c>
      <c r="Y460" t="str">
        <f>+D460&amp;E460</f>
        <v>FAR12</v>
      </c>
      <c r="Z460">
        <v>1</v>
      </c>
    </row>
    <row r="461" spans="1:26" x14ac:dyDescent="0.25">
      <c r="A461" s="12" t="s">
        <v>40</v>
      </c>
      <c r="B461" s="13">
        <v>43565</v>
      </c>
      <c r="C461" s="12" t="s">
        <v>32</v>
      </c>
      <c r="D461" s="12" t="s">
        <v>33</v>
      </c>
      <c r="E461" s="12">
        <v>12</v>
      </c>
      <c r="F461" s="13">
        <v>43565</v>
      </c>
      <c r="G461" s="12">
        <v>890101815</v>
      </c>
      <c r="H461" s="12" t="s">
        <v>155</v>
      </c>
      <c r="I461" s="12">
        <v>2</v>
      </c>
      <c r="J461" s="12" t="s">
        <v>550</v>
      </c>
      <c r="K461" s="12">
        <v>3</v>
      </c>
      <c r="L461" s="14">
        <v>1813400</v>
      </c>
      <c r="M461" s="14">
        <v>1033638</v>
      </c>
      <c r="N461" s="14">
        <v>6473838</v>
      </c>
      <c r="O461" s="14" t="s">
        <v>549</v>
      </c>
      <c r="P461" t="s">
        <v>29</v>
      </c>
      <c r="Q461" s="15">
        <v>43558</v>
      </c>
      <c r="R461">
        <f t="shared" si="19"/>
        <v>3</v>
      </c>
      <c r="S461" s="13"/>
      <c r="T461" s="12">
        <v>3</v>
      </c>
      <c r="U461" s="13">
        <v>43567</v>
      </c>
      <c r="V461" s="12">
        <v>933671</v>
      </c>
      <c r="W461" s="22">
        <f t="shared" si="18"/>
        <v>1</v>
      </c>
      <c r="X461" s="12" t="str">
        <f>+IF(D461="","",VLOOKUP(D461,[1]DATOS!$G$15:$H$37,2,0))</f>
        <v>FARMACIA</v>
      </c>
      <c r="Y461" t="str">
        <f>+D461&amp;E461</f>
        <v>FAR12</v>
      </c>
      <c r="Z461">
        <v>1</v>
      </c>
    </row>
    <row r="462" spans="1:26" x14ac:dyDescent="0.25">
      <c r="A462" t="s">
        <v>24</v>
      </c>
      <c r="B462" s="9">
        <v>43565</v>
      </c>
      <c r="C462" t="s">
        <v>165</v>
      </c>
      <c r="D462" t="s">
        <v>42</v>
      </c>
      <c r="E462">
        <v>8</v>
      </c>
      <c r="F462" s="9">
        <v>43565</v>
      </c>
      <c r="G462">
        <v>816007826</v>
      </c>
      <c r="H462" t="s">
        <v>43</v>
      </c>
      <c r="I462">
        <v>1</v>
      </c>
      <c r="J462" t="s">
        <v>551</v>
      </c>
      <c r="K462">
        <v>4</v>
      </c>
      <c r="L462" s="10">
        <v>5800</v>
      </c>
      <c r="M462" s="10">
        <v>4408</v>
      </c>
      <c r="N462" s="10">
        <v>27608</v>
      </c>
      <c r="O462" s="10" t="s">
        <v>552</v>
      </c>
      <c r="P462" t="s">
        <v>29</v>
      </c>
      <c r="R462" t="str">
        <f t="shared" si="19"/>
        <v/>
      </c>
      <c r="W462" s="11" t="str">
        <f t="shared" si="18"/>
        <v/>
      </c>
      <c r="X462" t="str">
        <f>+IF(D462="","",VLOOKUP(D462,[1]DATOS!$G$15:$H$37,2,0))</f>
        <v>GESTION HUMANA</v>
      </c>
      <c r="Y462" t="str">
        <f>+D462&amp;E462</f>
        <v>GEH8</v>
      </c>
      <c r="Z462">
        <v>1</v>
      </c>
    </row>
    <row r="463" spans="1:26" x14ac:dyDescent="0.25">
      <c r="A463" t="s">
        <v>24</v>
      </c>
      <c r="B463" s="9">
        <v>43566</v>
      </c>
      <c r="C463" t="s">
        <v>73</v>
      </c>
      <c r="D463" t="s">
        <v>74</v>
      </c>
      <c r="E463">
        <v>77</v>
      </c>
      <c r="F463" s="9">
        <v>43566</v>
      </c>
      <c r="G463">
        <v>823004940</v>
      </c>
      <c r="H463" t="s">
        <v>102</v>
      </c>
      <c r="I463">
        <v>1</v>
      </c>
      <c r="J463" t="s">
        <v>553</v>
      </c>
      <c r="K463">
        <v>1</v>
      </c>
      <c r="L463" s="10">
        <v>1846912</v>
      </c>
      <c r="M463" s="10" t="s">
        <v>36</v>
      </c>
      <c r="N463" s="10">
        <v>1846912</v>
      </c>
      <c r="O463" s="10" t="s">
        <v>554</v>
      </c>
      <c r="P463" t="s">
        <v>29</v>
      </c>
      <c r="R463" t="str">
        <f t="shared" si="19"/>
        <v/>
      </c>
      <c r="W463" s="11" t="str">
        <f t="shared" si="18"/>
        <v/>
      </c>
      <c r="X463" t="str">
        <f>+IF(D463="","",VLOOKUP(D463,[1]DATOS!$G$15:$H$37,2,0))</f>
        <v>CIRUGIA</v>
      </c>
    </row>
    <row r="464" spans="1:26" x14ac:dyDescent="0.25">
      <c r="A464" t="s">
        <v>24</v>
      </c>
      <c r="B464" s="9">
        <v>43566</v>
      </c>
      <c r="C464" t="s">
        <v>73</v>
      </c>
      <c r="D464" t="s">
        <v>74</v>
      </c>
      <c r="E464">
        <v>77</v>
      </c>
      <c r="F464" s="9">
        <v>43566</v>
      </c>
      <c r="G464">
        <v>823004940</v>
      </c>
      <c r="H464" t="s">
        <v>102</v>
      </c>
      <c r="I464">
        <v>2</v>
      </c>
      <c r="J464" t="s">
        <v>119</v>
      </c>
      <c r="K464">
        <v>1</v>
      </c>
      <c r="L464" s="10">
        <v>537587</v>
      </c>
      <c r="M464" s="10" t="s">
        <v>36</v>
      </c>
      <c r="N464" s="10">
        <v>537587</v>
      </c>
      <c r="O464" s="10" t="s">
        <v>554</v>
      </c>
      <c r="P464" t="s">
        <v>29</v>
      </c>
      <c r="R464" t="str">
        <f t="shared" si="19"/>
        <v/>
      </c>
      <c r="W464" s="11" t="str">
        <f t="shared" si="18"/>
        <v/>
      </c>
      <c r="X464" t="str">
        <f>+IF(D464="","",VLOOKUP(D464,[1]DATOS!$G$15:$H$37,2,0))</f>
        <v>CIRUGIA</v>
      </c>
    </row>
    <row r="465" spans="1:24" x14ac:dyDescent="0.25">
      <c r="A465" t="s">
        <v>24</v>
      </c>
      <c r="B465" s="9">
        <v>43566</v>
      </c>
      <c r="C465" t="s">
        <v>73</v>
      </c>
      <c r="D465" t="s">
        <v>74</v>
      </c>
      <c r="E465">
        <v>77</v>
      </c>
      <c r="F465" s="9">
        <v>43566</v>
      </c>
      <c r="G465">
        <v>823004940</v>
      </c>
      <c r="H465" t="s">
        <v>102</v>
      </c>
      <c r="I465">
        <v>3</v>
      </c>
      <c r="J465" t="s">
        <v>537</v>
      </c>
      <c r="K465">
        <v>2</v>
      </c>
      <c r="L465" s="10">
        <v>209177</v>
      </c>
      <c r="M465" s="10" t="s">
        <v>36</v>
      </c>
      <c r="N465" s="10">
        <v>418354</v>
      </c>
      <c r="O465" s="10" t="s">
        <v>554</v>
      </c>
      <c r="P465" t="s">
        <v>29</v>
      </c>
      <c r="R465" t="str">
        <f t="shared" si="19"/>
        <v/>
      </c>
      <c r="W465" s="11" t="str">
        <f t="shared" si="18"/>
        <v/>
      </c>
      <c r="X465" t="str">
        <f>+IF(D465="","",VLOOKUP(D465,[1]DATOS!$G$15:$H$37,2,0))</f>
        <v>CIRUGIA</v>
      </c>
    </row>
    <row r="466" spans="1:24" x14ac:dyDescent="0.25">
      <c r="A466" t="s">
        <v>24</v>
      </c>
      <c r="B466" s="9">
        <v>43566</v>
      </c>
      <c r="C466" t="s">
        <v>73</v>
      </c>
      <c r="D466" t="s">
        <v>74</v>
      </c>
      <c r="E466">
        <v>77</v>
      </c>
      <c r="F466" s="9">
        <v>43566</v>
      </c>
      <c r="G466">
        <v>823004940</v>
      </c>
      <c r="H466" t="s">
        <v>102</v>
      </c>
      <c r="I466">
        <v>4</v>
      </c>
      <c r="J466" t="s">
        <v>555</v>
      </c>
      <c r="K466">
        <v>1</v>
      </c>
      <c r="L466" s="10">
        <v>1679915</v>
      </c>
      <c r="M466" s="10" t="s">
        <v>36</v>
      </c>
      <c r="N466" s="10">
        <v>1679915</v>
      </c>
      <c r="O466" s="10" t="s">
        <v>554</v>
      </c>
      <c r="P466" t="s">
        <v>29</v>
      </c>
      <c r="R466" t="str">
        <f t="shared" si="19"/>
        <v/>
      </c>
      <c r="W466" s="11" t="str">
        <f t="shared" si="18"/>
        <v/>
      </c>
      <c r="X466" t="str">
        <f>+IF(D466="","",VLOOKUP(D466,[1]DATOS!$G$15:$H$37,2,0))</f>
        <v>CIRUGIA</v>
      </c>
    </row>
    <row r="467" spans="1:24" x14ac:dyDescent="0.25">
      <c r="A467" t="s">
        <v>24</v>
      </c>
      <c r="B467" s="9">
        <v>43566</v>
      </c>
      <c r="C467" t="s">
        <v>73</v>
      </c>
      <c r="D467" t="s">
        <v>74</v>
      </c>
      <c r="E467">
        <v>78</v>
      </c>
      <c r="F467" s="9">
        <v>43566</v>
      </c>
      <c r="G467">
        <v>823004940</v>
      </c>
      <c r="H467" t="s">
        <v>102</v>
      </c>
      <c r="I467">
        <v>1</v>
      </c>
      <c r="J467" t="s">
        <v>118</v>
      </c>
      <c r="K467">
        <v>1</v>
      </c>
      <c r="L467" s="10">
        <v>1679915</v>
      </c>
      <c r="M467" s="10" t="s">
        <v>36</v>
      </c>
      <c r="N467" s="10">
        <v>1679915</v>
      </c>
      <c r="O467" s="10" t="s">
        <v>556</v>
      </c>
      <c r="P467" t="s">
        <v>29</v>
      </c>
      <c r="R467" t="str">
        <f t="shared" si="19"/>
        <v/>
      </c>
      <c r="W467" s="11" t="str">
        <f t="shared" si="18"/>
        <v/>
      </c>
      <c r="X467" t="str">
        <f>+IF(D467="","",VLOOKUP(D467,[1]DATOS!$G$15:$H$37,2,0))</f>
        <v>CIRUGIA</v>
      </c>
    </row>
    <row r="468" spans="1:24" x14ac:dyDescent="0.25">
      <c r="A468" t="s">
        <v>24</v>
      </c>
      <c r="B468" s="9">
        <v>43566</v>
      </c>
      <c r="C468" t="s">
        <v>73</v>
      </c>
      <c r="D468" t="s">
        <v>74</v>
      </c>
      <c r="E468">
        <v>78</v>
      </c>
      <c r="F468" s="9">
        <v>43566</v>
      </c>
      <c r="G468">
        <v>823004940</v>
      </c>
      <c r="H468" t="s">
        <v>102</v>
      </c>
      <c r="I468">
        <v>2</v>
      </c>
      <c r="J468" t="s">
        <v>557</v>
      </c>
      <c r="K468">
        <v>1</v>
      </c>
      <c r="L468" s="10">
        <v>1846912</v>
      </c>
      <c r="M468" s="10" t="s">
        <v>36</v>
      </c>
      <c r="N468" s="10">
        <v>1846912</v>
      </c>
      <c r="O468" s="10" t="s">
        <v>556</v>
      </c>
      <c r="P468" t="s">
        <v>29</v>
      </c>
      <c r="R468" t="str">
        <f t="shared" si="19"/>
        <v/>
      </c>
      <c r="W468" s="11" t="str">
        <f t="shared" si="18"/>
        <v/>
      </c>
      <c r="X468" t="str">
        <f>+IF(D468="","",VLOOKUP(D468,[1]DATOS!$G$15:$H$37,2,0))</f>
        <v>CIRUGIA</v>
      </c>
    </row>
    <row r="469" spans="1:24" x14ac:dyDescent="0.25">
      <c r="A469" t="s">
        <v>24</v>
      </c>
      <c r="B469" s="9">
        <v>43566</v>
      </c>
      <c r="C469" t="s">
        <v>73</v>
      </c>
      <c r="D469" t="s">
        <v>74</v>
      </c>
      <c r="E469">
        <v>78</v>
      </c>
      <c r="F469" s="9">
        <v>43566</v>
      </c>
      <c r="G469">
        <v>823004940</v>
      </c>
      <c r="H469" t="s">
        <v>102</v>
      </c>
      <c r="I469">
        <v>3</v>
      </c>
      <c r="J469" t="s">
        <v>116</v>
      </c>
      <c r="K469">
        <v>1</v>
      </c>
      <c r="L469" s="10">
        <v>537587</v>
      </c>
      <c r="M469" s="10" t="s">
        <v>36</v>
      </c>
      <c r="N469" s="10">
        <v>537587</v>
      </c>
      <c r="O469" s="10" t="s">
        <v>556</v>
      </c>
      <c r="P469" t="s">
        <v>29</v>
      </c>
      <c r="R469" t="str">
        <f t="shared" si="19"/>
        <v/>
      </c>
      <c r="W469" s="11" t="str">
        <f t="shared" si="18"/>
        <v/>
      </c>
      <c r="X469" t="str">
        <f>+IF(D469="","",VLOOKUP(D469,[1]DATOS!$G$15:$H$37,2,0))</f>
        <v>CIRUGIA</v>
      </c>
    </row>
    <row r="470" spans="1:24" x14ac:dyDescent="0.25">
      <c r="A470" t="s">
        <v>24</v>
      </c>
      <c r="B470" s="9">
        <v>43566</v>
      </c>
      <c r="C470" t="s">
        <v>73</v>
      </c>
      <c r="D470" t="s">
        <v>74</v>
      </c>
      <c r="E470">
        <v>78</v>
      </c>
      <c r="F470" s="9">
        <v>43566</v>
      </c>
      <c r="G470">
        <v>823004940</v>
      </c>
      <c r="H470" t="s">
        <v>102</v>
      </c>
      <c r="I470">
        <v>4</v>
      </c>
      <c r="J470" t="s">
        <v>558</v>
      </c>
      <c r="K470">
        <v>1</v>
      </c>
      <c r="L470" s="10">
        <v>209177</v>
      </c>
      <c r="M470" s="10" t="s">
        <v>36</v>
      </c>
      <c r="N470" s="10">
        <v>209177</v>
      </c>
      <c r="O470" s="10" t="s">
        <v>556</v>
      </c>
      <c r="P470" t="s">
        <v>29</v>
      </c>
      <c r="R470" t="str">
        <f t="shared" si="19"/>
        <v/>
      </c>
      <c r="W470" s="11" t="str">
        <f t="shared" si="18"/>
        <v/>
      </c>
      <c r="X470" t="str">
        <f>+IF(D470="","",VLOOKUP(D470,[1]DATOS!$G$15:$H$37,2,0))</f>
        <v>CIRUGIA</v>
      </c>
    </row>
    <row r="471" spans="1:24" x14ac:dyDescent="0.25">
      <c r="A471" t="s">
        <v>24</v>
      </c>
      <c r="B471" s="9">
        <v>43566</v>
      </c>
      <c r="C471" t="s">
        <v>73</v>
      </c>
      <c r="D471" t="s">
        <v>74</v>
      </c>
      <c r="E471">
        <v>79</v>
      </c>
      <c r="F471" s="9">
        <v>43566</v>
      </c>
      <c r="G471">
        <v>823004940</v>
      </c>
      <c r="H471" t="s">
        <v>102</v>
      </c>
      <c r="I471">
        <v>1</v>
      </c>
      <c r="J471" t="s">
        <v>118</v>
      </c>
      <c r="K471">
        <v>1</v>
      </c>
      <c r="L471" s="10">
        <v>1679915</v>
      </c>
      <c r="M471" s="10" t="s">
        <v>36</v>
      </c>
      <c r="N471" s="10">
        <v>1679915</v>
      </c>
      <c r="O471" s="10" t="s">
        <v>559</v>
      </c>
      <c r="P471" t="s">
        <v>29</v>
      </c>
      <c r="R471" t="str">
        <f t="shared" si="19"/>
        <v/>
      </c>
      <c r="W471" s="11" t="str">
        <f t="shared" si="18"/>
        <v/>
      </c>
      <c r="X471" t="str">
        <f>+IF(D471="","",VLOOKUP(D471,[1]DATOS!$G$15:$H$37,2,0))</f>
        <v>CIRUGIA</v>
      </c>
    </row>
    <row r="472" spans="1:24" x14ac:dyDescent="0.25">
      <c r="A472" t="s">
        <v>24</v>
      </c>
      <c r="B472" s="9">
        <v>43566</v>
      </c>
      <c r="C472" t="s">
        <v>73</v>
      </c>
      <c r="D472" t="s">
        <v>74</v>
      </c>
      <c r="E472">
        <v>79</v>
      </c>
      <c r="F472" s="9">
        <v>43566</v>
      </c>
      <c r="G472">
        <v>823004940</v>
      </c>
      <c r="H472" t="s">
        <v>102</v>
      </c>
      <c r="I472">
        <v>2</v>
      </c>
      <c r="J472" t="s">
        <v>435</v>
      </c>
      <c r="K472">
        <v>1</v>
      </c>
      <c r="L472" s="10">
        <v>1846912</v>
      </c>
      <c r="M472" s="10" t="s">
        <v>36</v>
      </c>
      <c r="N472" s="10">
        <v>1846912</v>
      </c>
      <c r="O472" s="10" t="s">
        <v>559</v>
      </c>
      <c r="P472" t="s">
        <v>29</v>
      </c>
      <c r="R472" t="str">
        <f t="shared" si="19"/>
        <v/>
      </c>
      <c r="W472" s="11" t="str">
        <f t="shared" si="18"/>
        <v/>
      </c>
      <c r="X472" t="str">
        <f>+IF(D472="","",VLOOKUP(D472,[1]DATOS!$G$15:$H$37,2,0))</f>
        <v>CIRUGIA</v>
      </c>
    </row>
    <row r="473" spans="1:24" x14ac:dyDescent="0.25">
      <c r="A473" t="s">
        <v>24</v>
      </c>
      <c r="B473" s="9">
        <v>43566</v>
      </c>
      <c r="C473" t="s">
        <v>73</v>
      </c>
      <c r="D473" t="s">
        <v>74</v>
      </c>
      <c r="E473">
        <v>79</v>
      </c>
      <c r="F473" s="9">
        <v>43566</v>
      </c>
      <c r="G473">
        <v>823004940</v>
      </c>
      <c r="H473" t="s">
        <v>102</v>
      </c>
      <c r="I473">
        <v>3</v>
      </c>
      <c r="J473" t="s">
        <v>116</v>
      </c>
      <c r="K473">
        <v>1</v>
      </c>
      <c r="L473" s="10">
        <v>537587</v>
      </c>
      <c r="M473" s="10" t="s">
        <v>36</v>
      </c>
      <c r="N473" s="10">
        <v>537587</v>
      </c>
      <c r="O473" s="10" t="s">
        <v>559</v>
      </c>
      <c r="P473" t="s">
        <v>29</v>
      </c>
      <c r="R473" t="str">
        <f t="shared" si="19"/>
        <v/>
      </c>
      <c r="W473" s="11" t="str">
        <f t="shared" si="18"/>
        <v/>
      </c>
      <c r="X473" t="str">
        <f>+IF(D473="","",VLOOKUP(D473,[1]DATOS!$G$15:$H$37,2,0))</f>
        <v>CIRUGIA</v>
      </c>
    </row>
    <row r="474" spans="1:24" x14ac:dyDescent="0.25">
      <c r="A474" t="s">
        <v>24</v>
      </c>
      <c r="B474" s="9">
        <v>43566</v>
      </c>
      <c r="C474" t="s">
        <v>73</v>
      </c>
      <c r="D474" t="s">
        <v>74</v>
      </c>
      <c r="E474">
        <v>79</v>
      </c>
      <c r="F474" s="9">
        <v>43566</v>
      </c>
      <c r="G474">
        <v>823004940</v>
      </c>
      <c r="H474" t="s">
        <v>102</v>
      </c>
      <c r="I474">
        <v>4</v>
      </c>
      <c r="J474" t="s">
        <v>537</v>
      </c>
      <c r="K474">
        <v>1</v>
      </c>
      <c r="L474" s="10">
        <v>209177</v>
      </c>
      <c r="M474" s="10" t="s">
        <v>36</v>
      </c>
      <c r="N474" s="10">
        <v>209177</v>
      </c>
      <c r="O474" s="10" t="s">
        <v>559</v>
      </c>
      <c r="P474" t="s">
        <v>29</v>
      </c>
      <c r="R474" t="str">
        <f t="shared" si="19"/>
        <v/>
      </c>
      <c r="W474" s="11" t="str">
        <f t="shared" si="18"/>
        <v/>
      </c>
      <c r="X474" t="str">
        <f>+IF(D474="","",VLOOKUP(D474,[1]DATOS!$G$15:$H$37,2,0))</f>
        <v>CIRUGIA</v>
      </c>
    </row>
    <row r="475" spans="1:24" x14ac:dyDescent="0.25">
      <c r="A475" t="s">
        <v>24</v>
      </c>
      <c r="B475" s="9">
        <v>43566</v>
      </c>
      <c r="C475" t="s">
        <v>73</v>
      </c>
      <c r="D475" t="s">
        <v>74</v>
      </c>
      <c r="E475">
        <v>80</v>
      </c>
      <c r="F475" s="9">
        <v>43566</v>
      </c>
      <c r="G475">
        <v>823004940</v>
      </c>
      <c r="H475" t="s">
        <v>102</v>
      </c>
      <c r="I475">
        <v>1</v>
      </c>
      <c r="J475" t="s">
        <v>531</v>
      </c>
      <c r="K475">
        <v>1</v>
      </c>
      <c r="L475" s="10">
        <v>2602200</v>
      </c>
      <c r="M475" s="10" t="s">
        <v>36</v>
      </c>
      <c r="N475" s="10">
        <v>2602200</v>
      </c>
      <c r="O475" s="10" t="s">
        <v>560</v>
      </c>
      <c r="P475" t="s">
        <v>29</v>
      </c>
      <c r="R475" t="str">
        <f t="shared" si="19"/>
        <v/>
      </c>
      <c r="W475" s="11" t="str">
        <f t="shared" si="18"/>
        <v/>
      </c>
      <c r="X475" t="str">
        <f>+IF(D475="","",VLOOKUP(D475,[1]DATOS!$G$15:$H$37,2,0))</f>
        <v>CIRUGIA</v>
      </c>
    </row>
    <row r="476" spans="1:24" x14ac:dyDescent="0.25">
      <c r="A476" t="s">
        <v>24</v>
      </c>
      <c r="B476" s="9">
        <v>43566</v>
      </c>
      <c r="C476" t="s">
        <v>73</v>
      </c>
      <c r="D476" t="s">
        <v>74</v>
      </c>
      <c r="E476">
        <v>80</v>
      </c>
      <c r="F476" s="9">
        <v>43566</v>
      </c>
      <c r="G476">
        <v>823004940</v>
      </c>
      <c r="H476" t="s">
        <v>102</v>
      </c>
      <c r="I476">
        <v>2</v>
      </c>
      <c r="J476" t="s">
        <v>561</v>
      </c>
      <c r="K476">
        <v>1</v>
      </c>
      <c r="L476" s="10">
        <v>790668</v>
      </c>
      <c r="M476" s="10" t="s">
        <v>36</v>
      </c>
      <c r="N476" s="10">
        <v>790668</v>
      </c>
      <c r="O476" s="10" t="s">
        <v>560</v>
      </c>
      <c r="P476" t="s">
        <v>29</v>
      </c>
      <c r="R476" t="str">
        <f t="shared" si="19"/>
        <v/>
      </c>
      <c r="W476" s="11" t="str">
        <f t="shared" si="18"/>
        <v/>
      </c>
      <c r="X476" t="str">
        <f>+IF(D476="","",VLOOKUP(D476,[1]DATOS!$G$15:$H$37,2,0))</f>
        <v>CIRUGIA</v>
      </c>
    </row>
    <row r="477" spans="1:24" x14ac:dyDescent="0.25">
      <c r="A477" t="s">
        <v>24</v>
      </c>
      <c r="B477" s="9">
        <v>43566</v>
      </c>
      <c r="C477" t="s">
        <v>73</v>
      </c>
      <c r="D477" t="s">
        <v>74</v>
      </c>
      <c r="E477">
        <v>80</v>
      </c>
      <c r="F477" s="9">
        <v>43566</v>
      </c>
      <c r="G477">
        <v>823004940</v>
      </c>
      <c r="H477" t="s">
        <v>102</v>
      </c>
      <c r="I477">
        <v>3</v>
      </c>
      <c r="J477" t="s">
        <v>562</v>
      </c>
      <c r="K477">
        <v>1</v>
      </c>
      <c r="L477" s="10">
        <v>1564931</v>
      </c>
      <c r="M477" s="10" t="s">
        <v>36</v>
      </c>
      <c r="N477" s="10">
        <v>1564931</v>
      </c>
      <c r="O477" s="10" t="s">
        <v>560</v>
      </c>
      <c r="P477" t="s">
        <v>29</v>
      </c>
      <c r="R477" t="str">
        <f t="shared" si="19"/>
        <v/>
      </c>
      <c r="W477" s="11" t="str">
        <f t="shared" si="18"/>
        <v/>
      </c>
      <c r="X477" t="str">
        <f>+IF(D477="","",VLOOKUP(D477,[1]DATOS!$G$15:$H$37,2,0))</f>
        <v>CIRUGIA</v>
      </c>
    </row>
    <row r="478" spans="1:24" x14ac:dyDescent="0.25">
      <c r="A478" t="s">
        <v>24</v>
      </c>
      <c r="B478" s="9">
        <v>43566</v>
      </c>
      <c r="C478" t="s">
        <v>73</v>
      </c>
      <c r="D478" t="s">
        <v>74</v>
      </c>
      <c r="E478">
        <v>80</v>
      </c>
      <c r="F478" s="9">
        <v>43566</v>
      </c>
      <c r="G478">
        <v>823004940</v>
      </c>
      <c r="H478" t="s">
        <v>102</v>
      </c>
      <c r="I478">
        <v>4</v>
      </c>
      <c r="J478" t="s">
        <v>563</v>
      </c>
      <c r="K478">
        <v>1</v>
      </c>
      <c r="L478" s="10">
        <v>1321117</v>
      </c>
      <c r="M478" s="10" t="s">
        <v>36</v>
      </c>
      <c r="N478" s="10">
        <v>1321117</v>
      </c>
      <c r="O478" s="10" t="s">
        <v>560</v>
      </c>
      <c r="P478" t="s">
        <v>29</v>
      </c>
      <c r="R478" t="str">
        <f t="shared" si="19"/>
        <v/>
      </c>
      <c r="W478" s="11" t="str">
        <f t="shared" si="18"/>
        <v/>
      </c>
      <c r="X478" t="str">
        <f>+IF(D478="","",VLOOKUP(D478,[1]DATOS!$G$15:$H$37,2,0))</f>
        <v>CIRUGIA</v>
      </c>
    </row>
    <row r="479" spans="1:24" x14ac:dyDescent="0.25">
      <c r="A479" t="s">
        <v>24</v>
      </c>
      <c r="B479" s="9">
        <v>43566</v>
      </c>
      <c r="C479" t="s">
        <v>73</v>
      </c>
      <c r="D479" t="s">
        <v>74</v>
      </c>
      <c r="E479">
        <v>80</v>
      </c>
      <c r="F479" s="9">
        <v>43566</v>
      </c>
      <c r="G479">
        <v>823004940</v>
      </c>
      <c r="H479" t="s">
        <v>102</v>
      </c>
      <c r="I479">
        <v>5</v>
      </c>
      <c r="J479" t="s">
        <v>564</v>
      </c>
      <c r="K479">
        <v>1</v>
      </c>
      <c r="L479" s="10">
        <v>130110</v>
      </c>
      <c r="M479" s="10" t="s">
        <v>36</v>
      </c>
      <c r="N479" s="10">
        <v>130110</v>
      </c>
      <c r="O479" s="10" t="s">
        <v>560</v>
      </c>
      <c r="P479" t="s">
        <v>29</v>
      </c>
      <c r="R479" t="str">
        <f t="shared" si="19"/>
        <v/>
      </c>
      <c r="W479" s="11" t="str">
        <f t="shared" si="18"/>
        <v/>
      </c>
      <c r="X479" t="str">
        <f>+IF(D479="","",VLOOKUP(D479,[1]DATOS!$G$15:$H$37,2,0))</f>
        <v>CIRUGIA</v>
      </c>
    </row>
    <row r="480" spans="1:24" x14ac:dyDescent="0.25">
      <c r="A480" t="s">
        <v>24</v>
      </c>
      <c r="B480" s="9">
        <v>43566</v>
      </c>
      <c r="C480" t="s">
        <v>73</v>
      </c>
      <c r="D480" t="s">
        <v>74</v>
      </c>
      <c r="E480">
        <v>80</v>
      </c>
      <c r="F480" s="9">
        <v>43566</v>
      </c>
      <c r="G480">
        <v>823004940</v>
      </c>
      <c r="H480" t="s">
        <v>102</v>
      </c>
      <c r="I480">
        <v>6</v>
      </c>
      <c r="J480" t="s">
        <v>565</v>
      </c>
      <c r="K480">
        <v>1</v>
      </c>
      <c r="L480" s="10">
        <v>130110</v>
      </c>
      <c r="M480" s="10" t="s">
        <v>36</v>
      </c>
      <c r="N480" s="10">
        <v>130110</v>
      </c>
      <c r="O480" s="10" t="s">
        <v>560</v>
      </c>
      <c r="P480" t="s">
        <v>29</v>
      </c>
      <c r="R480" t="str">
        <f t="shared" si="19"/>
        <v/>
      </c>
      <c r="W480" s="11" t="str">
        <f t="shared" si="18"/>
        <v/>
      </c>
      <c r="X480" t="str">
        <f>+IF(D480="","",VLOOKUP(D480,[1]DATOS!$G$15:$H$37,2,0))</f>
        <v>CIRUGIA</v>
      </c>
    </row>
    <row r="481" spans="1:24" x14ac:dyDescent="0.25">
      <c r="A481" t="s">
        <v>24</v>
      </c>
      <c r="B481" s="9">
        <v>43566</v>
      </c>
      <c r="C481" t="s">
        <v>73</v>
      </c>
      <c r="D481" t="s">
        <v>74</v>
      </c>
      <c r="E481">
        <v>81</v>
      </c>
      <c r="F481" s="9">
        <v>43566</v>
      </c>
      <c r="G481">
        <v>823004940</v>
      </c>
      <c r="H481" t="s">
        <v>102</v>
      </c>
      <c r="I481">
        <v>1</v>
      </c>
      <c r="J481" t="s">
        <v>541</v>
      </c>
      <c r="K481">
        <v>1</v>
      </c>
      <c r="L481" s="10">
        <v>1942879</v>
      </c>
      <c r="M481" s="10" t="s">
        <v>36</v>
      </c>
      <c r="N481" s="10">
        <v>1942879</v>
      </c>
      <c r="O481" s="10" t="s">
        <v>566</v>
      </c>
      <c r="P481" t="s">
        <v>29</v>
      </c>
      <c r="R481" t="str">
        <f t="shared" si="19"/>
        <v/>
      </c>
      <c r="W481" s="11" t="str">
        <f t="shared" si="18"/>
        <v/>
      </c>
      <c r="X481" t="str">
        <f>+IF(D481="","",VLOOKUP(D481,[1]DATOS!$G$15:$H$37,2,0))</f>
        <v>CIRUGIA</v>
      </c>
    </row>
    <row r="482" spans="1:24" x14ac:dyDescent="0.25">
      <c r="A482" t="s">
        <v>24</v>
      </c>
      <c r="B482" s="9">
        <v>43566</v>
      </c>
      <c r="C482" t="s">
        <v>73</v>
      </c>
      <c r="D482" t="s">
        <v>74</v>
      </c>
      <c r="E482">
        <v>81</v>
      </c>
      <c r="F482" s="9">
        <v>43566</v>
      </c>
      <c r="G482">
        <v>823004940</v>
      </c>
      <c r="H482" t="s">
        <v>102</v>
      </c>
      <c r="I482">
        <v>2</v>
      </c>
      <c r="J482" t="s">
        <v>567</v>
      </c>
      <c r="K482">
        <v>1</v>
      </c>
      <c r="L482" s="10">
        <v>1191257</v>
      </c>
      <c r="M482" s="10" t="s">
        <v>36</v>
      </c>
      <c r="N482" s="10">
        <v>1191257</v>
      </c>
      <c r="O482" s="10" t="s">
        <v>566</v>
      </c>
      <c r="P482" t="s">
        <v>29</v>
      </c>
      <c r="R482" t="str">
        <f t="shared" si="19"/>
        <v/>
      </c>
      <c r="W482" s="11" t="str">
        <f t="shared" si="18"/>
        <v/>
      </c>
      <c r="X482" t="str">
        <f>+IF(D482="","",VLOOKUP(D482,[1]DATOS!$G$15:$H$37,2,0))</f>
        <v>CIRUGIA</v>
      </c>
    </row>
    <row r="483" spans="1:24" x14ac:dyDescent="0.25">
      <c r="A483" t="s">
        <v>24</v>
      </c>
      <c r="B483" s="9">
        <v>43566</v>
      </c>
      <c r="C483" t="s">
        <v>73</v>
      </c>
      <c r="D483" t="s">
        <v>74</v>
      </c>
      <c r="E483">
        <v>81</v>
      </c>
      <c r="F483" s="9">
        <v>43566</v>
      </c>
      <c r="G483">
        <v>823004940</v>
      </c>
      <c r="H483" t="s">
        <v>102</v>
      </c>
      <c r="I483">
        <v>3</v>
      </c>
      <c r="J483" t="s">
        <v>568</v>
      </c>
      <c r="K483">
        <v>1</v>
      </c>
      <c r="L483" s="10">
        <v>1564931</v>
      </c>
      <c r="M483" s="10" t="s">
        <v>36</v>
      </c>
      <c r="N483" s="10">
        <v>1564931</v>
      </c>
      <c r="O483" s="10" t="s">
        <v>566</v>
      </c>
      <c r="P483" t="s">
        <v>29</v>
      </c>
      <c r="R483" t="str">
        <f t="shared" si="19"/>
        <v/>
      </c>
      <c r="W483" s="11" t="str">
        <f t="shared" si="18"/>
        <v/>
      </c>
      <c r="X483" t="str">
        <f>+IF(D483="","",VLOOKUP(D483,[1]DATOS!$G$15:$H$37,2,0))</f>
        <v>CIRUGIA</v>
      </c>
    </row>
    <row r="484" spans="1:24" x14ac:dyDescent="0.25">
      <c r="A484" t="s">
        <v>24</v>
      </c>
      <c r="B484" s="9">
        <v>43566</v>
      </c>
      <c r="C484" t="s">
        <v>73</v>
      </c>
      <c r="D484" t="s">
        <v>74</v>
      </c>
      <c r="E484">
        <v>81</v>
      </c>
      <c r="F484" s="9">
        <v>43566</v>
      </c>
      <c r="G484">
        <v>823004940</v>
      </c>
      <c r="H484" t="s">
        <v>102</v>
      </c>
      <c r="I484">
        <v>4</v>
      </c>
      <c r="J484" t="s">
        <v>569</v>
      </c>
      <c r="K484">
        <v>1</v>
      </c>
      <c r="L484" s="10">
        <v>1321117</v>
      </c>
      <c r="M484" s="10" t="s">
        <v>36</v>
      </c>
      <c r="N484" s="10">
        <v>1321117</v>
      </c>
      <c r="O484" s="10" t="s">
        <v>566</v>
      </c>
      <c r="P484" t="s">
        <v>29</v>
      </c>
      <c r="R484" t="str">
        <f t="shared" si="19"/>
        <v/>
      </c>
      <c r="W484" s="11" t="str">
        <f t="shared" si="18"/>
        <v/>
      </c>
      <c r="X484" t="str">
        <f>+IF(D484="","",VLOOKUP(D484,[1]DATOS!$G$15:$H$37,2,0))</f>
        <v>CIRUGIA</v>
      </c>
    </row>
    <row r="485" spans="1:24" x14ac:dyDescent="0.25">
      <c r="A485" t="s">
        <v>24</v>
      </c>
      <c r="B485" s="9">
        <v>43566</v>
      </c>
      <c r="C485" t="s">
        <v>73</v>
      </c>
      <c r="D485" t="s">
        <v>74</v>
      </c>
      <c r="E485">
        <v>81</v>
      </c>
      <c r="F485" s="9">
        <v>43566</v>
      </c>
      <c r="G485">
        <v>823004940</v>
      </c>
      <c r="H485" t="s">
        <v>102</v>
      </c>
      <c r="I485">
        <v>5</v>
      </c>
      <c r="J485" t="s">
        <v>570</v>
      </c>
      <c r="K485">
        <v>1</v>
      </c>
      <c r="L485" s="10">
        <v>130110</v>
      </c>
      <c r="M485" s="10" t="s">
        <v>36</v>
      </c>
      <c r="N485" s="10">
        <v>130110</v>
      </c>
      <c r="O485" s="10" t="s">
        <v>566</v>
      </c>
      <c r="P485" t="s">
        <v>29</v>
      </c>
      <c r="R485" t="str">
        <f t="shared" si="19"/>
        <v/>
      </c>
      <c r="W485" s="11" t="str">
        <f t="shared" si="18"/>
        <v/>
      </c>
      <c r="X485" t="str">
        <f>+IF(D485="","",VLOOKUP(D485,[1]DATOS!$G$15:$H$37,2,0))</f>
        <v>CIRUGIA</v>
      </c>
    </row>
    <row r="486" spans="1:24" x14ac:dyDescent="0.25">
      <c r="A486" t="s">
        <v>24</v>
      </c>
      <c r="B486" s="9">
        <v>43566</v>
      </c>
      <c r="C486" t="s">
        <v>73</v>
      </c>
      <c r="D486" t="s">
        <v>74</v>
      </c>
      <c r="E486">
        <v>82</v>
      </c>
      <c r="F486" s="9">
        <v>43566</v>
      </c>
      <c r="G486">
        <v>823004940</v>
      </c>
      <c r="H486" t="s">
        <v>102</v>
      </c>
      <c r="I486">
        <v>1</v>
      </c>
      <c r="J486" t="s">
        <v>537</v>
      </c>
      <c r="K486">
        <v>1</v>
      </c>
      <c r="L486" s="10">
        <v>209177</v>
      </c>
      <c r="M486" s="10" t="s">
        <v>36</v>
      </c>
      <c r="N486" s="10">
        <v>209177</v>
      </c>
      <c r="O486" s="10" t="s">
        <v>571</v>
      </c>
      <c r="P486" t="s">
        <v>29</v>
      </c>
      <c r="R486" t="str">
        <f t="shared" si="19"/>
        <v/>
      </c>
      <c r="W486" s="11" t="str">
        <f t="shared" si="18"/>
        <v/>
      </c>
      <c r="X486" t="str">
        <f>+IF(D486="","",VLOOKUP(D486,[1]DATOS!$G$15:$H$37,2,0))</f>
        <v>CIRUGIA</v>
      </c>
    </row>
    <row r="487" spans="1:24" x14ac:dyDescent="0.25">
      <c r="A487" t="s">
        <v>24</v>
      </c>
      <c r="B487" s="9">
        <v>43566</v>
      </c>
      <c r="C487" t="s">
        <v>73</v>
      </c>
      <c r="D487" t="s">
        <v>74</v>
      </c>
      <c r="E487">
        <v>82</v>
      </c>
      <c r="F487" s="9">
        <v>43566</v>
      </c>
      <c r="G487">
        <v>823004940</v>
      </c>
      <c r="H487" t="s">
        <v>102</v>
      </c>
      <c r="I487">
        <v>2</v>
      </c>
      <c r="J487" t="s">
        <v>572</v>
      </c>
      <c r="K487">
        <v>1</v>
      </c>
      <c r="L487" s="10">
        <v>1846912</v>
      </c>
      <c r="M487" s="10" t="s">
        <v>36</v>
      </c>
      <c r="N487" s="10">
        <v>1846912</v>
      </c>
      <c r="O487" s="10" t="s">
        <v>571</v>
      </c>
      <c r="P487" t="s">
        <v>29</v>
      </c>
      <c r="R487" t="str">
        <f t="shared" si="19"/>
        <v/>
      </c>
      <c r="W487" s="11" t="str">
        <f t="shared" si="18"/>
        <v/>
      </c>
      <c r="X487" t="str">
        <f>+IF(D487="","",VLOOKUP(D487,[1]DATOS!$G$15:$H$37,2,0))</f>
        <v>CIRUGIA</v>
      </c>
    </row>
    <row r="488" spans="1:24" x14ac:dyDescent="0.25">
      <c r="A488" t="s">
        <v>24</v>
      </c>
      <c r="B488" s="9">
        <v>43566</v>
      </c>
      <c r="C488" t="s">
        <v>73</v>
      </c>
      <c r="D488" t="s">
        <v>74</v>
      </c>
      <c r="E488">
        <v>82</v>
      </c>
      <c r="F488" s="9">
        <v>43566</v>
      </c>
      <c r="G488">
        <v>823004940</v>
      </c>
      <c r="H488" t="s">
        <v>102</v>
      </c>
      <c r="I488">
        <v>3</v>
      </c>
      <c r="J488" t="s">
        <v>573</v>
      </c>
      <c r="K488">
        <v>1</v>
      </c>
      <c r="L488" s="10">
        <v>1679915</v>
      </c>
      <c r="M488" s="10" t="s">
        <v>36</v>
      </c>
      <c r="N488" s="10">
        <v>1679915</v>
      </c>
      <c r="O488" s="10" t="s">
        <v>571</v>
      </c>
      <c r="P488" t="s">
        <v>29</v>
      </c>
      <c r="R488" t="str">
        <f t="shared" si="19"/>
        <v/>
      </c>
      <c r="W488" s="11" t="str">
        <f t="shared" si="18"/>
        <v/>
      </c>
      <c r="X488" t="str">
        <f>+IF(D488="","",VLOOKUP(D488,[1]DATOS!$G$15:$H$37,2,0))</f>
        <v>CIRUGIA</v>
      </c>
    </row>
    <row r="489" spans="1:24" x14ac:dyDescent="0.25">
      <c r="A489" t="s">
        <v>24</v>
      </c>
      <c r="B489" s="9">
        <v>43566</v>
      </c>
      <c r="C489" t="s">
        <v>73</v>
      </c>
      <c r="D489" t="s">
        <v>74</v>
      </c>
      <c r="E489">
        <v>82</v>
      </c>
      <c r="F489" s="9">
        <v>43566</v>
      </c>
      <c r="G489">
        <v>823004940</v>
      </c>
      <c r="H489" t="s">
        <v>102</v>
      </c>
      <c r="I489">
        <v>4</v>
      </c>
      <c r="J489" t="s">
        <v>574</v>
      </c>
      <c r="K489">
        <v>1</v>
      </c>
      <c r="L489" s="10">
        <v>537587</v>
      </c>
      <c r="M489" s="10" t="s">
        <v>36</v>
      </c>
      <c r="N489" s="10">
        <v>537587</v>
      </c>
      <c r="O489" s="10" t="s">
        <v>571</v>
      </c>
      <c r="P489" t="s">
        <v>29</v>
      </c>
      <c r="R489" t="str">
        <f t="shared" si="19"/>
        <v/>
      </c>
      <c r="W489" s="11" t="str">
        <f t="shared" si="18"/>
        <v/>
      </c>
      <c r="X489" t="str">
        <f>+IF(D489="","",VLOOKUP(D489,[1]DATOS!$G$15:$H$37,2,0))</f>
        <v>CIRUGIA</v>
      </c>
    </row>
    <row r="490" spans="1:24" x14ac:dyDescent="0.25">
      <c r="A490" t="s">
        <v>24</v>
      </c>
      <c r="B490" s="9">
        <v>43566</v>
      </c>
      <c r="C490" t="s">
        <v>73</v>
      </c>
      <c r="D490" t="s">
        <v>74</v>
      </c>
      <c r="E490">
        <v>83</v>
      </c>
      <c r="F490" s="9">
        <v>43566</v>
      </c>
      <c r="G490">
        <v>823004940</v>
      </c>
      <c r="H490" t="s">
        <v>102</v>
      </c>
      <c r="I490">
        <v>1</v>
      </c>
      <c r="J490" t="s">
        <v>117</v>
      </c>
      <c r="K490">
        <v>1</v>
      </c>
      <c r="L490" s="10">
        <v>1846912</v>
      </c>
      <c r="M490" s="10" t="s">
        <v>36</v>
      </c>
      <c r="N490" s="10">
        <v>1846912</v>
      </c>
      <c r="O490" s="10" t="s">
        <v>575</v>
      </c>
      <c r="P490" t="s">
        <v>29</v>
      </c>
      <c r="R490" t="str">
        <f t="shared" si="19"/>
        <v/>
      </c>
      <c r="W490" s="11" t="str">
        <f t="shared" si="18"/>
        <v/>
      </c>
      <c r="X490" t="str">
        <f>+IF(D490="","",VLOOKUP(D490,[1]DATOS!$G$15:$H$37,2,0))</f>
        <v>CIRUGIA</v>
      </c>
    </row>
    <row r="491" spans="1:24" x14ac:dyDescent="0.25">
      <c r="A491" t="s">
        <v>24</v>
      </c>
      <c r="B491" s="9">
        <v>43566</v>
      </c>
      <c r="C491" t="s">
        <v>73</v>
      </c>
      <c r="D491" t="s">
        <v>74</v>
      </c>
      <c r="E491">
        <v>83</v>
      </c>
      <c r="F491" s="9">
        <v>43566</v>
      </c>
      <c r="G491">
        <v>823004940</v>
      </c>
      <c r="H491" t="s">
        <v>102</v>
      </c>
      <c r="I491">
        <v>2</v>
      </c>
      <c r="J491" t="s">
        <v>416</v>
      </c>
      <c r="K491">
        <v>1</v>
      </c>
      <c r="L491" s="10">
        <v>1679915</v>
      </c>
      <c r="M491" s="10" t="s">
        <v>36</v>
      </c>
      <c r="N491" s="10">
        <v>1679915</v>
      </c>
      <c r="O491" s="10" t="s">
        <v>575</v>
      </c>
      <c r="P491" t="s">
        <v>29</v>
      </c>
      <c r="R491" t="str">
        <f t="shared" si="19"/>
        <v/>
      </c>
      <c r="W491" s="11" t="str">
        <f t="shared" si="18"/>
        <v/>
      </c>
      <c r="X491" t="str">
        <f>+IF(D491="","",VLOOKUP(D491,[1]DATOS!$G$15:$H$37,2,0))</f>
        <v>CIRUGIA</v>
      </c>
    </row>
    <row r="492" spans="1:24" x14ac:dyDescent="0.25">
      <c r="A492" t="s">
        <v>24</v>
      </c>
      <c r="B492" s="9">
        <v>43566</v>
      </c>
      <c r="C492" t="s">
        <v>73</v>
      </c>
      <c r="D492" t="s">
        <v>74</v>
      </c>
      <c r="E492">
        <v>83</v>
      </c>
      <c r="F492" s="9">
        <v>43566</v>
      </c>
      <c r="G492">
        <v>823004940</v>
      </c>
      <c r="H492" t="s">
        <v>102</v>
      </c>
      <c r="I492">
        <v>3</v>
      </c>
      <c r="J492" t="s">
        <v>417</v>
      </c>
      <c r="K492">
        <v>1</v>
      </c>
      <c r="L492" s="10">
        <v>537587</v>
      </c>
      <c r="M492" s="10" t="s">
        <v>36</v>
      </c>
      <c r="N492" s="10">
        <v>537587</v>
      </c>
      <c r="O492" s="10" t="s">
        <v>575</v>
      </c>
      <c r="P492" t="s">
        <v>29</v>
      </c>
      <c r="R492" t="str">
        <f t="shared" si="19"/>
        <v/>
      </c>
      <c r="W492" s="11" t="str">
        <f t="shared" si="18"/>
        <v/>
      </c>
      <c r="X492" t="str">
        <f>+IF(D492="","",VLOOKUP(D492,[1]DATOS!$G$15:$H$37,2,0))</f>
        <v>CIRUGIA</v>
      </c>
    </row>
    <row r="493" spans="1:24" x14ac:dyDescent="0.25">
      <c r="A493" t="s">
        <v>24</v>
      </c>
      <c r="B493" s="9">
        <v>43566</v>
      </c>
      <c r="C493" t="s">
        <v>73</v>
      </c>
      <c r="D493" t="s">
        <v>74</v>
      </c>
      <c r="E493">
        <v>83</v>
      </c>
      <c r="F493" s="9">
        <v>43566</v>
      </c>
      <c r="G493">
        <v>823004940</v>
      </c>
      <c r="H493" t="s">
        <v>102</v>
      </c>
      <c r="I493">
        <v>4</v>
      </c>
      <c r="J493" t="s">
        <v>537</v>
      </c>
      <c r="K493">
        <v>2</v>
      </c>
      <c r="L493" s="10">
        <v>209177</v>
      </c>
      <c r="M493" s="10" t="s">
        <v>36</v>
      </c>
      <c r="N493" s="10">
        <v>418354</v>
      </c>
      <c r="O493" s="10" t="s">
        <v>575</v>
      </c>
      <c r="P493" t="s">
        <v>29</v>
      </c>
      <c r="R493" t="str">
        <f t="shared" si="19"/>
        <v/>
      </c>
      <c r="W493" s="11" t="str">
        <f t="shared" si="18"/>
        <v/>
      </c>
      <c r="X493" t="str">
        <f>+IF(D493="","",VLOOKUP(D493,[1]DATOS!$G$15:$H$37,2,0))</f>
        <v>CIRUGIA</v>
      </c>
    </row>
    <row r="494" spans="1:24" x14ac:dyDescent="0.25">
      <c r="A494" t="s">
        <v>24</v>
      </c>
      <c r="B494" s="9">
        <v>43566</v>
      </c>
      <c r="C494" t="s">
        <v>73</v>
      </c>
      <c r="D494" t="s">
        <v>74</v>
      </c>
      <c r="E494">
        <v>84</v>
      </c>
      <c r="F494" s="9">
        <v>43566</v>
      </c>
      <c r="G494">
        <v>823004940</v>
      </c>
      <c r="H494" t="s">
        <v>102</v>
      </c>
      <c r="I494">
        <v>1</v>
      </c>
      <c r="J494" t="s">
        <v>527</v>
      </c>
      <c r="K494">
        <v>1</v>
      </c>
      <c r="L494" s="10">
        <v>1846912</v>
      </c>
      <c r="M494" s="10" t="s">
        <v>36</v>
      </c>
      <c r="N494" s="10">
        <v>1846912</v>
      </c>
      <c r="O494" s="10" t="s">
        <v>576</v>
      </c>
      <c r="P494" t="s">
        <v>29</v>
      </c>
      <c r="R494" t="str">
        <f t="shared" si="19"/>
        <v/>
      </c>
      <c r="W494" s="11" t="str">
        <f t="shared" si="18"/>
        <v/>
      </c>
      <c r="X494" t="str">
        <f>+IF(D494="","",VLOOKUP(D494,[1]DATOS!$G$15:$H$37,2,0))</f>
        <v>CIRUGIA</v>
      </c>
    </row>
    <row r="495" spans="1:24" x14ac:dyDescent="0.25">
      <c r="A495" t="s">
        <v>24</v>
      </c>
      <c r="B495" s="9">
        <v>43566</v>
      </c>
      <c r="C495" t="s">
        <v>73</v>
      </c>
      <c r="D495" t="s">
        <v>74</v>
      </c>
      <c r="E495">
        <v>84</v>
      </c>
      <c r="F495" s="9">
        <v>43566</v>
      </c>
      <c r="G495">
        <v>823004940</v>
      </c>
      <c r="H495" t="s">
        <v>102</v>
      </c>
      <c r="I495">
        <v>2</v>
      </c>
      <c r="J495" t="s">
        <v>416</v>
      </c>
      <c r="K495">
        <v>1</v>
      </c>
      <c r="L495" s="10">
        <v>1679915</v>
      </c>
      <c r="M495" s="10" t="s">
        <v>36</v>
      </c>
      <c r="N495" s="10">
        <v>1679915</v>
      </c>
      <c r="O495" s="10" t="s">
        <v>576</v>
      </c>
      <c r="P495" t="s">
        <v>29</v>
      </c>
      <c r="R495" t="str">
        <f t="shared" si="19"/>
        <v/>
      </c>
      <c r="W495" s="11" t="str">
        <f t="shared" si="18"/>
        <v/>
      </c>
      <c r="X495" t="str">
        <f>+IF(D495="","",VLOOKUP(D495,[1]DATOS!$G$15:$H$37,2,0))</f>
        <v>CIRUGIA</v>
      </c>
    </row>
    <row r="496" spans="1:24" x14ac:dyDescent="0.25">
      <c r="A496" t="s">
        <v>24</v>
      </c>
      <c r="B496" s="9">
        <v>43566</v>
      </c>
      <c r="C496" t="s">
        <v>73</v>
      </c>
      <c r="D496" t="s">
        <v>74</v>
      </c>
      <c r="E496">
        <v>84</v>
      </c>
      <c r="F496" s="9">
        <v>43566</v>
      </c>
      <c r="G496">
        <v>823004940</v>
      </c>
      <c r="H496" t="s">
        <v>102</v>
      </c>
      <c r="I496">
        <v>3</v>
      </c>
      <c r="J496" t="s">
        <v>417</v>
      </c>
      <c r="K496">
        <v>1</v>
      </c>
      <c r="L496" s="10">
        <v>537587</v>
      </c>
      <c r="M496" s="10" t="s">
        <v>36</v>
      </c>
      <c r="N496" s="10">
        <v>537587</v>
      </c>
      <c r="O496" s="10" t="s">
        <v>576</v>
      </c>
      <c r="P496" t="s">
        <v>29</v>
      </c>
      <c r="R496" t="str">
        <f t="shared" si="19"/>
        <v/>
      </c>
      <c r="W496" s="11" t="str">
        <f t="shared" si="18"/>
        <v/>
      </c>
      <c r="X496" t="str">
        <f>+IF(D496="","",VLOOKUP(D496,[1]DATOS!$G$15:$H$37,2,0))</f>
        <v>CIRUGIA</v>
      </c>
    </row>
    <row r="497" spans="1:26" x14ac:dyDescent="0.25">
      <c r="A497" t="s">
        <v>24</v>
      </c>
      <c r="B497" s="9">
        <v>43566</v>
      </c>
      <c r="C497" t="s">
        <v>73</v>
      </c>
      <c r="D497" t="s">
        <v>74</v>
      </c>
      <c r="E497">
        <v>84</v>
      </c>
      <c r="F497" s="9">
        <v>43566</v>
      </c>
      <c r="G497">
        <v>823004940</v>
      </c>
      <c r="H497" t="s">
        <v>102</v>
      </c>
      <c r="I497">
        <v>4</v>
      </c>
      <c r="J497" t="s">
        <v>577</v>
      </c>
      <c r="K497">
        <v>1</v>
      </c>
      <c r="L497" s="10">
        <v>330279</v>
      </c>
      <c r="M497" s="10" t="s">
        <v>36</v>
      </c>
      <c r="N497" s="10">
        <v>330279</v>
      </c>
      <c r="O497" s="10" t="s">
        <v>576</v>
      </c>
      <c r="P497" t="s">
        <v>29</v>
      </c>
      <c r="R497" t="str">
        <f t="shared" si="19"/>
        <v/>
      </c>
      <c r="W497" s="11" t="str">
        <f t="shared" si="18"/>
        <v/>
      </c>
      <c r="X497" t="str">
        <f>+IF(D497="","",VLOOKUP(D497,[1]DATOS!$G$15:$H$37,2,0))</f>
        <v>CIRUGIA</v>
      </c>
    </row>
    <row r="498" spans="1:26" x14ac:dyDescent="0.25">
      <c r="A498" t="s">
        <v>24</v>
      </c>
      <c r="B498" s="9">
        <v>43566</v>
      </c>
      <c r="C498" t="s">
        <v>73</v>
      </c>
      <c r="D498" t="s">
        <v>74</v>
      </c>
      <c r="E498">
        <v>84</v>
      </c>
      <c r="F498" s="9">
        <v>43566</v>
      </c>
      <c r="G498">
        <v>823004940</v>
      </c>
      <c r="H498" t="s">
        <v>102</v>
      </c>
      <c r="I498">
        <v>5</v>
      </c>
      <c r="J498" t="s">
        <v>578</v>
      </c>
      <c r="K498">
        <v>2</v>
      </c>
      <c r="L498" s="10">
        <v>209177</v>
      </c>
      <c r="M498" s="10" t="s">
        <v>36</v>
      </c>
      <c r="N498" s="10">
        <v>418354</v>
      </c>
      <c r="O498" s="10" t="s">
        <v>576</v>
      </c>
      <c r="P498" t="s">
        <v>29</v>
      </c>
      <c r="R498" t="str">
        <f t="shared" si="19"/>
        <v/>
      </c>
      <c r="W498" s="11" t="str">
        <f t="shared" si="18"/>
        <v/>
      </c>
      <c r="X498" t="str">
        <f>+IF(D498="","",VLOOKUP(D498,[1]DATOS!$G$15:$H$37,2,0))</f>
        <v>CIRUGIA</v>
      </c>
    </row>
    <row r="499" spans="1:26" x14ac:dyDescent="0.25">
      <c r="A499" s="12" t="s">
        <v>24</v>
      </c>
      <c r="B499" s="13">
        <v>43567</v>
      </c>
      <c r="C499" s="12" t="s">
        <v>25</v>
      </c>
      <c r="D499" s="12" t="s">
        <v>26</v>
      </c>
      <c r="E499" s="12">
        <v>16</v>
      </c>
      <c r="F499" s="13">
        <v>43567</v>
      </c>
      <c r="G499" s="12">
        <v>19269551</v>
      </c>
      <c r="H499" s="12" t="s">
        <v>579</v>
      </c>
      <c r="I499" s="12">
        <v>1</v>
      </c>
      <c r="J499" s="12" t="s">
        <v>580</v>
      </c>
      <c r="K499" s="12">
        <v>1</v>
      </c>
      <c r="L499" s="14">
        <v>50000</v>
      </c>
      <c r="M499" s="14" t="s">
        <v>36</v>
      </c>
      <c r="N499" s="14">
        <v>50000</v>
      </c>
      <c r="O499" s="14" t="s">
        <v>581</v>
      </c>
      <c r="P499" s="12" t="s">
        <v>29</v>
      </c>
      <c r="Q499" s="15">
        <v>43571</v>
      </c>
      <c r="R499">
        <f t="shared" si="19"/>
        <v>50</v>
      </c>
      <c r="S499" s="13">
        <v>43636</v>
      </c>
      <c r="T499" s="12">
        <v>1</v>
      </c>
      <c r="U499" s="13">
        <v>43636</v>
      </c>
      <c r="V499" s="23" t="s">
        <v>582</v>
      </c>
      <c r="W499" s="22">
        <f t="shared" si="18"/>
        <v>1</v>
      </c>
      <c r="X499" s="12" t="str">
        <f>+IF(D499="","",VLOOKUP(D499,[1]DATOS!$G$15:$H$37,2,0))</f>
        <v>BIOTECNOLOGIA</v>
      </c>
      <c r="Y499" s="12"/>
      <c r="Z499" s="12"/>
    </row>
    <row r="500" spans="1:26" x14ac:dyDescent="0.25">
      <c r="A500" s="12" t="s">
        <v>40</v>
      </c>
      <c r="B500" s="13">
        <v>43567</v>
      </c>
      <c r="C500" s="12" t="s">
        <v>25</v>
      </c>
      <c r="D500" s="12" t="s">
        <v>26</v>
      </c>
      <c r="E500" s="12">
        <v>17</v>
      </c>
      <c r="F500" s="13">
        <v>43567</v>
      </c>
      <c r="G500" s="12">
        <v>4407551</v>
      </c>
      <c r="H500" s="12" t="s">
        <v>520</v>
      </c>
      <c r="I500" s="12">
        <v>1</v>
      </c>
      <c r="J500" s="12" t="s">
        <v>583</v>
      </c>
      <c r="K500" s="12">
        <v>2</v>
      </c>
      <c r="L500" s="14">
        <v>220000</v>
      </c>
      <c r="M500" s="14">
        <v>83600</v>
      </c>
      <c r="N500" s="14">
        <v>523600</v>
      </c>
      <c r="O500" s="14" t="s">
        <v>584</v>
      </c>
      <c r="P500" s="12" t="s">
        <v>29</v>
      </c>
      <c r="Q500" s="15">
        <v>43570</v>
      </c>
      <c r="R500">
        <f t="shared" si="19"/>
        <v>24</v>
      </c>
      <c r="S500" s="13">
        <v>43600</v>
      </c>
      <c r="T500" s="12">
        <v>2</v>
      </c>
      <c r="U500" s="13">
        <v>43600</v>
      </c>
      <c r="V500" s="12">
        <v>122</v>
      </c>
      <c r="W500" s="22">
        <f t="shared" si="18"/>
        <v>1</v>
      </c>
      <c r="X500" s="12" t="str">
        <f>+IF(D500="","",VLOOKUP(D500,[1]DATOS!$G$15:$H$37,2,0))</f>
        <v>BIOTECNOLOGIA</v>
      </c>
      <c r="Y500" s="12"/>
      <c r="Z500" s="12"/>
    </row>
    <row r="501" spans="1:26" x14ac:dyDescent="0.25">
      <c r="A501" s="12" t="s">
        <v>40</v>
      </c>
      <c r="B501" s="13">
        <v>43567</v>
      </c>
      <c r="C501" s="12" t="s">
        <v>25</v>
      </c>
      <c r="D501" s="12" t="s">
        <v>26</v>
      </c>
      <c r="E501" s="12">
        <v>17</v>
      </c>
      <c r="F501" s="13">
        <v>43567</v>
      </c>
      <c r="G501" s="12">
        <v>4407551</v>
      </c>
      <c r="H501" s="12" t="s">
        <v>520</v>
      </c>
      <c r="I501" s="12">
        <v>2</v>
      </c>
      <c r="J501" s="12" t="s">
        <v>585</v>
      </c>
      <c r="K501" s="12">
        <v>1</v>
      </c>
      <c r="L501" s="14">
        <v>220000</v>
      </c>
      <c r="M501" s="14">
        <v>41800</v>
      </c>
      <c r="N501" s="14">
        <v>261800</v>
      </c>
      <c r="O501" s="14" t="s">
        <v>584</v>
      </c>
      <c r="P501" s="12" t="s">
        <v>29</v>
      </c>
      <c r="Q501" s="15">
        <v>43570</v>
      </c>
      <c r="R501">
        <f t="shared" si="19"/>
        <v>24</v>
      </c>
      <c r="S501" s="13">
        <v>43600</v>
      </c>
      <c r="T501" s="12">
        <v>1</v>
      </c>
      <c r="U501" s="13">
        <v>43600</v>
      </c>
      <c r="V501" s="12">
        <v>122</v>
      </c>
      <c r="W501" s="22">
        <f t="shared" si="18"/>
        <v>1</v>
      </c>
      <c r="X501" s="12" t="str">
        <f>+IF(D501="","",VLOOKUP(D501,[1]DATOS!$G$15:$H$37,2,0))</f>
        <v>BIOTECNOLOGIA</v>
      </c>
      <c r="Y501" s="12"/>
      <c r="Z501" s="12"/>
    </row>
    <row r="502" spans="1:26" x14ac:dyDescent="0.25">
      <c r="A502" s="12" t="s">
        <v>24</v>
      </c>
      <c r="B502" s="13">
        <v>43567</v>
      </c>
      <c r="C502" s="12" t="s">
        <v>165</v>
      </c>
      <c r="D502" s="12" t="s">
        <v>42</v>
      </c>
      <c r="E502" s="12">
        <v>9</v>
      </c>
      <c r="F502" s="13">
        <v>43567</v>
      </c>
      <c r="G502" s="12">
        <v>42101468</v>
      </c>
      <c r="H502" s="12" t="s">
        <v>367</v>
      </c>
      <c r="I502" s="12">
        <v>1</v>
      </c>
      <c r="J502" s="12" t="s">
        <v>586</v>
      </c>
      <c r="K502" s="12">
        <v>1</v>
      </c>
      <c r="L502" s="14">
        <v>13000</v>
      </c>
      <c r="M502" s="14" t="s">
        <v>36</v>
      </c>
      <c r="N502" s="14">
        <v>13000</v>
      </c>
      <c r="O502" s="14" t="s">
        <v>587</v>
      </c>
      <c r="P502" s="12" t="s">
        <v>29</v>
      </c>
      <c r="Q502" s="12"/>
      <c r="R502" t="str">
        <f t="shared" si="19"/>
        <v/>
      </c>
      <c r="S502" s="13"/>
      <c r="T502" s="12"/>
      <c r="U502" s="13"/>
      <c r="V502" s="12"/>
      <c r="W502" s="11" t="str">
        <f t="shared" si="18"/>
        <v/>
      </c>
      <c r="X502" s="12" t="str">
        <f>+IF(D502="","",VLOOKUP(D502,[1]DATOS!$G$15:$H$37,2,0))</f>
        <v>GESTION HUMANA</v>
      </c>
      <c r="Y502" s="12"/>
      <c r="Z502" s="12"/>
    </row>
    <row r="503" spans="1:26" x14ac:dyDescent="0.25">
      <c r="A503" t="s">
        <v>24</v>
      </c>
      <c r="B503" s="9">
        <v>43567</v>
      </c>
      <c r="C503" t="s">
        <v>165</v>
      </c>
      <c r="D503" t="s">
        <v>42</v>
      </c>
      <c r="E503">
        <v>10</v>
      </c>
      <c r="F503" s="9">
        <v>43567</v>
      </c>
      <c r="G503">
        <v>900452868</v>
      </c>
      <c r="H503" t="s">
        <v>588</v>
      </c>
      <c r="I503">
        <v>1</v>
      </c>
      <c r="J503" t="s">
        <v>589</v>
      </c>
      <c r="K503">
        <v>426</v>
      </c>
      <c r="L503" s="10">
        <v>23529.41</v>
      </c>
      <c r="M503" s="10">
        <v>1904470.4454000001</v>
      </c>
      <c r="N503" s="10">
        <v>11927999.1054</v>
      </c>
      <c r="O503" s="10" t="s">
        <v>590</v>
      </c>
      <c r="P503" t="s">
        <v>29</v>
      </c>
      <c r="R503" t="str">
        <f t="shared" si="19"/>
        <v/>
      </c>
      <c r="W503" s="11" t="str">
        <f t="shared" si="18"/>
        <v/>
      </c>
      <c r="X503" t="str">
        <f>+IF(D503="","",VLOOKUP(D503,[1]DATOS!$G$15:$H$37,2,0))</f>
        <v>GESTION HUMANA</v>
      </c>
    </row>
    <row r="504" spans="1:26" x14ac:dyDescent="0.25">
      <c r="A504" s="12" t="s">
        <v>24</v>
      </c>
      <c r="B504" s="13">
        <v>43570</v>
      </c>
      <c r="C504" s="12" t="s">
        <v>32</v>
      </c>
      <c r="D504" s="12" t="s">
        <v>33</v>
      </c>
      <c r="E504" s="12">
        <v>14</v>
      </c>
      <c r="F504" s="13">
        <v>43570</v>
      </c>
      <c r="G504" s="12">
        <v>10100084</v>
      </c>
      <c r="H504" s="12" t="s">
        <v>591</v>
      </c>
      <c r="I504" s="12">
        <v>1</v>
      </c>
      <c r="J504" s="12" t="s">
        <v>592</v>
      </c>
      <c r="K504" s="12">
        <v>1</v>
      </c>
      <c r="L504" s="14">
        <v>16639</v>
      </c>
      <c r="M504" s="14">
        <v>3161.41</v>
      </c>
      <c r="N504" s="14">
        <v>19800.41</v>
      </c>
      <c r="O504" s="14" t="s">
        <v>593</v>
      </c>
      <c r="P504" t="s">
        <v>29</v>
      </c>
      <c r="Q504" s="12"/>
      <c r="R504" t="str">
        <f t="shared" si="19"/>
        <v/>
      </c>
      <c r="S504" s="13"/>
      <c r="T504" s="12"/>
      <c r="U504" s="13"/>
      <c r="V504" s="12"/>
      <c r="W504" s="11" t="str">
        <f t="shared" si="18"/>
        <v/>
      </c>
      <c r="X504" s="12"/>
      <c r="Y504" s="12"/>
      <c r="Z504" s="12"/>
    </row>
    <row r="505" spans="1:26" x14ac:dyDescent="0.25">
      <c r="A505" s="12" t="s">
        <v>24</v>
      </c>
      <c r="B505" s="13">
        <v>43570</v>
      </c>
      <c r="C505" s="12" t="s">
        <v>32</v>
      </c>
      <c r="D505" s="12" t="s">
        <v>33</v>
      </c>
      <c r="E505" s="12">
        <v>14</v>
      </c>
      <c r="F505" s="13">
        <v>43570</v>
      </c>
      <c r="G505" s="12">
        <v>10100084</v>
      </c>
      <c r="H505" s="12" t="s">
        <v>591</v>
      </c>
      <c r="I505" s="12">
        <v>2</v>
      </c>
      <c r="J505" s="12" t="s">
        <v>594</v>
      </c>
      <c r="K505" s="12">
        <v>1</v>
      </c>
      <c r="L505" s="14">
        <v>10084</v>
      </c>
      <c r="M505" s="14">
        <v>1915.96</v>
      </c>
      <c r="N505" s="14">
        <v>11999.96</v>
      </c>
      <c r="O505" s="14" t="s">
        <v>593</v>
      </c>
      <c r="P505" t="s">
        <v>29</v>
      </c>
      <c r="Q505" s="12"/>
      <c r="R505" t="str">
        <f t="shared" si="19"/>
        <v/>
      </c>
      <c r="S505" s="13"/>
      <c r="T505" s="12"/>
      <c r="U505" s="13"/>
      <c r="V505" s="12"/>
      <c r="W505" s="11" t="str">
        <f t="shared" si="18"/>
        <v/>
      </c>
      <c r="X505" s="12"/>
      <c r="Y505" s="12"/>
      <c r="Z505" s="12"/>
    </row>
    <row r="506" spans="1:26" x14ac:dyDescent="0.25">
      <c r="A506" s="12" t="s">
        <v>24</v>
      </c>
      <c r="B506" s="13">
        <v>43570</v>
      </c>
      <c r="C506" s="12" t="s">
        <v>32</v>
      </c>
      <c r="D506" s="12" t="s">
        <v>33</v>
      </c>
      <c r="E506" s="12">
        <v>14</v>
      </c>
      <c r="F506" s="13">
        <v>43570</v>
      </c>
      <c r="G506" s="12">
        <v>10100084</v>
      </c>
      <c r="H506" s="12" t="s">
        <v>591</v>
      </c>
      <c r="I506" s="12">
        <v>3</v>
      </c>
      <c r="J506" s="12" t="s">
        <v>595</v>
      </c>
      <c r="K506" s="12">
        <v>1</v>
      </c>
      <c r="L506" s="14">
        <v>1765</v>
      </c>
      <c r="M506" s="14">
        <v>335.35</v>
      </c>
      <c r="N506" s="14">
        <v>2100.35</v>
      </c>
      <c r="O506" s="14" t="s">
        <v>593</v>
      </c>
      <c r="P506" t="s">
        <v>29</v>
      </c>
      <c r="Q506" s="12"/>
      <c r="R506" t="str">
        <f t="shared" si="19"/>
        <v/>
      </c>
      <c r="S506" s="13"/>
      <c r="T506" s="12"/>
      <c r="U506" s="13"/>
      <c r="V506" s="12"/>
      <c r="W506" s="11" t="str">
        <f t="shared" si="18"/>
        <v/>
      </c>
      <c r="X506" s="12"/>
      <c r="Y506" s="12"/>
      <c r="Z506" s="12"/>
    </row>
    <row r="507" spans="1:26" x14ac:dyDescent="0.25">
      <c r="A507" s="12" t="s">
        <v>24</v>
      </c>
      <c r="B507" s="13">
        <v>43570</v>
      </c>
      <c r="C507" s="12" t="s">
        <v>507</v>
      </c>
      <c r="D507" s="12" t="s">
        <v>508</v>
      </c>
      <c r="E507" s="12">
        <v>2</v>
      </c>
      <c r="F507" s="13">
        <v>43570</v>
      </c>
      <c r="G507" s="12">
        <v>890900943</v>
      </c>
      <c r="H507" s="12" t="s">
        <v>509</v>
      </c>
      <c r="I507" s="12">
        <v>1</v>
      </c>
      <c r="J507" s="12" t="s">
        <v>596</v>
      </c>
      <c r="K507" s="12">
        <v>1</v>
      </c>
      <c r="L507" s="14">
        <v>20000</v>
      </c>
      <c r="M507" s="14" t="s">
        <v>36</v>
      </c>
      <c r="N507" s="14">
        <v>20000</v>
      </c>
      <c r="O507" s="14" t="s">
        <v>597</v>
      </c>
      <c r="P507" t="s">
        <v>29</v>
      </c>
      <c r="Q507" s="12"/>
      <c r="R507" t="str">
        <f t="shared" si="19"/>
        <v/>
      </c>
      <c r="S507" s="13"/>
      <c r="T507" s="12"/>
      <c r="U507" s="13"/>
      <c r="V507" s="12"/>
      <c r="W507" s="11" t="str">
        <f t="shared" si="18"/>
        <v/>
      </c>
      <c r="X507" s="12"/>
      <c r="Y507" s="12"/>
      <c r="Z507" s="12"/>
    </row>
    <row r="508" spans="1:26" x14ac:dyDescent="0.25">
      <c r="A508" t="s">
        <v>24</v>
      </c>
      <c r="B508" s="9">
        <v>43570</v>
      </c>
      <c r="C508" t="s">
        <v>41</v>
      </c>
      <c r="D508" t="s">
        <v>42</v>
      </c>
      <c r="E508">
        <v>11</v>
      </c>
      <c r="F508" s="9">
        <v>43570</v>
      </c>
      <c r="G508">
        <v>40075081</v>
      </c>
      <c r="H508" t="s">
        <v>598</v>
      </c>
      <c r="I508">
        <v>1</v>
      </c>
      <c r="J508" t="s">
        <v>599</v>
      </c>
      <c r="K508">
        <v>1</v>
      </c>
      <c r="L508" s="10">
        <v>120000</v>
      </c>
      <c r="M508" s="10" t="s">
        <v>36</v>
      </c>
      <c r="N508" s="10">
        <v>120000</v>
      </c>
      <c r="O508" s="10" t="s">
        <v>600</v>
      </c>
      <c r="P508" t="s">
        <v>29</v>
      </c>
      <c r="R508" t="str">
        <f t="shared" si="19"/>
        <v/>
      </c>
      <c r="W508" s="11" t="str">
        <f t="shared" si="18"/>
        <v/>
      </c>
    </row>
    <row r="509" spans="1:26" x14ac:dyDescent="0.25">
      <c r="A509" t="s">
        <v>24</v>
      </c>
      <c r="B509" s="9">
        <v>43570</v>
      </c>
      <c r="C509" t="s">
        <v>41</v>
      </c>
      <c r="D509" t="s">
        <v>42</v>
      </c>
      <c r="E509">
        <v>11</v>
      </c>
      <c r="F509" s="9">
        <v>43570</v>
      </c>
      <c r="G509">
        <v>40075081</v>
      </c>
      <c r="H509" t="s">
        <v>598</v>
      </c>
      <c r="I509">
        <v>2</v>
      </c>
      <c r="J509" t="s">
        <v>601</v>
      </c>
      <c r="K509">
        <v>1</v>
      </c>
      <c r="L509" s="10">
        <v>120000</v>
      </c>
      <c r="M509" s="10" t="s">
        <v>36</v>
      </c>
      <c r="N509" s="10">
        <v>120000</v>
      </c>
      <c r="O509" s="10" t="s">
        <v>600</v>
      </c>
      <c r="P509" t="s">
        <v>29</v>
      </c>
      <c r="R509" t="str">
        <f t="shared" si="19"/>
        <v/>
      </c>
      <c r="W509" s="11" t="str">
        <f t="shared" si="18"/>
        <v/>
      </c>
    </row>
    <row r="510" spans="1:26" x14ac:dyDescent="0.25">
      <c r="A510" t="s">
        <v>24</v>
      </c>
      <c r="B510" s="9">
        <v>43570</v>
      </c>
      <c r="C510" t="s">
        <v>41</v>
      </c>
      <c r="D510" t="s">
        <v>42</v>
      </c>
      <c r="E510">
        <v>11</v>
      </c>
      <c r="F510" s="9">
        <v>43570</v>
      </c>
      <c r="G510">
        <v>40075081</v>
      </c>
      <c r="H510" t="s">
        <v>598</v>
      </c>
      <c r="I510">
        <v>3</v>
      </c>
      <c r="J510" t="s">
        <v>602</v>
      </c>
      <c r="K510">
        <v>1</v>
      </c>
      <c r="L510" s="10">
        <v>40000</v>
      </c>
      <c r="M510" s="10" t="s">
        <v>36</v>
      </c>
      <c r="N510" s="10">
        <v>40000</v>
      </c>
      <c r="O510" s="10" t="s">
        <v>600</v>
      </c>
      <c r="P510" t="s">
        <v>29</v>
      </c>
      <c r="R510" t="str">
        <f t="shared" si="19"/>
        <v/>
      </c>
      <c r="W510" s="11" t="str">
        <f t="shared" si="18"/>
        <v/>
      </c>
    </row>
    <row r="511" spans="1:26" x14ac:dyDescent="0.25">
      <c r="A511" t="s">
        <v>24</v>
      </c>
      <c r="B511" s="9">
        <v>43570</v>
      </c>
      <c r="C511" t="s">
        <v>41</v>
      </c>
      <c r="D511" t="s">
        <v>42</v>
      </c>
      <c r="E511">
        <v>11</v>
      </c>
      <c r="F511" s="9">
        <v>43570</v>
      </c>
      <c r="G511">
        <v>40075081</v>
      </c>
      <c r="H511" t="s">
        <v>598</v>
      </c>
      <c r="I511">
        <v>4</v>
      </c>
      <c r="J511" t="s">
        <v>603</v>
      </c>
      <c r="K511">
        <v>1</v>
      </c>
      <c r="L511" s="10">
        <v>70000</v>
      </c>
      <c r="M511" s="10" t="s">
        <v>36</v>
      </c>
      <c r="N511" s="10">
        <v>70000</v>
      </c>
      <c r="O511" s="10" t="s">
        <v>600</v>
      </c>
      <c r="P511" t="s">
        <v>29</v>
      </c>
      <c r="R511" t="str">
        <f t="shared" si="19"/>
        <v/>
      </c>
      <c r="W511" s="11" t="str">
        <f t="shared" si="18"/>
        <v/>
      </c>
    </row>
    <row r="512" spans="1:26" x14ac:dyDescent="0.25">
      <c r="A512" s="12" t="s">
        <v>24</v>
      </c>
      <c r="B512" s="13">
        <v>43571</v>
      </c>
      <c r="C512" s="12" t="s">
        <v>25</v>
      </c>
      <c r="D512" s="12" t="s">
        <v>26</v>
      </c>
      <c r="E512" s="12">
        <v>18</v>
      </c>
      <c r="F512" s="13">
        <v>43571</v>
      </c>
      <c r="G512" s="12">
        <v>890101815</v>
      </c>
      <c r="H512" s="12" t="s">
        <v>155</v>
      </c>
      <c r="I512" s="12">
        <v>1</v>
      </c>
      <c r="J512" s="12" t="s">
        <v>156</v>
      </c>
      <c r="K512" s="12">
        <v>10</v>
      </c>
      <c r="L512" s="14">
        <v>1510200</v>
      </c>
      <c r="M512" s="14">
        <v>2869380</v>
      </c>
      <c r="N512" s="14">
        <v>17971380</v>
      </c>
      <c r="O512" s="14" t="s">
        <v>604</v>
      </c>
      <c r="P512" s="12" t="s">
        <v>29</v>
      </c>
      <c r="Q512" s="15">
        <v>43572</v>
      </c>
      <c r="R512">
        <f t="shared" si="19"/>
        <v>2</v>
      </c>
      <c r="S512" s="13"/>
      <c r="T512" s="12">
        <v>10</v>
      </c>
      <c r="U512" s="13">
        <v>43572</v>
      </c>
      <c r="V512" s="12">
        <v>934097</v>
      </c>
      <c r="W512" s="22">
        <f t="shared" si="18"/>
        <v>1</v>
      </c>
      <c r="X512" s="12"/>
      <c r="Y512" s="12"/>
      <c r="Z512" s="12"/>
    </row>
    <row r="513" spans="1:26" x14ac:dyDescent="0.25">
      <c r="A513" s="12" t="s">
        <v>24</v>
      </c>
      <c r="B513" s="13">
        <v>43572</v>
      </c>
      <c r="C513" s="12" t="s">
        <v>605</v>
      </c>
      <c r="D513" s="12" t="s">
        <v>33</v>
      </c>
      <c r="E513" s="12">
        <v>15</v>
      </c>
      <c r="F513" s="13">
        <v>43572</v>
      </c>
      <c r="G513" s="12">
        <v>900757947</v>
      </c>
      <c r="H513" s="12" t="s">
        <v>30</v>
      </c>
      <c r="I513" s="12">
        <v>1</v>
      </c>
      <c r="J513" s="12" t="s">
        <v>80</v>
      </c>
      <c r="K513" s="12">
        <v>30</v>
      </c>
      <c r="L513" s="14">
        <v>380000</v>
      </c>
      <c r="M513" s="14" t="s">
        <v>36</v>
      </c>
      <c r="N513" s="14">
        <v>11400000</v>
      </c>
      <c r="O513" s="14" t="s">
        <v>606</v>
      </c>
      <c r="P513" t="s">
        <v>29</v>
      </c>
      <c r="Q513" s="15">
        <v>43573</v>
      </c>
      <c r="R513">
        <f t="shared" si="19"/>
        <v>5</v>
      </c>
      <c r="S513" s="13">
        <v>43578</v>
      </c>
      <c r="T513" s="12">
        <v>30</v>
      </c>
      <c r="U513" s="13">
        <v>43578</v>
      </c>
      <c r="V513" s="12">
        <v>43328</v>
      </c>
      <c r="W513" s="11">
        <f t="shared" si="18"/>
        <v>1</v>
      </c>
      <c r="X513" s="12"/>
      <c r="Y513" s="12"/>
      <c r="Z513" s="12"/>
    </row>
    <row r="514" spans="1:26" x14ac:dyDescent="0.25">
      <c r="A514" t="s">
        <v>24</v>
      </c>
      <c r="B514" s="9">
        <v>43572</v>
      </c>
      <c r="C514" t="s">
        <v>41</v>
      </c>
      <c r="D514" t="s">
        <v>42</v>
      </c>
      <c r="E514">
        <v>14</v>
      </c>
      <c r="F514" s="9">
        <v>43572</v>
      </c>
      <c r="G514">
        <v>4598386</v>
      </c>
      <c r="H514" t="s">
        <v>607</v>
      </c>
      <c r="I514">
        <v>1</v>
      </c>
      <c r="J514" t="s">
        <v>608</v>
      </c>
      <c r="K514">
        <v>1</v>
      </c>
      <c r="L514" s="10">
        <v>84034</v>
      </c>
      <c r="M514" s="10">
        <v>15966.460000000001</v>
      </c>
      <c r="N514" s="10">
        <v>100000.46</v>
      </c>
      <c r="O514" s="10" t="s">
        <v>609</v>
      </c>
      <c r="P514" t="s">
        <v>29</v>
      </c>
      <c r="R514" t="str">
        <f t="shared" si="19"/>
        <v/>
      </c>
      <c r="W514" s="11" t="str">
        <f t="shared" ref="W514:W543" si="20">IF(U514="","",T514/K514)</f>
        <v/>
      </c>
    </row>
    <row r="515" spans="1:26" x14ac:dyDescent="0.25">
      <c r="A515" t="s">
        <v>24</v>
      </c>
      <c r="B515" s="9">
        <v>43572</v>
      </c>
      <c r="C515" t="s">
        <v>41</v>
      </c>
      <c r="D515" t="s">
        <v>42</v>
      </c>
      <c r="E515">
        <v>14</v>
      </c>
      <c r="F515" s="9">
        <v>43572</v>
      </c>
      <c r="G515">
        <v>4598386</v>
      </c>
      <c r="H515" t="s">
        <v>607</v>
      </c>
      <c r="I515">
        <v>2</v>
      </c>
      <c r="J515" t="s">
        <v>610</v>
      </c>
      <c r="K515">
        <v>1</v>
      </c>
      <c r="L515" s="10">
        <v>4202</v>
      </c>
      <c r="M515" s="10">
        <v>798.38</v>
      </c>
      <c r="N515" s="10">
        <v>5000.38</v>
      </c>
      <c r="O515" s="10" t="s">
        <v>609</v>
      </c>
      <c r="P515" t="s">
        <v>29</v>
      </c>
      <c r="R515" t="str">
        <f t="shared" ref="R515:R578" si="21">IF(OR(Q515="",U515=""),"",NETWORKDAYS(F515,U515))</f>
        <v/>
      </c>
      <c r="W515" s="11" t="str">
        <f t="shared" si="20"/>
        <v/>
      </c>
    </row>
    <row r="516" spans="1:26" s="12" customFormat="1" x14ac:dyDescent="0.25">
      <c r="A516" s="12" t="s">
        <v>24</v>
      </c>
      <c r="B516" s="13">
        <v>43577</v>
      </c>
      <c r="C516" s="12" t="s">
        <v>25</v>
      </c>
      <c r="D516" s="12" t="s">
        <v>26</v>
      </c>
      <c r="E516" s="12">
        <v>20</v>
      </c>
      <c r="F516" s="13">
        <v>43577</v>
      </c>
      <c r="G516" s="12">
        <v>900757947</v>
      </c>
      <c r="H516" s="12" t="s">
        <v>30</v>
      </c>
      <c r="I516" s="12">
        <v>1</v>
      </c>
      <c r="J516" s="12" t="s">
        <v>611</v>
      </c>
      <c r="K516" s="12">
        <v>1</v>
      </c>
      <c r="L516" s="14">
        <v>502.08</v>
      </c>
      <c r="M516" s="14">
        <v>95.395200000000003</v>
      </c>
      <c r="N516" s="14">
        <v>597.47519999999997</v>
      </c>
      <c r="O516" s="14" t="s">
        <v>612</v>
      </c>
      <c r="P516" s="12" t="s">
        <v>352</v>
      </c>
      <c r="Q516" s="15">
        <v>43579</v>
      </c>
      <c r="R516">
        <f t="shared" si="21"/>
        <v>45</v>
      </c>
      <c r="S516" s="13">
        <v>43637</v>
      </c>
      <c r="T516" s="12">
        <v>1</v>
      </c>
      <c r="U516" s="13">
        <v>43637</v>
      </c>
      <c r="V516" s="12">
        <v>44587</v>
      </c>
      <c r="W516" s="22">
        <f t="shared" si="20"/>
        <v>1</v>
      </c>
    </row>
    <row r="517" spans="1:26" x14ac:dyDescent="0.25">
      <c r="A517" s="12" t="s">
        <v>24</v>
      </c>
      <c r="B517" s="13">
        <v>43577</v>
      </c>
      <c r="C517" s="12" t="s">
        <v>25</v>
      </c>
      <c r="D517" s="12" t="s">
        <v>26</v>
      </c>
      <c r="E517" s="12">
        <v>21</v>
      </c>
      <c r="F517" s="13">
        <v>43577</v>
      </c>
      <c r="G517" s="12">
        <v>4407551</v>
      </c>
      <c r="H517" s="12" t="s">
        <v>520</v>
      </c>
      <c r="I517" s="12">
        <v>1</v>
      </c>
      <c r="J517" s="12" t="s">
        <v>613</v>
      </c>
      <c r="K517" s="12">
        <v>5</v>
      </c>
      <c r="L517" s="14">
        <v>190000</v>
      </c>
      <c r="M517" s="14">
        <v>180500</v>
      </c>
      <c r="N517" s="14">
        <v>1130500</v>
      </c>
      <c r="O517" s="14" t="s">
        <v>614</v>
      </c>
      <c r="P517" s="12" t="s">
        <v>29</v>
      </c>
      <c r="Q517" s="15">
        <v>43579</v>
      </c>
      <c r="R517">
        <f t="shared" si="21"/>
        <v>10</v>
      </c>
      <c r="S517" s="13">
        <v>43582</v>
      </c>
      <c r="T517" s="12">
        <v>5</v>
      </c>
      <c r="U517" s="13">
        <v>43588</v>
      </c>
      <c r="V517" s="12">
        <v>121</v>
      </c>
      <c r="W517" s="22">
        <f t="shared" si="20"/>
        <v>1</v>
      </c>
      <c r="X517" s="12"/>
      <c r="Y517" s="12"/>
      <c r="Z517" s="12"/>
    </row>
    <row r="518" spans="1:26" x14ac:dyDescent="0.25">
      <c r="A518" t="s">
        <v>24</v>
      </c>
      <c r="B518" s="9">
        <v>43577</v>
      </c>
      <c r="C518" t="s">
        <v>25</v>
      </c>
      <c r="D518" t="s">
        <v>26</v>
      </c>
      <c r="E518">
        <v>22</v>
      </c>
      <c r="F518" s="9">
        <v>43577</v>
      </c>
      <c r="G518">
        <v>900194910</v>
      </c>
      <c r="H518" t="s">
        <v>615</v>
      </c>
      <c r="I518">
        <v>1</v>
      </c>
      <c r="J518" t="s">
        <v>616</v>
      </c>
      <c r="K518">
        <v>5</v>
      </c>
      <c r="L518" s="10">
        <v>1461500</v>
      </c>
      <c r="M518" s="10">
        <v>1388425</v>
      </c>
      <c r="N518" s="10">
        <v>8695925</v>
      </c>
      <c r="O518" s="10" t="s">
        <v>617</v>
      </c>
      <c r="P518" t="s">
        <v>29</v>
      </c>
      <c r="Q518" s="16">
        <v>43579</v>
      </c>
      <c r="R518">
        <f t="shared" si="21"/>
        <v>4</v>
      </c>
      <c r="S518" s="9">
        <v>43580</v>
      </c>
      <c r="T518">
        <v>2</v>
      </c>
      <c r="U518" s="9">
        <v>43580</v>
      </c>
      <c r="V518">
        <v>4756</v>
      </c>
      <c r="W518" s="11">
        <f t="shared" si="20"/>
        <v>0.4</v>
      </c>
    </row>
    <row r="519" spans="1:26" x14ac:dyDescent="0.25">
      <c r="A519" t="s">
        <v>24</v>
      </c>
      <c r="B519" s="9">
        <v>43577</v>
      </c>
      <c r="C519" t="s">
        <v>605</v>
      </c>
      <c r="D519" t="s">
        <v>33</v>
      </c>
      <c r="E519">
        <v>16</v>
      </c>
      <c r="F519" s="9">
        <v>43577</v>
      </c>
      <c r="G519">
        <v>830025149</v>
      </c>
      <c r="H519" t="s">
        <v>27</v>
      </c>
      <c r="I519">
        <v>1</v>
      </c>
      <c r="J519" t="s">
        <v>618</v>
      </c>
      <c r="K519">
        <v>2</v>
      </c>
      <c r="L519" s="10">
        <v>288547</v>
      </c>
      <c r="M519" s="10">
        <v>109647.86</v>
      </c>
      <c r="N519" s="10">
        <v>686741.86</v>
      </c>
      <c r="O519" s="10" t="s">
        <v>619</v>
      </c>
      <c r="P519" t="s">
        <v>29</v>
      </c>
      <c r="Q519" s="16">
        <v>43579</v>
      </c>
      <c r="R519" t="str">
        <f t="shared" si="21"/>
        <v/>
      </c>
      <c r="W519" s="11" t="str">
        <f t="shared" si="20"/>
        <v/>
      </c>
    </row>
    <row r="520" spans="1:26" x14ac:dyDescent="0.25">
      <c r="A520" t="s">
        <v>24</v>
      </c>
      <c r="B520" s="9">
        <v>43577</v>
      </c>
      <c r="C520" t="s">
        <v>41</v>
      </c>
      <c r="D520" t="s">
        <v>42</v>
      </c>
      <c r="E520">
        <v>15</v>
      </c>
      <c r="F520" s="9">
        <v>43577</v>
      </c>
      <c r="G520">
        <v>890900608</v>
      </c>
      <c r="H520" t="s">
        <v>422</v>
      </c>
      <c r="I520">
        <v>1</v>
      </c>
      <c r="J520" t="s">
        <v>620</v>
      </c>
      <c r="K520">
        <v>6</v>
      </c>
      <c r="L520" s="10">
        <v>6714</v>
      </c>
      <c r="M520" s="10">
        <v>7653.96</v>
      </c>
      <c r="N520" s="10">
        <v>47937.96</v>
      </c>
      <c r="O520" s="10" t="s">
        <v>621</v>
      </c>
      <c r="P520" t="s">
        <v>29</v>
      </c>
      <c r="R520" t="str">
        <f t="shared" si="21"/>
        <v/>
      </c>
      <c r="W520" s="11" t="str">
        <f t="shared" si="20"/>
        <v/>
      </c>
    </row>
    <row r="521" spans="1:26" x14ac:dyDescent="0.25">
      <c r="A521" s="12" t="s">
        <v>24</v>
      </c>
      <c r="B521" s="13">
        <v>43577</v>
      </c>
      <c r="C521" s="12" t="s">
        <v>165</v>
      </c>
      <c r="D521" s="12" t="s">
        <v>42</v>
      </c>
      <c r="E521" s="12">
        <v>16</v>
      </c>
      <c r="F521" s="13">
        <v>43577</v>
      </c>
      <c r="G521" s="12">
        <v>816007826</v>
      </c>
      <c r="H521" s="12" t="s">
        <v>43</v>
      </c>
      <c r="I521" s="12">
        <v>1</v>
      </c>
      <c r="J521" s="12" t="s">
        <v>622</v>
      </c>
      <c r="K521" s="12">
        <v>3</v>
      </c>
      <c r="L521" s="14">
        <v>40800</v>
      </c>
      <c r="M521" s="14">
        <v>23256</v>
      </c>
      <c r="N521" s="14">
        <v>145656</v>
      </c>
      <c r="O521" s="14" t="s">
        <v>623</v>
      </c>
      <c r="P521" s="12" t="s">
        <v>29</v>
      </c>
      <c r="Q521" s="15">
        <v>43579</v>
      </c>
      <c r="R521">
        <f t="shared" si="21"/>
        <v>15</v>
      </c>
      <c r="S521" s="13">
        <v>43597</v>
      </c>
      <c r="T521" s="12">
        <v>3</v>
      </c>
      <c r="U521" s="13">
        <v>43597</v>
      </c>
      <c r="V521" s="12">
        <v>43888</v>
      </c>
      <c r="W521" s="22">
        <f t="shared" si="20"/>
        <v>1</v>
      </c>
      <c r="X521" s="12"/>
      <c r="Y521" s="12"/>
      <c r="Z521" s="12"/>
    </row>
    <row r="522" spans="1:26" x14ac:dyDescent="0.25">
      <c r="A522" s="12" t="s">
        <v>24</v>
      </c>
      <c r="B522" s="13">
        <v>43577</v>
      </c>
      <c r="C522" s="12" t="s">
        <v>165</v>
      </c>
      <c r="D522" s="12" t="s">
        <v>42</v>
      </c>
      <c r="E522" s="12">
        <v>16</v>
      </c>
      <c r="F522" s="13">
        <v>43577</v>
      </c>
      <c r="G522" s="12">
        <v>816007826</v>
      </c>
      <c r="H522" s="12" t="s">
        <v>43</v>
      </c>
      <c r="I522" s="12">
        <v>2</v>
      </c>
      <c r="J522" s="12" t="s">
        <v>624</v>
      </c>
      <c r="K522" s="12">
        <v>4</v>
      </c>
      <c r="L522" s="14">
        <v>65000</v>
      </c>
      <c r="M522" s="14">
        <v>49400</v>
      </c>
      <c r="N522" s="14">
        <v>309400</v>
      </c>
      <c r="O522" s="14" t="s">
        <v>623</v>
      </c>
      <c r="P522" s="12" t="s">
        <v>29</v>
      </c>
      <c r="Q522" s="15">
        <v>43579</v>
      </c>
      <c r="R522">
        <f t="shared" si="21"/>
        <v>15</v>
      </c>
      <c r="S522" s="13">
        <v>43597</v>
      </c>
      <c r="T522" s="12">
        <v>4</v>
      </c>
      <c r="U522" s="13">
        <v>43597</v>
      </c>
      <c r="V522" s="12">
        <v>43888</v>
      </c>
      <c r="W522" s="22">
        <f t="shared" si="20"/>
        <v>1</v>
      </c>
      <c r="X522" s="12"/>
      <c r="Y522" s="12"/>
      <c r="Z522" s="12"/>
    </row>
    <row r="523" spans="1:26" s="12" customFormat="1" x14ac:dyDescent="0.25">
      <c r="A523" s="12" t="s">
        <v>24</v>
      </c>
      <c r="B523" s="13">
        <v>43577</v>
      </c>
      <c r="C523" s="12" t="s">
        <v>41</v>
      </c>
      <c r="D523" s="12" t="s">
        <v>42</v>
      </c>
      <c r="E523" s="12">
        <v>17</v>
      </c>
      <c r="F523" s="13">
        <v>43577</v>
      </c>
      <c r="G523" s="12">
        <v>830059465</v>
      </c>
      <c r="H523" s="12" t="s">
        <v>625</v>
      </c>
      <c r="I523" s="12">
        <v>1</v>
      </c>
      <c r="J523" s="12" t="s">
        <v>626</v>
      </c>
      <c r="K523" s="12">
        <v>300</v>
      </c>
      <c r="L523" s="14">
        <v>18500</v>
      </c>
      <c r="M523" s="14" t="s">
        <v>36</v>
      </c>
      <c r="N523" s="14">
        <v>5550000</v>
      </c>
      <c r="O523" s="14" t="s">
        <v>627</v>
      </c>
      <c r="P523" s="12" t="s">
        <v>29</v>
      </c>
      <c r="Q523" s="15">
        <v>43579</v>
      </c>
      <c r="R523">
        <f t="shared" si="21"/>
        <v>4</v>
      </c>
      <c r="S523" s="13">
        <v>43580</v>
      </c>
      <c r="T523" s="12">
        <v>300</v>
      </c>
      <c r="U523" s="13">
        <v>43580</v>
      </c>
      <c r="V523" s="12">
        <v>9296</v>
      </c>
      <c r="W523" s="22">
        <f t="shared" si="20"/>
        <v>1</v>
      </c>
      <c r="X523" s="12" t="str">
        <f>+IF(D523="","",VLOOKUP(D523,[1]DATOS!$G$15:$H$37,2,0))</f>
        <v>GESTION HUMANA</v>
      </c>
    </row>
    <row r="524" spans="1:26" x14ac:dyDescent="0.25">
      <c r="A524" s="12" t="s">
        <v>24</v>
      </c>
      <c r="B524" s="13">
        <v>43578</v>
      </c>
      <c r="C524" s="12" t="s">
        <v>25</v>
      </c>
      <c r="D524" s="12" t="s">
        <v>26</v>
      </c>
      <c r="E524" s="12">
        <v>23</v>
      </c>
      <c r="F524" s="13">
        <v>43578</v>
      </c>
      <c r="G524" s="12">
        <v>4407551</v>
      </c>
      <c r="H524" s="12" t="s">
        <v>520</v>
      </c>
      <c r="I524" s="12">
        <v>1</v>
      </c>
      <c r="J524" s="12" t="s">
        <v>628</v>
      </c>
      <c r="K524" s="12">
        <v>1</v>
      </c>
      <c r="L524" s="14">
        <v>650000</v>
      </c>
      <c r="M524" s="14">
        <v>123500</v>
      </c>
      <c r="N524" s="14">
        <v>773500</v>
      </c>
      <c r="O524" s="14" t="s">
        <v>629</v>
      </c>
      <c r="P524" s="12" t="s">
        <v>29</v>
      </c>
      <c r="Q524" s="15">
        <v>43579</v>
      </c>
      <c r="R524">
        <f t="shared" si="21"/>
        <v>9</v>
      </c>
      <c r="S524" s="13">
        <v>43582</v>
      </c>
      <c r="T524" s="12">
        <v>1</v>
      </c>
      <c r="U524" s="13">
        <v>43588</v>
      </c>
      <c r="V524" s="12">
        <v>123</v>
      </c>
      <c r="W524" s="22">
        <f t="shared" si="20"/>
        <v>1</v>
      </c>
      <c r="X524" s="12"/>
      <c r="Y524" s="12"/>
      <c r="Z524" s="12"/>
    </row>
    <row r="525" spans="1:26" x14ac:dyDescent="0.25">
      <c r="A525" s="12" t="s">
        <v>40</v>
      </c>
      <c r="B525" s="13">
        <v>43578</v>
      </c>
      <c r="C525" s="12" t="s">
        <v>32</v>
      </c>
      <c r="D525" s="12" t="s">
        <v>33</v>
      </c>
      <c r="E525" s="12">
        <v>17</v>
      </c>
      <c r="F525" s="13">
        <v>43578</v>
      </c>
      <c r="G525" s="12">
        <v>900757947</v>
      </c>
      <c r="H525" s="12" t="s">
        <v>30</v>
      </c>
      <c r="I525" s="12">
        <v>1</v>
      </c>
      <c r="J525" s="12" t="s">
        <v>80</v>
      </c>
      <c r="K525" s="12">
        <v>40</v>
      </c>
      <c r="L525" s="14">
        <v>380000</v>
      </c>
      <c r="M525" s="14" t="s">
        <v>36</v>
      </c>
      <c r="N525" s="14">
        <v>15200000</v>
      </c>
      <c r="O525" s="14" t="s">
        <v>630</v>
      </c>
      <c r="P525" t="s">
        <v>29</v>
      </c>
      <c r="Q525" s="15">
        <v>43579</v>
      </c>
      <c r="R525">
        <f t="shared" si="21"/>
        <v>3</v>
      </c>
      <c r="S525" s="13">
        <v>43580</v>
      </c>
      <c r="T525" s="12">
        <v>40</v>
      </c>
      <c r="U525" s="13">
        <v>43580</v>
      </c>
      <c r="V525" s="12">
        <v>43363</v>
      </c>
      <c r="W525" s="22">
        <f t="shared" si="20"/>
        <v>1</v>
      </c>
      <c r="X525" s="12" t="str">
        <f>+IF(D525="","",VLOOKUP(D525,[1]DATOS!$G$15:$H$37,2,0))</f>
        <v>FARMACIA</v>
      </c>
      <c r="Y525" s="12"/>
      <c r="Z525" s="12"/>
    </row>
    <row r="526" spans="1:26" x14ac:dyDescent="0.25">
      <c r="A526" t="s">
        <v>24</v>
      </c>
      <c r="B526" s="9">
        <v>43578</v>
      </c>
      <c r="C526" t="s">
        <v>41</v>
      </c>
      <c r="D526" t="s">
        <v>42</v>
      </c>
      <c r="E526">
        <v>18</v>
      </c>
      <c r="F526" s="9">
        <v>43578</v>
      </c>
      <c r="G526">
        <v>900968343</v>
      </c>
      <c r="H526" t="s">
        <v>631</v>
      </c>
      <c r="I526">
        <v>1</v>
      </c>
      <c r="J526" t="s">
        <v>632</v>
      </c>
      <c r="K526">
        <v>30</v>
      </c>
      <c r="L526" s="10">
        <v>3500</v>
      </c>
      <c r="M526" s="10" t="s">
        <v>36</v>
      </c>
      <c r="N526" s="10">
        <v>105000</v>
      </c>
      <c r="O526" s="10" t="s">
        <v>633</v>
      </c>
      <c r="P526" t="s">
        <v>29</v>
      </c>
      <c r="R526" t="str">
        <f t="shared" si="21"/>
        <v/>
      </c>
      <c r="W526" s="11" t="str">
        <f t="shared" si="20"/>
        <v/>
      </c>
    </row>
    <row r="527" spans="1:26" x14ac:dyDescent="0.25">
      <c r="A527" t="s">
        <v>24</v>
      </c>
      <c r="B527" s="9">
        <v>43578</v>
      </c>
      <c r="C527" t="s">
        <v>41</v>
      </c>
      <c r="D527" t="s">
        <v>42</v>
      </c>
      <c r="E527">
        <v>19</v>
      </c>
      <c r="F527" s="9">
        <v>43578</v>
      </c>
      <c r="G527">
        <v>900998730</v>
      </c>
      <c r="H527" t="s">
        <v>634</v>
      </c>
      <c r="I527">
        <v>1</v>
      </c>
      <c r="J527" t="s">
        <v>635</v>
      </c>
      <c r="K527">
        <v>1</v>
      </c>
      <c r="L527" s="10">
        <v>180000</v>
      </c>
      <c r="M527" s="10">
        <v>34200</v>
      </c>
      <c r="N527" s="10">
        <v>214200</v>
      </c>
      <c r="O527" s="10" t="s">
        <v>636</v>
      </c>
      <c r="P527" t="s">
        <v>29</v>
      </c>
      <c r="R527" t="str">
        <f t="shared" si="21"/>
        <v/>
      </c>
      <c r="W527" s="11" t="str">
        <f t="shared" si="20"/>
        <v/>
      </c>
    </row>
    <row r="528" spans="1:26" x14ac:dyDescent="0.25">
      <c r="A528" t="s">
        <v>24</v>
      </c>
      <c r="B528" s="9">
        <v>43579</v>
      </c>
      <c r="C528" t="s">
        <v>25</v>
      </c>
      <c r="D528" t="s">
        <v>26</v>
      </c>
      <c r="E528">
        <v>24</v>
      </c>
      <c r="F528" s="9">
        <v>43579</v>
      </c>
      <c r="G528">
        <v>830025149</v>
      </c>
      <c r="H528" t="s">
        <v>27</v>
      </c>
      <c r="I528">
        <v>1</v>
      </c>
      <c r="J528" t="s">
        <v>637</v>
      </c>
      <c r="K528">
        <v>1</v>
      </c>
      <c r="L528" s="10">
        <v>3389760</v>
      </c>
      <c r="M528" s="10">
        <v>644054.4</v>
      </c>
      <c r="N528" s="10">
        <v>4033814.4</v>
      </c>
      <c r="O528" s="10" t="s">
        <v>638</v>
      </c>
      <c r="P528" t="s">
        <v>29</v>
      </c>
      <c r="Q528" s="16">
        <v>43584</v>
      </c>
      <c r="R528" t="str">
        <f t="shared" si="21"/>
        <v/>
      </c>
      <c r="W528" s="11" t="str">
        <f t="shared" si="20"/>
        <v/>
      </c>
    </row>
    <row r="529" spans="1:26" x14ac:dyDescent="0.25">
      <c r="A529" s="12" t="s">
        <v>24</v>
      </c>
      <c r="B529" s="13">
        <v>43579</v>
      </c>
      <c r="C529" s="12" t="s">
        <v>32</v>
      </c>
      <c r="D529" s="12" t="s">
        <v>33</v>
      </c>
      <c r="E529" s="12">
        <v>18</v>
      </c>
      <c r="F529" s="13">
        <v>43579</v>
      </c>
      <c r="G529" s="12">
        <v>890101815</v>
      </c>
      <c r="H529" s="12" t="s">
        <v>155</v>
      </c>
      <c r="I529" s="12">
        <v>1</v>
      </c>
      <c r="J529" s="12" t="s">
        <v>156</v>
      </c>
      <c r="K529" s="12">
        <v>7</v>
      </c>
      <c r="L529" s="14">
        <v>1510200</v>
      </c>
      <c r="M529" s="14">
        <v>2008566</v>
      </c>
      <c r="N529" s="14">
        <v>12579966</v>
      </c>
      <c r="O529" s="14" t="s">
        <v>639</v>
      </c>
      <c r="P529" t="s">
        <v>29</v>
      </c>
      <c r="Q529" s="15">
        <v>43584</v>
      </c>
      <c r="R529">
        <f t="shared" si="21"/>
        <v>2</v>
      </c>
      <c r="S529" s="13">
        <v>43580</v>
      </c>
      <c r="T529" s="12">
        <v>7</v>
      </c>
      <c r="U529" s="13">
        <v>43580</v>
      </c>
      <c r="V529" s="12">
        <v>934550</v>
      </c>
      <c r="W529" s="22">
        <f t="shared" si="20"/>
        <v>1</v>
      </c>
      <c r="X529" s="12"/>
      <c r="Y529" s="12"/>
      <c r="Z529" s="12"/>
    </row>
    <row r="530" spans="1:26" x14ac:dyDescent="0.25">
      <c r="A530" s="12" t="s">
        <v>24</v>
      </c>
      <c r="B530" s="13">
        <v>43579</v>
      </c>
      <c r="C530" s="12" t="s">
        <v>32</v>
      </c>
      <c r="D530" s="12" t="s">
        <v>33</v>
      </c>
      <c r="E530" s="12">
        <v>18</v>
      </c>
      <c r="F530" s="13">
        <v>43579</v>
      </c>
      <c r="G530" s="12">
        <v>890101815</v>
      </c>
      <c r="H530" s="12" t="s">
        <v>155</v>
      </c>
      <c r="I530" s="12">
        <v>2</v>
      </c>
      <c r="J530" s="12" t="s">
        <v>157</v>
      </c>
      <c r="K530" s="12">
        <v>5</v>
      </c>
      <c r="L530" s="14">
        <v>1813400</v>
      </c>
      <c r="M530" s="14">
        <v>1722730</v>
      </c>
      <c r="N530" s="14">
        <v>10789730</v>
      </c>
      <c r="O530" s="14" t="s">
        <v>639</v>
      </c>
      <c r="P530" t="s">
        <v>29</v>
      </c>
      <c r="Q530" s="15">
        <v>43584</v>
      </c>
      <c r="R530">
        <f t="shared" si="21"/>
        <v>2</v>
      </c>
      <c r="S530" s="13">
        <v>43580</v>
      </c>
      <c r="T530" s="12">
        <v>5</v>
      </c>
      <c r="U530" s="13">
        <v>43580</v>
      </c>
      <c r="V530" s="12">
        <v>934550</v>
      </c>
      <c r="W530" s="22">
        <f t="shared" si="20"/>
        <v>1</v>
      </c>
      <c r="X530" s="12"/>
      <c r="Y530" s="12"/>
      <c r="Z530" s="12"/>
    </row>
    <row r="531" spans="1:26" x14ac:dyDescent="0.25">
      <c r="A531" s="12" t="s">
        <v>24</v>
      </c>
      <c r="B531" s="13">
        <v>43579</v>
      </c>
      <c r="C531" s="12" t="s">
        <v>32</v>
      </c>
      <c r="D531" s="12" t="s">
        <v>33</v>
      </c>
      <c r="E531" s="12">
        <v>18</v>
      </c>
      <c r="F531" s="13">
        <v>43579</v>
      </c>
      <c r="G531" s="12">
        <v>890101815</v>
      </c>
      <c r="H531" s="12" t="s">
        <v>155</v>
      </c>
      <c r="I531" s="12">
        <v>3</v>
      </c>
      <c r="J531" s="12" t="s">
        <v>158</v>
      </c>
      <c r="K531" s="12">
        <v>6</v>
      </c>
      <c r="L531" s="14">
        <v>1396400</v>
      </c>
      <c r="M531" s="14">
        <v>1591896</v>
      </c>
      <c r="N531" s="14">
        <v>9970296</v>
      </c>
      <c r="O531" s="14" t="s">
        <v>639</v>
      </c>
      <c r="P531" t="s">
        <v>29</v>
      </c>
      <c r="Q531" s="15">
        <v>43584</v>
      </c>
      <c r="R531">
        <f t="shared" si="21"/>
        <v>2</v>
      </c>
      <c r="S531" s="13">
        <v>43580</v>
      </c>
      <c r="T531" s="12">
        <v>6</v>
      </c>
      <c r="U531" s="13">
        <v>43580</v>
      </c>
      <c r="V531" s="12">
        <v>934550</v>
      </c>
      <c r="W531" s="22">
        <f t="shared" si="20"/>
        <v>1</v>
      </c>
      <c r="X531" s="12"/>
      <c r="Y531" s="12"/>
      <c r="Z531" s="12"/>
    </row>
    <row r="532" spans="1:26" x14ac:dyDescent="0.25">
      <c r="A532" s="12" t="s">
        <v>24</v>
      </c>
      <c r="B532" s="13">
        <v>43579</v>
      </c>
      <c r="C532" s="12" t="s">
        <v>32</v>
      </c>
      <c r="D532" s="12" t="s">
        <v>33</v>
      </c>
      <c r="E532" s="12">
        <v>18</v>
      </c>
      <c r="F532" s="13">
        <v>43579</v>
      </c>
      <c r="G532" s="12">
        <v>890101815</v>
      </c>
      <c r="H532" s="12" t="s">
        <v>155</v>
      </c>
      <c r="I532" s="12">
        <v>4</v>
      </c>
      <c r="J532" s="12" t="s">
        <v>163</v>
      </c>
      <c r="K532" s="12">
        <v>5</v>
      </c>
      <c r="L532" s="14">
        <v>690000</v>
      </c>
      <c r="M532" s="14">
        <v>655500</v>
      </c>
      <c r="N532" s="14">
        <v>4105500</v>
      </c>
      <c r="O532" s="14" t="s">
        <v>639</v>
      </c>
      <c r="P532" t="s">
        <v>29</v>
      </c>
      <c r="Q532" s="15">
        <v>43584</v>
      </c>
      <c r="R532">
        <f t="shared" si="21"/>
        <v>2</v>
      </c>
      <c r="S532" s="13">
        <v>43580</v>
      </c>
      <c r="T532" s="12">
        <v>5</v>
      </c>
      <c r="U532" s="13">
        <v>43580</v>
      </c>
      <c r="V532" s="12">
        <v>934550</v>
      </c>
      <c r="W532" s="22">
        <f t="shared" si="20"/>
        <v>1</v>
      </c>
      <c r="X532" s="12"/>
      <c r="Y532" s="12"/>
      <c r="Z532" s="12"/>
    </row>
    <row r="533" spans="1:26" x14ac:dyDescent="0.25">
      <c r="A533" s="12" t="s">
        <v>24</v>
      </c>
      <c r="B533" s="13">
        <v>43579</v>
      </c>
      <c r="C533" s="12" t="s">
        <v>32</v>
      </c>
      <c r="D533" s="12" t="s">
        <v>33</v>
      </c>
      <c r="E533" s="12">
        <v>18</v>
      </c>
      <c r="F533" s="13">
        <v>43579</v>
      </c>
      <c r="G533" s="12">
        <v>890101815</v>
      </c>
      <c r="H533" s="12" t="s">
        <v>155</v>
      </c>
      <c r="I533" s="12">
        <v>5</v>
      </c>
      <c r="J533" s="12" t="s">
        <v>640</v>
      </c>
      <c r="K533" s="12">
        <v>3</v>
      </c>
      <c r="L533" s="14">
        <v>739000</v>
      </c>
      <c r="M533" s="14">
        <v>421230</v>
      </c>
      <c r="N533" s="14">
        <v>2638230</v>
      </c>
      <c r="O533" s="14" t="s">
        <v>639</v>
      </c>
      <c r="P533" t="s">
        <v>29</v>
      </c>
      <c r="Q533" s="15">
        <v>43584</v>
      </c>
      <c r="R533">
        <f t="shared" si="21"/>
        <v>2</v>
      </c>
      <c r="S533" s="13">
        <v>43580</v>
      </c>
      <c r="T533" s="12">
        <v>3</v>
      </c>
      <c r="U533" s="13">
        <v>43580</v>
      </c>
      <c r="V533" s="12">
        <v>934550</v>
      </c>
      <c r="W533" s="22">
        <f t="shared" si="20"/>
        <v>1</v>
      </c>
      <c r="X533" s="12"/>
      <c r="Y533" s="12"/>
      <c r="Z533" s="12"/>
    </row>
    <row r="534" spans="1:26" x14ac:dyDescent="0.25">
      <c r="A534" s="12" t="s">
        <v>24</v>
      </c>
      <c r="B534" s="13">
        <v>43579</v>
      </c>
      <c r="C534" s="12" t="s">
        <v>32</v>
      </c>
      <c r="D534" s="12" t="s">
        <v>33</v>
      </c>
      <c r="E534" s="12">
        <v>18</v>
      </c>
      <c r="F534" s="13">
        <v>43579</v>
      </c>
      <c r="G534" s="12">
        <v>890101815</v>
      </c>
      <c r="H534" s="12" t="s">
        <v>155</v>
      </c>
      <c r="I534" s="12">
        <v>6</v>
      </c>
      <c r="J534" s="12" t="s">
        <v>641</v>
      </c>
      <c r="K534" s="12">
        <v>1</v>
      </c>
      <c r="L534" s="14">
        <v>742200</v>
      </c>
      <c r="M534" s="14" t="s">
        <v>36</v>
      </c>
      <c r="N534" s="14">
        <v>742200</v>
      </c>
      <c r="O534" s="14" t="s">
        <v>639</v>
      </c>
      <c r="P534" t="s">
        <v>29</v>
      </c>
      <c r="Q534" s="15">
        <v>43584</v>
      </c>
      <c r="R534">
        <f t="shared" si="21"/>
        <v>2</v>
      </c>
      <c r="S534" s="13">
        <v>43580</v>
      </c>
      <c r="T534" s="12">
        <v>1</v>
      </c>
      <c r="U534" s="13">
        <v>43580</v>
      </c>
      <c r="V534" s="12">
        <v>934550</v>
      </c>
      <c r="W534" s="22">
        <f t="shared" si="20"/>
        <v>1</v>
      </c>
      <c r="X534" s="12"/>
      <c r="Y534" s="12"/>
      <c r="Z534" s="12"/>
    </row>
    <row r="535" spans="1:26" x14ac:dyDescent="0.25">
      <c r="A535" t="s">
        <v>24</v>
      </c>
      <c r="B535" s="9">
        <v>43580</v>
      </c>
      <c r="C535" t="s">
        <v>73</v>
      </c>
      <c r="D535" t="s">
        <v>26</v>
      </c>
      <c r="E535">
        <v>25</v>
      </c>
      <c r="F535" s="9">
        <v>43580</v>
      </c>
      <c r="G535">
        <v>890904713</v>
      </c>
      <c r="H535" t="s">
        <v>642</v>
      </c>
      <c r="I535">
        <v>1</v>
      </c>
      <c r="J535" t="s">
        <v>643</v>
      </c>
      <c r="K535">
        <v>1</v>
      </c>
      <c r="L535" s="10">
        <v>188936</v>
      </c>
      <c r="M535" s="10" t="s">
        <v>36</v>
      </c>
      <c r="N535" s="10">
        <v>188936</v>
      </c>
      <c r="O535" s="10" t="s">
        <v>644</v>
      </c>
      <c r="P535" t="s">
        <v>29</v>
      </c>
      <c r="Q535" s="16">
        <v>43584</v>
      </c>
      <c r="R535" t="str">
        <f t="shared" si="21"/>
        <v/>
      </c>
      <c r="W535" s="11" t="str">
        <f t="shared" si="20"/>
        <v/>
      </c>
    </row>
    <row r="536" spans="1:26" x14ac:dyDescent="0.25">
      <c r="A536" s="12" t="s">
        <v>24</v>
      </c>
      <c r="B536" s="13">
        <v>43580</v>
      </c>
      <c r="C536" s="12" t="s">
        <v>73</v>
      </c>
      <c r="D536" s="12" t="s">
        <v>26</v>
      </c>
      <c r="E536" s="12">
        <v>26</v>
      </c>
      <c r="F536" s="13">
        <v>43580</v>
      </c>
      <c r="G536" s="12">
        <v>4407551</v>
      </c>
      <c r="H536" s="12" t="s">
        <v>520</v>
      </c>
      <c r="I536" s="12">
        <v>1</v>
      </c>
      <c r="J536" s="12" t="s">
        <v>645</v>
      </c>
      <c r="K536" s="12">
        <v>3</v>
      </c>
      <c r="L536" s="14">
        <v>230000</v>
      </c>
      <c r="M536" s="14">
        <v>131100</v>
      </c>
      <c r="N536" s="14">
        <v>821100</v>
      </c>
      <c r="O536" s="14" t="s">
        <v>646</v>
      </c>
      <c r="P536" s="12" t="s">
        <v>29</v>
      </c>
      <c r="Q536" s="15">
        <v>43584</v>
      </c>
      <c r="R536">
        <f t="shared" si="21"/>
        <v>7</v>
      </c>
      <c r="S536" s="13">
        <v>43588</v>
      </c>
      <c r="T536" s="12">
        <v>3</v>
      </c>
      <c r="U536" s="13">
        <v>43588</v>
      </c>
      <c r="V536" s="12">
        <v>124</v>
      </c>
      <c r="W536" s="22">
        <f t="shared" si="20"/>
        <v>1</v>
      </c>
      <c r="X536" s="12"/>
      <c r="Y536" s="12"/>
      <c r="Z536" s="12"/>
    </row>
    <row r="537" spans="1:26" x14ac:dyDescent="0.25">
      <c r="A537" s="12" t="s">
        <v>24</v>
      </c>
      <c r="B537" s="13">
        <v>43580</v>
      </c>
      <c r="C537" s="12" t="s">
        <v>73</v>
      </c>
      <c r="D537" s="12" t="s">
        <v>26</v>
      </c>
      <c r="E537" s="12">
        <v>26</v>
      </c>
      <c r="F537" s="13">
        <v>43580</v>
      </c>
      <c r="G537" s="12">
        <v>4407551</v>
      </c>
      <c r="H537" s="12" t="s">
        <v>520</v>
      </c>
      <c r="I537" s="12">
        <v>2</v>
      </c>
      <c r="J537" s="12" t="s">
        <v>647</v>
      </c>
      <c r="K537" s="12">
        <v>4</v>
      </c>
      <c r="L537" s="14">
        <v>160000</v>
      </c>
      <c r="M537" s="14">
        <v>121600</v>
      </c>
      <c r="N537" s="14">
        <v>761600</v>
      </c>
      <c r="O537" s="14" t="s">
        <v>646</v>
      </c>
      <c r="P537" s="12" t="s">
        <v>29</v>
      </c>
      <c r="Q537" s="15">
        <v>43584</v>
      </c>
      <c r="R537">
        <f t="shared" si="21"/>
        <v>7</v>
      </c>
      <c r="S537" s="13">
        <v>43588</v>
      </c>
      <c r="T537" s="12">
        <v>4</v>
      </c>
      <c r="U537" s="13">
        <v>43588</v>
      </c>
      <c r="V537" s="12">
        <v>124</v>
      </c>
      <c r="W537" s="22">
        <f t="shared" si="20"/>
        <v>1</v>
      </c>
      <c r="X537" s="12"/>
      <c r="Y537" s="12"/>
      <c r="Z537" s="12"/>
    </row>
    <row r="538" spans="1:26" x14ac:dyDescent="0.25">
      <c r="A538" t="s">
        <v>24</v>
      </c>
      <c r="B538" s="9">
        <v>43580</v>
      </c>
      <c r="C538" t="s">
        <v>409</v>
      </c>
      <c r="D538" t="s">
        <v>26</v>
      </c>
      <c r="E538">
        <v>28</v>
      </c>
      <c r="F538" s="9">
        <v>43580</v>
      </c>
      <c r="G538">
        <v>860000648</v>
      </c>
      <c r="H538" t="s">
        <v>648</v>
      </c>
      <c r="I538">
        <v>1</v>
      </c>
      <c r="J538" t="s">
        <v>649</v>
      </c>
      <c r="K538">
        <v>1</v>
      </c>
      <c r="L538" s="10">
        <v>3950000</v>
      </c>
      <c r="M538" s="10">
        <v>750500</v>
      </c>
      <c r="N538" s="10">
        <v>4700500</v>
      </c>
      <c r="O538" s="10" t="s">
        <v>650</v>
      </c>
      <c r="P538" t="s">
        <v>29</v>
      </c>
      <c r="R538" t="str">
        <f t="shared" si="21"/>
        <v/>
      </c>
      <c r="W538" s="11" t="str">
        <f t="shared" si="20"/>
        <v/>
      </c>
    </row>
    <row r="539" spans="1:26" x14ac:dyDescent="0.25">
      <c r="A539" s="12" t="s">
        <v>40</v>
      </c>
      <c r="B539" s="13">
        <v>43580</v>
      </c>
      <c r="C539" s="12" t="s">
        <v>359</v>
      </c>
      <c r="D539" s="12" t="s">
        <v>26</v>
      </c>
      <c r="E539" s="12">
        <v>29</v>
      </c>
      <c r="F539" s="13">
        <v>43580</v>
      </c>
      <c r="G539" s="12">
        <v>4407551</v>
      </c>
      <c r="H539" s="12" t="s">
        <v>520</v>
      </c>
      <c r="I539" s="12">
        <v>1</v>
      </c>
      <c r="J539" s="12" t="s">
        <v>651</v>
      </c>
      <c r="K539" s="12">
        <v>2</v>
      </c>
      <c r="L539" s="14">
        <v>800000</v>
      </c>
      <c r="M539" s="14">
        <v>304000</v>
      </c>
      <c r="N539" s="14">
        <v>1904000</v>
      </c>
      <c r="O539" s="14" t="s">
        <v>652</v>
      </c>
      <c r="P539" s="12" t="s">
        <v>29</v>
      </c>
      <c r="Q539" s="15">
        <v>43584</v>
      </c>
      <c r="R539">
        <f t="shared" si="21"/>
        <v>17</v>
      </c>
      <c r="S539" s="13">
        <v>43602</v>
      </c>
      <c r="T539" s="12">
        <v>2</v>
      </c>
      <c r="U539" s="13">
        <v>43602</v>
      </c>
      <c r="V539" s="12">
        <v>149</v>
      </c>
      <c r="W539" s="22">
        <f t="shared" si="20"/>
        <v>1</v>
      </c>
      <c r="X539" s="12"/>
      <c r="Y539" s="12"/>
      <c r="Z539" s="12"/>
    </row>
    <row r="540" spans="1:26" x14ac:dyDescent="0.25">
      <c r="A540" s="12" t="s">
        <v>24</v>
      </c>
      <c r="B540" s="13">
        <v>43580</v>
      </c>
      <c r="C540" s="12" t="s">
        <v>32</v>
      </c>
      <c r="D540" s="12" t="s">
        <v>33</v>
      </c>
      <c r="E540" s="12">
        <v>19</v>
      </c>
      <c r="F540" s="13">
        <v>43580</v>
      </c>
      <c r="G540" s="12">
        <v>800003986</v>
      </c>
      <c r="H540" s="12" t="s">
        <v>653</v>
      </c>
      <c r="I540" s="12">
        <v>1</v>
      </c>
      <c r="J540" s="12" t="s">
        <v>654</v>
      </c>
      <c r="K540" s="12">
        <v>2000</v>
      </c>
      <c r="L540" s="14">
        <v>118</v>
      </c>
      <c r="M540" s="14">
        <v>44840</v>
      </c>
      <c r="N540" s="14">
        <v>280840</v>
      </c>
      <c r="O540" s="14" t="s">
        <v>655</v>
      </c>
      <c r="P540" t="s">
        <v>29</v>
      </c>
      <c r="Q540" s="15">
        <v>43584</v>
      </c>
      <c r="R540">
        <f t="shared" si="21"/>
        <v>12</v>
      </c>
      <c r="S540" s="13">
        <v>43595</v>
      </c>
      <c r="T540" s="12">
        <v>2000</v>
      </c>
      <c r="U540" s="13">
        <v>43595</v>
      </c>
      <c r="V540" s="12">
        <v>19962</v>
      </c>
      <c r="W540" s="22">
        <f t="shared" si="20"/>
        <v>1</v>
      </c>
      <c r="X540" s="12"/>
      <c r="Y540" s="12"/>
      <c r="Z540" s="12"/>
    </row>
    <row r="541" spans="1:26" x14ac:dyDescent="0.25">
      <c r="A541" s="12" t="s">
        <v>24</v>
      </c>
      <c r="B541" s="13">
        <v>43580</v>
      </c>
      <c r="C541" s="12" t="s">
        <v>32</v>
      </c>
      <c r="D541" s="12" t="s">
        <v>33</v>
      </c>
      <c r="E541" s="12">
        <v>19</v>
      </c>
      <c r="F541" s="13">
        <v>43580</v>
      </c>
      <c r="G541" s="12">
        <v>800003986</v>
      </c>
      <c r="H541" s="12" t="s">
        <v>653</v>
      </c>
      <c r="I541" s="12">
        <v>2</v>
      </c>
      <c r="J541" s="12" t="s">
        <v>656</v>
      </c>
      <c r="K541" s="12">
        <v>2000</v>
      </c>
      <c r="L541" s="14">
        <v>118</v>
      </c>
      <c r="M541" s="14">
        <v>44840</v>
      </c>
      <c r="N541" s="14">
        <v>280840</v>
      </c>
      <c r="O541" s="14" t="s">
        <v>655</v>
      </c>
      <c r="P541" t="s">
        <v>29</v>
      </c>
      <c r="Q541" s="15">
        <v>43584</v>
      </c>
      <c r="R541">
        <f t="shared" si="21"/>
        <v>12</v>
      </c>
      <c r="S541" s="13">
        <v>43595</v>
      </c>
      <c r="T541" s="12">
        <v>2000</v>
      </c>
      <c r="U541" s="13">
        <v>43595</v>
      </c>
      <c r="V541" s="12">
        <v>19962</v>
      </c>
      <c r="W541" s="22">
        <f t="shared" si="20"/>
        <v>1</v>
      </c>
      <c r="X541" s="12"/>
      <c r="Y541" s="12"/>
      <c r="Z541" s="12"/>
    </row>
    <row r="542" spans="1:26" x14ac:dyDescent="0.25">
      <c r="A542" s="12" t="s">
        <v>24</v>
      </c>
      <c r="B542" s="13">
        <v>43581</v>
      </c>
      <c r="C542" s="12" t="s">
        <v>507</v>
      </c>
      <c r="D542" s="12" t="s">
        <v>508</v>
      </c>
      <c r="E542" s="12">
        <v>3</v>
      </c>
      <c r="F542" s="13">
        <v>43581</v>
      </c>
      <c r="G542" s="12">
        <v>900015531</v>
      </c>
      <c r="H542" s="12" t="s">
        <v>167</v>
      </c>
      <c r="I542" s="12">
        <v>1</v>
      </c>
      <c r="J542" s="12" t="s">
        <v>657</v>
      </c>
      <c r="K542" s="12">
        <v>1</v>
      </c>
      <c r="L542" s="14">
        <v>42016.81</v>
      </c>
      <c r="M542" s="14">
        <v>7983.1938999999993</v>
      </c>
      <c r="N542" s="14">
        <v>50000.003899999996</v>
      </c>
      <c r="O542" s="14" t="s">
        <v>658</v>
      </c>
      <c r="P542" s="12" t="s">
        <v>29</v>
      </c>
      <c r="Q542" s="12"/>
      <c r="R542" t="str">
        <f t="shared" si="21"/>
        <v/>
      </c>
      <c r="S542" s="13">
        <v>43581</v>
      </c>
      <c r="T542" s="12">
        <v>1</v>
      </c>
      <c r="U542" s="13">
        <v>43581</v>
      </c>
      <c r="V542" s="12">
        <v>17856</v>
      </c>
      <c r="W542" s="22">
        <f t="shared" si="20"/>
        <v>1</v>
      </c>
      <c r="X542" s="12"/>
      <c r="Y542" s="12"/>
      <c r="Z542" s="12"/>
    </row>
    <row r="543" spans="1:26" x14ac:dyDescent="0.25">
      <c r="A543" s="12" t="s">
        <v>24</v>
      </c>
      <c r="B543" s="13">
        <v>43581</v>
      </c>
      <c r="C543" s="12" t="s">
        <v>507</v>
      </c>
      <c r="D543" s="12" t="s">
        <v>508</v>
      </c>
      <c r="E543" s="12">
        <v>3</v>
      </c>
      <c r="F543" s="13">
        <v>43581</v>
      </c>
      <c r="G543" s="12">
        <v>900015531</v>
      </c>
      <c r="H543" s="12" t="s">
        <v>167</v>
      </c>
      <c r="I543" s="12">
        <v>2</v>
      </c>
      <c r="J543" s="12" t="s">
        <v>659</v>
      </c>
      <c r="K543" s="12">
        <v>1</v>
      </c>
      <c r="L543" s="14">
        <v>21008.400000000001</v>
      </c>
      <c r="M543" s="14">
        <v>3991.5960000000005</v>
      </c>
      <c r="N543" s="14">
        <v>24999.996000000003</v>
      </c>
      <c r="O543" s="14" t="s">
        <v>658</v>
      </c>
      <c r="P543" s="12" t="s">
        <v>29</v>
      </c>
      <c r="Q543" s="12"/>
      <c r="R543" t="str">
        <f t="shared" si="21"/>
        <v/>
      </c>
      <c r="S543" s="13">
        <v>43581</v>
      </c>
      <c r="T543" s="12">
        <v>1</v>
      </c>
      <c r="U543" s="13">
        <v>43581</v>
      </c>
      <c r="V543" s="12">
        <v>17856</v>
      </c>
      <c r="W543" s="22">
        <f t="shared" si="20"/>
        <v>1</v>
      </c>
      <c r="X543" s="12"/>
      <c r="Y543" s="12"/>
      <c r="Z543" s="12"/>
    </row>
    <row r="544" spans="1:26" x14ac:dyDescent="0.25">
      <c r="A544" s="12" t="s">
        <v>40</v>
      </c>
      <c r="B544" s="13">
        <v>43584</v>
      </c>
      <c r="C544" s="12" t="s">
        <v>165</v>
      </c>
      <c r="D544" s="12" t="s">
        <v>42</v>
      </c>
      <c r="E544" s="12">
        <v>20</v>
      </c>
      <c r="F544" s="13">
        <v>43584</v>
      </c>
      <c r="G544" s="12">
        <v>816007826</v>
      </c>
      <c r="H544" s="12" t="s">
        <v>43</v>
      </c>
      <c r="I544" s="12">
        <v>1</v>
      </c>
      <c r="J544" s="12" t="s">
        <v>660</v>
      </c>
      <c r="K544" s="12">
        <v>10</v>
      </c>
      <c r="L544" s="14">
        <v>2000</v>
      </c>
      <c r="M544" s="14">
        <v>3800</v>
      </c>
      <c r="N544" s="14">
        <v>23800</v>
      </c>
      <c r="O544" s="14" t="s">
        <v>661</v>
      </c>
      <c r="P544" s="12" t="s">
        <v>29</v>
      </c>
      <c r="Q544" s="15">
        <v>43587</v>
      </c>
      <c r="R544">
        <f t="shared" si="21"/>
        <v>12</v>
      </c>
      <c r="S544" s="13">
        <v>43599</v>
      </c>
      <c r="T544" s="12">
        <v>10</v>
      </c>
      <c r="U544" s="13">
        <v>43599</v>
      </c>
      <c r="V544" s="12">
        <v>43766</v>
      </c>
      <c r="W544" s="22"/>
      <c r="X544" s="12"/>
      <c r="Y544" s="12"/>
      <c r="Z544" s="12"/>
    </row>
    <row r="545" spans="1:26" x14ac:dyDescent="0.25">
      <c r="A545" s="12" t="s">
        <v>40</v>
      </c>
      <c r="B545" s="13">
        <v>43584</v>
      </c>
      <c r="C545" s="12" t="s">
        <v>165</v>
      </c>
      <c r="D545" s="12" t="s">
        <v>42</v>
      </c>
      <c r="E545" s="12">
        <v>20</v>
      </c>
      <c r="F545" s="13">
        <v>43584</v>
      </c>
      <c r="G545" s="12">
        <v>816007826</v>
      </c>
      <c r="H545" s="12" t="s">
        <v>43</v>
      </c>
      <c r="I545" s="12">
        <v>2</v>
      </c>
      <c r="J545" s="12" t="s">
        <v>662</v>
      </c>
      <c r="K545" s="12">
        <v>10</v>
      </c>
      <c r="L545" s="14">
        <v>4000</v>
      </c>
      <c r="M545" s="14">
        <v>7600</v>
      </c>
      <c r="N545" s="14">
        <v>47600</v>
      </c>
      <c r="O545" s="14" t="s">
        <v>661</v>
      </c>
      <c r="P545" s="12" t="s">
        <v>29</v>
      </c>
      <c r="Q545" s="15">
        <v>43587</v>
      </c>
      <c r="R545">
        <f t="shared" si="21"/>
        <v>12</v>
      </c>
      <c r="S545" s="13">
        <v>43599</v>
      </c>
      <c r="T545" s="12">
        <v>10</v>
      </c>
      <c r="U545" s="13">
        <v>43599</v>
      </c>
      <c r="V545" s="12">
        <v>43766</v>
      </c>
      <c r="W545" s="22"/>
      <c r="X545" s="12"/>
      <c r="Y545" s="12"/>
      <c r="Z545" s="12"/>
    </row>
    <row r="546" spans="1:26" x14ac:dyDescent="0.25">
      <c r="A546" s="12" t="s">
        <v>40</v>
      </c>
      <c r="B546" s="13">
        <v>43584</v>
      </c>
      <c r="C546" s="12" t="s">
        <v>165</v>
      </c>
      <c r="D546" s="12" t="s">
        <v>42</v>
      </c>
      <c r="E546" s="12">
        <v>20</v>
      </c>
      <c r="F546" s="13">
        <v>43584</v>
      </c>
      <c r="G546" s="12">
        <v>816007826</v>
      </c>
      <c r="H546" s="12" t="s">
        <v>43</v>
      </c>
      <c r="I546" s="12">
        <v>3</v>
      </c>
      <c r="J546" s="12" t="s">
        <v>663</v>
      </c>
      <c r="K546" s="12">
        <v>10</v>
      </c>
      <c r="L546" s="14">
        <v>900</v>
      </c>
      <c r="M546" s="14">
        <v>1710</v>
      </c>
      <c r="N546" s="14">
        <v>10710</v>
      </c>
      <c r="O546" s="14" t="s">
        <v>661</v>
      </c>
      <c r="P546" s="12" t="s">
        <v>29</v>
      </c>
      <c r="Q546" s="15">
        <v>43587</v>
      </c>
      <c r="R546">
        <f t="shared" si="21"/>
        <v>12</v>
      </c>
      <c r="S546" s="13">
        <v>43599</v>
      </c>
      <c r="T546" s="12">
        <v>10</v>
      </c>
      <c r="U546" s="13">
        <v>43599</v>
      </c>
      <c r="V546" s="12">
        <v>43766</v>
      </c>
      <c r="W546" s="22"/>
      <c r="X546" s="12"/>
      <c r="Y546" s="12"/>
      <c r="Z546" s="12"/>
    </row>
    <row r="547" spans="1:26" x14ac:dyDescent="0.25">
      <c r="A547" s="12" t="s">
        <v>40</v>
      </c>
      <c r="B547" s="13">
        <v>43584</v>
      </c>
      <c r="C547" s="12" t="s">
        <v>165</v>
      </c>
      <c r="D547" s="12" t="s">
        <v>42</v>
      </c>
      <c r="E547" s="12">
        <v>20</v>
      </c>
      <c r="F547" s="13">
        <v>43584</v>
      </c>
      <c r="G547" s="12">
        <v>816007826</v>
      </c>
      <c r="H547" s="12" t="s">
        <v>43</v>
      </c>
      <c r="I547" s="12">
        <v>4</v>
      </c>
      <c r="J547" s="12" t="s">
        <v>664</v>
      </c>
      <c r="K547" s="12">
        <v>5</v>
      </c>
      <c r="L547" s="14">
        <v>5800</v>
      </c>
      <c r="M547" s="14">
        <v>5510</v>
      </c>
      <c r="N547" s="14">
        <v>34510</v>
      </c>
      <c r="O547" s="14" t="s">
        <v>661</v>
      </c>
      <c r="P547" s="12" t="s">
        <v>29</v>
      </c>
      <c r="Q547" s="15">
        <v>43587</v>
      </c>
      <c r="R547">
        <f t="shared" si="21"/>
        <v>12</v>
      </c>
      <c r="S547" s="13">
        <v>43599</v>
      </c>
      <c r="T547" s="12">
        <v>5</v>
      </c>
      <c r="U547" s="13">
        <v>43599</v>
      </c>
      <c r="V547" s="12">
        <v>43766</v>
      </c>
      <c r="W547" s="22"/>
      <c r="X547" s="12"/>
      <c r="Y547" s="12"/>
      <c r="Z547" s="12"/>
    </row>
    <row r="548" spans="1:26" x14ac:dyDescent="0.25">
      <c r="A548" s="12" t="s">
        <v>40</v>
      </c>
      <c r="B548" s="13">
        <v>43584</v>
      </c>
      <c r="C548" s="12" t="s">
        <v>165</v>
      </c>
      <c r="D548" s="12" t="s">
        <v>42</v>
      </c>
      <c r="E548" s="12">
        <v>20</v>
      </c>
      <c r="F548" s="13">
        <v>43584</v>
      </c>
      <c r="G548" s="12">
        <v>816007826</v>
      </c>
      <c r="H548" s="12" t="s">
        <v>43</v>
      </c>
      <c r="I548" s="12">
        <v>5</v>
      </c>
      <c r="J548" s="12" t="s">
        <v>665</v>
      </c>
      <c r="K548" s="12">
        <v>5</v>
      </c>
      <c r="L548" s="14">
        <v>5800</v>
      </c>
      <c r="M548" s="14">
        <v>5510</v>
      </c>
      <c r="N548" s="14">
        <v>34510</v>
      </c>
      <c r="O548" s="14" t="s">
        <v>661</v>
      </c>
      <c r="P548" s="12" t="s">
        <v>29</v>
      </c>
      <c r="Q548" s="15">
        <v>43587</v>
      </c>
      <c r="R548">
        <f t="shared" si="21"/>
        <v>12</v>
      </c>
      <c r="S548" s="13">
        <v>43599</v>
      </c>
      <c r="T548" s="12">
        <v>5</v>
      </c>
      <c r="U548" s="13">
        <v>43599</v>
      </c>
      <c r="V548" s="12">
        <v>43766</v>
      </c>
      <c r="W548" s="22"/>
      <c r="X548" s="12"/>
      <c r="Y548" s="12"/>
      <c r="Z548" s="12"/>
    </row>
    <row r="549" spans="1:26" x14ac:dyDescent="0.25">
      <c r="A549" s="12" t="s">
        <v>40</v>
      </c>
      <c r="B549" s="13">
        <v>43584</v>
      </c>
      <c r="C549" s="12" t="s">
        <v>165</v>
      </c>
      <c r="D549" s="12" t="s">
        <v>42</v>
      </c>
      <c r="E549" s="12">
        <v>20</v>
      </c>
      <c r="F549" s="13">
        <v>43584</v>
      </c>
      <c r="G549" s="12">
        <v>816007826</v>
      </c>
      <c r="H549" s="12" t="s">
        <v>43</v>
      </c>
      <c r="I549" s="12">
        <v>6</v>
      </c>
      <c r="J549" s="12" t="s">
        <v>666</v>
      </c>
      <c r="K549" s="12">
        <v>5</v>
      </c>
      <c r="L549" s="14">
        <v>5800</v>
      </c>
      <c r="M549" s="14">
        <v>5510</v>
      </c>
      <c r="N549" s="14">
        <v>34510</v>
      </c>
      <c r="O549" s="14" t="s">
        <v>661</v>
      </c>
      <c r="P549" s="12" t="s">
        <v>29</v>
      </c>
      <c r="Q549" s="15">
        <v>43587</v>
      </c>
      <c r="R549">
        <f t="shared" si="21"/>
        <v>12</v>
      </c>
      <c r="S549" s="13">
        <v>43599</v>
      </c>
      <c r="T549" s="12">
        <v>5</v>
      </c>
      <c r="U549" s="13">
        <v>43599</v>
      </c>
      <c r="V549" s="12">
        <v>43766</v>
      </c>
      <c r="W549" s="22"/>
      <c r="X549" s="12"/>
      <c r="Y549" s="12"/>
      <c r="Z549" s="12"/>
    </row>
    <row r="550" spans="1:26" x14ac:dyDescent="0.25">
      <c r="A550" s="12" t="s">
        <v>24</v>
      </c>
      <c r="B550" s="13">
        <v>43584</v>
      </c>
      <c r="C550" s="12" t="s">
        <v>165</v>
      </c>
      <c r="D550" s="12" t="s">
        <v>42</v>
      </c>
      <c r="E550" s="12">
        <v>22</v>
      </c>
      <c r="F550" s="13">
        <v>43584</v>
      </c>
      <c r="G550" s="12">
        <v>2</v>
      </c>
      <c r="H550" s="12" t="s">
        <v>667</v>
      </c>
      <c r="I550" s="12">
        <v>1</v>
      </c>
      <c r="J550" s="12" t="s">
        <v>668</v>
      </c>
      <c r="K550" s="12">
        <v>10</v>
      </c>
      <c r="L550" s="14">
        <v>12000</v>
      </c>
      <c r="M550" s="14" t="s">
        <v>36</v>
      </c>
      <c r="N550" s="14">
        <v>120000</v>
      </c>
      <c r="O550" s="14" t="s">
        <v>669</v>
      </c>
      <c r="P550" s="12" t="s">
        <v>29</v>
      </c>
      <c r="Q550" s="15">
        <v>43587</v>
      </c>
      <c r="R550">
        <f t="shared" si="21"/>
        <v>32</v>
      </c>
      <c r="S550" s="13">
        <v>43627</v>
      </c>
      <c r="T550" s="12">
        <v>6</v>
      </c>
      <c r="U550" s="13">
        <v>43627</v>
      </c>
      <c r="V550" s="12">
        <v>4591</v>
      </c>
      <c r="W550" s="22"/>
      <c r="X550" s="12"/>
      <c r="Y550" s="12"/>
      <c r="Z550" s="12"/>
    </row>
    <row r="551" spans="1:26" x14ac:dyDescent="0.25">
      <c r="A551" s="12" t="s">
        <v>24</v>
      </c>
      <c r="B551" s="13">
        <v>43584</v>
      </c>
      <c r="C551" s="12" t="s">
        <v>165</v>
      </c>
      <c r="D551" s="12" t="s">
        <v>42</v>
      </c>
      <c r="E551" s="12">
        <v>22</v>
      </c>
      <c r="F551" s="13">
        <v>43584</v>
      </c>
      <c r="G551" s="12">
        <v>2</v>
      </c>
      <c r="H551" s="12" t="s">
        <v>667</v>
      </c>
      <c r="I551" s="12">
        <v>2</v>
      </c>
      <c r="J551" s="12" t="s">
        <v>670</v>
      </c>
      <c r="K551" s="12">
        <v>10</v>
      </c>
      <c r="L551" s="14">
        <v>10000</v>
      </c>
      <c r="M551" s="14" t="s">
        <v>36</v>
      </c>
      <c r="N551" s="14">
        <v>100000</v>
      </c>
      <c r="O551" s="14" t="s">
        <v>669</v>
      </c>
      <c r="P551" s="12" t="s">
        <v>29</v>
      </c>
      <c r="Q551" s="15">
        <v>43587</v>
      </c>
      <c r="R551">
        <f t="shared" si="21"/>
        <v>32</v>
      </c>
      <c r="S551" s="13">
        <v>43627</v>
      </c>
      <c r="T551" s="12">
        <v>6</v>
      </c>
      <c r="U551" s="13">
        <v>43627</v>
      </c>
      <c r="V551" s="12">
        <v>4591</v>
      </c>
      <c r="W551" s="22"/>
      <c r="X551" s="12"/>
      <c r="Y551" s="12"/>
      <c r="Z551" s="12"/>
    </row>
    <row r="552" spans="1:26" x14ac:dyDescent="0.25">
      <c r="A552" s="12" t="s">
        <v>24</v>
      </c>
      <c r="B552" s="13">
        <v>43584</v>
      </c>
      <c r="C552" s="12" t="s">
        <v>41</v>
      </c>
      <c r="D552" s="12" t="s">
        <v>42</v>
      </c>
      <c r="E552" s="12">
        <v>23</v>
      </c>
      <c r="F552" s="13">
        <v>43584</v>
      </c>
      <c r="G552" s="12">
        <v>816007826</v>
      </c>
      <c r="H552" s="12" t="s">
        <v>43</v>
      </c>
      <c r="I552" s="12">
        <v>1</v>
      </c>
      <c r="J552" s="12" t="s">
        <v>671</v>
      </c>
      <c r="K552" s="12">
        <v>2</v>
      </c>
      <c r="L552" s="14">
        <v>58000</v>
      </c>
      <c r="M552" s="14">
        <v>22040</v>
      </c>
      <c r="N552" s="14">
        <v>138040</v>
      </c>
      <c r="O552" s="14" t="s">
        <v>672</v>
      </c>
      <c r="P552" s="12" t="s">
        <v>29</v>
      </c>
      <c r="Q552" s="15">
        <v>43587</v>
      </c>
      <c r="R552">
        <f t="shared" si="21"/>
        <v>12</v>
      </c>
      <c r="S552" s="13">
        <v>43599</v>
      </c>
      <c r="T552" s="12">
        <v>2</v>
      </c>
      <c r="U552" s="13">
        <v>43599</v>
      </c>
      <c r="V552" s="12">
        <v>43761</v>
      </c>
      <c r="W552" s="22"/>
      <c r="X552" s="12"/>
      <c r="Y552" s="12"/>
      <c r="Z552" s="12"/>
    </row>
    <row r="553" spans="1:26" x14ac:dyDescent="0.25">
      <c r="A553" s="12" t="s">
        <v>24</v>
      </c>
      <c r="B553" s="13">
        <v>43584</v>
      </c>
      <c r="C553" s="12" t="s">
        <v>41</v>
      </c>
      <c r="D553" s="12" t="s">
        <v>42</v>
      </c>
      <c r="E553" s="12">
        <v>23</v>
      </c>
      <c r="F553" s="13">
        <v>43584</v>
      </c>
      <c r="G553" s="12">
        <v>816007826</v>
      </c>
      <c r="H553" s="12" t="s">
        <v>43</v>
      </c>
      <c r="I553" s="12">
        <v>2</v>
      </c>
      <c r="J553" s="12" t="s">
        <v>673</v>
      </c>
      <c r="K553" s="12">
        <v>3</v>
      </c>
      <c r="L553" s="14">
        <v>58000</v>
      </c>
      <c r="M553" s="14">
        <v>33060</v>
      </c>
      <c r="N553" s="14">
        <v>207060</v>
      </c>
      <c r="O553" s="14" t="s">
        <v>672</v>
      </c>
      <c r="P553" s="12" t="s">
        <v>29</v>
      </c>
      <c r="Q553" s="15">
        <v>43587</v>
      </c>
      <c r="R553">
        <f t="shared" si="21"/>
        <v>12</v>
      </c>
      <c r="S553" s="13">
        <v>43599</v>
      </c>
      <c r="T553" s="12">
        <v>3</v>
      </c>
      <c r="U553" s="13">
        <v>43599</v>
      </c>
      <c r="V553" s="12">
        <v>43761</v>
      </c>
      <c r="W553" s="22"/>
      <c r="X553" s="12"/>
      <c r="Y553" s="12"/>
      <c r="Z553" s="12"/>
    </row>
    <row r="554" spans="1:26" x14ac:dyDescent="0.25">
      <c r="A554" s="12" t="s">
        <v>24</v>
      </c>
      <c r="B554" s="13">
        <v>43584</v>
      </c>
      <c r="C554" s="12" t="s">
        <v>41</v>
      </c>
      <c r="D554" s="12" t="s">
        <v>42</v>
      </c>
      <c r="E554" s="12">
        <v>23</v>
      </c>
      <c r="F554" s="13">
        <v>43584</v>
      </c>
      <c r="G554" s="12">
        <v>816007826</v>
      </c>
      <c r="H554" s="12" t="s">
        <v>43</v>
      </c>
      <c r="I554" s="12">
        <v>3</v>
      </c>
      <c r="J554" s="12" t="s">
        <v>674</v>
      </c>
      <c r="K554" s="12">
        <v>4</v>
      </c>
      <c r="L554" s="14">
        <v>58000</v>
      </c>
      <c r="M554" s="14">
        <v>44080</v>
      </c>
      <c r="N554" s="14">
        <v>276080</v>
      </c>
      <c r="O554" s="14" t="s">
        <v>672</v>
      </c>
      <c r="P554" s="12" t="s">
        <v>29</v>
      </c>
      <c r="Q554" s="15">
        <v>43587</v>
      </c>
      <c r="R554">
        <f t="shared" si="21"/>
        <v>12</v>
      </c>
      <c r="S554" s="13">
        <v>43599</v>
      </c>
      <c r="T554" s="12">
        <v>4</v>
      </c>
      <c r="U554" s="13">
        <v>43599</v>
      </c>
      <c r="V554" s="12">
        <v>43761</v>
      </c>
      <c r="W554" s="22"/>
      <c r="X554" s="12"/>
      <c r="Y554" s="12"/>
      <c r="Z554" s="12"/>
    </row>
    <row r="555" spans="1:26" x14ac:dyDescent="0.25">
      <c r="A555" s="12" t="s">
        <v>24</v>
      </c>
      <c r="B555" s="13">
        <v>43584</v>
      </c>
      <c r="C555" s="12" t="s">
        <v>41</v>
      </c>
      <c r="D555" s="12" t="s">
        <v>42</v>
      </c>
      <c r="E555" s="12">
        <v>23</v>
      </c>
      <c r="F555" s="13">
        <v>43584</v>
      </c>
      <c r="G555" s="12">
        <v>816007826</v>
      </c>
      <c r="H555" s="12" t="s">
        <v>43</v>
      </c>
      <c r="I555" s="12">
        <v>4</v>
      </c>
      <c r="J555" s="12" t="s">
        <v>675</v>
      </c>
      <c r="K555" s="12">
        <v>1</v>
      </c>
      <c r="L555" s="14">
        <v>58000</v>
      </c>
      <c r="M555" s="14">
        <v>11020</v>
      </c>
      <c r="N555" s="14">
        <v>69020</v>
      </c>
      <c r="O555" s="14" t="s">
        <v>672</v>
      </c>
      <c r="P555" s="12" t="s">
        <v>29</v>
      </c>
      <c r="Q555" s="15">
        <v>43587</v>
      </c>
      <c r="R555">
        <f t="shared" si="21"/>
        <v>12</v>
      </c>
      <c r="S555" s="13">
        <v>43599</v>
      </c>
      <c r="T555" s="12">
        <v>1</v>
      </c>
      <c r="U555" s="13">
        <v>43599</v>
      </c>
      <c r="V555" s="12">
        <v>43761</v>
      </c>
      <c r="W555" s="22"/>
      <c r="X555" s="12"/>
      <c r="Y555" s="12"/>
      <c r="Z555" s="12"/>
    </row>
    <row r="556" spans="1:26" x14ac:dyDescent="0.25">
      <c r="A556" s="12" t="s">
        <v>24</v>
      </c>
      <c r="B556" s="13">
        <v>43584</v>
      </c>
      <c r="C556" s="12" t="s">
        <v>41</v>
      </c>
      <c r="D556" s="12" t="s">
        <v>42</v>
      </c>
      <c r="E556" s="12">
        <v>24</v>
      </c>
      <c r="F556" s="13">
        <v>43584</v>
      </c>
      <c r="G556" s="12">
        <v>830513134</v>
      </c>
      <c r="H556" s="12" t="s">
        <v>676</v>
      </c>
      <c r="I556" s="12">
        <v>1</v>
      </c>
      <c r="J556" s="12" t="s">
        <v>677</v>
      </c>
      <c r="K556" s="12">
        <v>195</v>
      </c>
      <c r="L556" s="14">
        <v>25210</v>
      </c>
      <c r="M556" s="14">
        <v>934030.5</v>
      </c>
      <c r="N556" s="14">
        <v>5849980.5</v>
      </c>
      <c r="O556" s="14" t="s">
        <v>678</v>
      </c>
      <c r="P556" s="12" t="s">
        <v>29</v>
      </c>
      <c r="Q556" s="15">
        <v>43587</v>
      </c>
      <c r="R556">
        <f t="shared" si="21"/>
        <v>36</v>
      </c>
      <c r="S556" s="13">
        <v>43633</v>
      </c>
      <c r="T556" s="12">
        <v>195</v>
      </c>
      <c r="U556" s="13">
        <v>43633</v>
      </c>
      <c r="V556" s="12">
        <v>101279</v>
      </c>
      <c r="W556" s="22"/>
      <c r="X556" s="12"/>
      <c r="Y556" s="12"/>
      <c r="Z556" s="12"/>
    </row>
    <row r="557" spans="1:26" x14ac:dyDescent="0.25">
      <c r="A557" s="12" t="s">
        <v>24</v>
      </c>
      <c r="B557" s="13">
        <v>43585</v>
      </c>
      <c r="C557" s="12" t="s">
        <v>25</v>
      </c>
      <c r="D557" s="12" t="s">
        <v>26</v>
      </c>
      <c r="E557" s="12">
        <v>31</v>
      </c>
      <c r="F557" s="13">
        <v>43585</v>
      </c>
      <c r="G557" s="12">
        <v>4407551</v>
      </c>
      <c r="H557" s="12" t="s">
        <v>520</v>
      </c>
      <c r="I557" s="12">
        <v>1</v>
      </c>
      <c r="J557" s="12" t="s">
        <v>647</v>
      </c>
      <c r="K557" s="12">
        <v>2</v>
      </c>
      <c r="L557" s="14">
        <v>160000</v>
      </c>
      <c r="M557" s="14">
        <v>60800</v>
      </c>
      <c r="N557" s="14">
        <v>380800</v>
      </c>
      <c r="O557" s="14" t="s">
        <v>679</v>
      </c>
      <c r="P557" s="12" t="s">
        <v>29</v>
      </c>
      <c r="Q557" s="15">
        <v>43587</v>
      </c>
      <c r="R557">
        <f t="shared" si="21"/>
        <v>13</v>
      </c>
      <c r="S557" s="13">
        <v>43601</v>
      </c>
      <c r="T557" s="12">
        <v>2</v>
      </c>
      <c r="U557" s="13">
        <v>43601</v>
      </c>
      <c r="V557" s="12">
        <v>136</v>
      </c>
      <c r="W557" s="22"/>
      <c r="X557" s="12"/>
      <c r="Y557" s="12"/>
      <c r="Z557" s="12"/>
    </row>
    <row r="558" spans="1:26" x14ac:dyDescent="0.25">
      <c r="A558" s="12" t="s">
        <v>24</v>
      </c>
      <c r="B558" s="13">
        <v>43585</v>
      </c>
      <c r="C558" s="12" t="s">
        <v>73</v>
      </c>
      <c r="D558" s="12" t="s">
        <v>74</v>
      </c>
      <c r="E558" s="12">
        <v>113</v>
      </c>
      <c r="F558" s="13">
        <v>43585</v>
      </c>
      <c r="G558" s="12">
        <v>830091676</v>
      </c>
      <c r="H558" s="12" t="s">
        <v>75</v>
      </c>
      <c r="I558" s="12">
        <v>1</v>
      </c>
      <c r="J558" s="12" t="s">
        <v>680</v>
      </c>
      <c r="K558" s="12">
        <v>1</v>
      </c>
      <c r="L558" s="14">
        <v>2836684</v>
      </c>
      <c r="M558" s="14" t="s">
        <v>36</v>
      </c>
      <c r="N558" s="14">
        <v>2836684</v>
      </c>
      <c r="O558" s="14" t="s">
        <v>681</v>
      </c>
      <c r="P558" s="12" t="s">
        <v>29</v>
      </c>
      <c r="Q558" s="15">
        <v>43591</v>
      </c>
      <c r="R558">
        <f t="shared" si="21"/>
        <v>-4</v>
      </c>
      <c r="S558" s="13">
        <v>43580</v>
      </c>
      <c r="T558" s="12">
        <v>1</v>
      </c>
      <c r="U558" s="13">
        <v>43580</v>
      </c>
      <c r="V558" s="12">
        <v>9211</v>
      </c>
      <c r="W558" s="22"/>
      <c r="X558" s="12"/>
      <c r="Y558" s="12"/>
      <c r="Z558" s="12"/>
    </row>
    <row r="559" spans="1:26" x14ac:dyDescent="0.25">
      <c r="A559" s="12" t="s">
        <v>24</v>
      </c>
      <c r="B559" s="13">
        <v>43585</v>
      </c>
      <c r="C559" s="12" t="s">
        <v>25</v>
      </c>
      <c r="D559" s="12" t="s">
        <v>74</v>
      </c>
      <c r="E559" s="12">
        <v>114</v>
      </c>
      <c r="F559" s="13">
        <v>43585</v>
      </c>
      <c r="G559" s="12">
        <v>830091676</v>
      </c>
      <c r="H559" s="12" t="s">
        <v>75</v>
      </c>
      <c r="I559" s="12">
        <v>1</v>
      </c>
      <c r="J559" s="12" t="s">
        <v>682</v>
      </c>
      <c r="K559" s="12">
        <v>1</v>
      </c>
      <c r="L559" s="14">
        <v>3976320</v>
      </c>
      <c r="M559" s="14" t="s">
        <v>36</v>
      </c>
      <c r="N559" s="14">
        <v>3976320</v>
      </c>
      <c r="O559" s="14" t="s">
        <v>683</v>
      </c>
      <c r="P559" s="12" t="s">
        <v>29</v>
      </c>
      <c r="Q559" s="15">
        <v>43591</v>
      </c>
      <c r="R559">
        <f t="shared" si="21"/>
        <v>-6</v>
      </c>
      <c r="S559" s="13">
        <v>43578</v>
      </c>
      <c r="T559" s="12">
        <v>1</v>
      </c>
      <c r="U559" s="13">
        <v>43578</v>
      </c>
      <c r="V559" s="12">
        <v>9188</v>
      </c>
      <c r="W559" s="22"/>
      <c r="X559" s="12"/>
      <c r="Y559" s="12"/>
      <c r="Z559" s="12"/>
    </row>
    <row r="560" spans="1:26" x14ac:dyDescent="0.25">
      <c r="A560" s="12" t="s">
        <v>24</v>
      </c>
      <c r="B560" s="13">
        <v>43585</v>
      </c>
      <c r="C560" s="12" t="s">
        <v>25</v>
      </c>
      <c r="D560" s="12" t="s">
        <v>74</v>
      </c>
      <c r="E560" s="12">
        <v>115</v>
      </c>
      <c r="F560" s="13">
        <v>43585</v>
      </c>
      <c r="G560" s="12">
        <v>830091676</v>
      </c>
      <c r="H560" s="12" t="s">
        <v>75</v>
      </c>
      <c r="I560" s="12">
        <v>2</v>
      </c>
      <c r="J560" s="12" t="s">
        <v>684</v>
      </c>
      <c r="K560" s="12">
        <v>1</v>
      </c>
      <c r="L560" s="14">
        <v>519872</v>
      </c>
      <c r="M560" s="14">
        <v>98775.680000000008</v>
      </c>
      <c r="N560" s="14">
        <v>618647.68000000005</v>
      </c>
      <c r="O560" s="14" t="s">
        <v>685</v>
      </c>
      <c r="P560" s="12" t="s">
        <v>29</v>
      </c>
      <c r="Q560" s="15">
        <v>43591</v>
      </c>
      <c r="R560">
        <f t="shared" si="21"/>
        <v>-4</v>
      </c>
      <c r="S560" s="13">
        <v>43580</v>
      </c>
      <c r="T560" s="12">
        <v>1</v>
      </c>
      <c r="U560" s="13">
        <v>43580</v>
      </c>
      <c r="V560" s="12">
        <v>9217</v>
      </c>
      <c r="W560" s="22"/>
      <c r="X560" s="12"/>
      <c r="Y560" s="12"/>
      <c r="Z560" s="12"/>
    </row>
    <row r="561" spans="1:26" x14ac:dyDescent="0.25">
      <c r="A561" s="12" t="s">
        <v>24</v>
      </c>
      <c r="B561" s="13">
        <v>43585</v>
      </c>
      <c r="C561" s="12" t="s">
        <v>25</v>
      </c>
      <c r="D561" s="12" t="s">
        <v>74</v>
      </c>
      <c r="E561" s="12">
        <v>115</v>
      </c>
      <c r="F561" s="13">
        <v>43585</v>
      </c>
      <c r="G561" s="12">
        <v>830091676</v>
      </c>
      <c r="H561" s="12" t="s">
        <v>75</v>
      </c>
      <c r="I561" s="12">
        <v>1</v>
      </c>
      <c r="J561" s="12" t="s">
        <v>686</v>
      </c>
      <c r="K561" s="12">
        <v>1</v>
      </c>
      <c r="L561" s="14">
        <v>350000</v>
      </c>
      <c r="M561" s="14">
        <v>66500</v>
      </c>
      <c r="N561" s="14">
        <v>416500</v>
      </c>
      <c r="O561" s="14" t="s">
        <v>685</v>
      </c>
      <c r="P561" s="12" t="s">
        <v>29</v>
      </c>
      <c r="Q561" s="15">
        <v>43591</v>
      </c>
      <c r="R561">
        <f t="shared" si="21"/>
        <v>-4</v>
      </c>
      <c r="S561" s="13">
        <v>43580</v>
      </c>
      <c r="T561" s="12">
        <v>1</v>
      </c>
      <c r="U561" s="13">
        <v>43580</v>
      </c>
      <c r="V561" s="12">
        <v>9217</v>
      </c>
      <c r="W561" s="22"/>
      <c r="X561" s="12"/>
      <c r="Y561" s="12"/>
      <c r="Z561" s="12"/>
    </row>
    <row r="562" spans="1:26" x14ac:dyDescent="0.25">
      <c r="A562" s="12" t="s">
        <v>24</v>
      </c>
      <c r="B562" s="13">
        <v>43585</v>
      </c>
      <c r="C562" s="12" t="s">
        <v>73</v>
      </c>
      <c r="D562" s="12" t="s">
        <v>74</v>
      </c>
      <c r="E562" s="12">
        <v>116</v>
      </c>
      <c r="F562" s="13">
        <v>43585</v>
      </c>
      <c r="G562" s="12">
        <v>830091676</v>
      </c>
      <c r="H562" s="12" t="s">
        <v>75</v>
      </c>
      <c r="I562" s="12">
        <v>1</v>
      </c>
      <c r="J562" s="12" t="s">
        <v>687</v>
      </c>
      <c r="K562" s="12">
        <v>1</v>
      </c>
      <c r="L562" s="14">
        <v>519872</v>
      </c>
      <c r="M562" s="14">
        <v>98775.680000000008</v>
      </c>
      <c r="N562" s="14">
        <v>618647.68000000005</v>
      </c>
      <c r="O562" s="14" t="s">
        <v>688</v>
      </c>
      <c r="P562" s="12" t="s">
        <v>29</v>
      </c>
      <c r="Q562" s="15">
        <v>43591</v>
      </c>
      <c r="R562">
        <f t="shared" si="21"/>
        <v>-6</v>
      </c>
      <c r="S562" s="13">
        <v>43578</v>
      </c>
      <c r="T562" s="12">
        <v>1</v>
      </c>
      <c r="U562" s="13">
        <v>43578</v>
      </c>
      <c r="V562" s="12">
        <v>9189</v>
      </c>
      <c r="W562" s="22"/>
      <c r="X562" s="12"/>
      <c r="Y562" s="12"/>
      <c r="Z562" s="12"/>
    </row>
    <row r="563" spans="1:26" x14ac:dyDescent="0.25">
      <c r="A563" s="12" t="s">
        <v>24</v>
      </c>
      <c r="B563" s="13">
        <v>43585</v>
      </c>
      <c r="C563" s="12" t="s">
        <v>25</v>
      </c>
      <c r="D563" s="12" t="s">
        <v>74</v>
      </c>
      <c r="E563" s="12">
        <v>117</v>
      </c>
      <c r="F563" s="13">
        <v>43585</v>
      </c>
      <c r="G563" s="12">
        <v>830091676</v>
      </c>
      <c r="H563" s="12" t="s">
        <v>75</v>
      </c>
      <c r="I563" s="12">
        <v>1</v>
      </c>
      <c r="J563" s="12" t="s">
        <v>689</v>
      </c>
      <c r="K563" s="12">
        <v>1</v>
      </c>
      <c r="L563" s="14">
        <v>4182817</v>
      </c>
      <c r="M563" s="14" t="s">
        <v>36</v>
      </c>
      <c r="N563" s="14">
        <v>4182817</v>
      </c>
      <c r="O563" s="14" t="s">
        <v>690</v>
      </c>
      <c r="P563" s="12" t="s">
        <v>29</v>
      </c>
      <c r="Q563" s="15">
        <v>43591</v>
      </c>
      <c r="R563">
        <f t="shared" si="21"/>
        <v>-6</v>
      </c>
      <c r="S563" s="13">
        <v>43578</v>
      </c>
      <c r="T563" s="12">
        <v>1</v>
      </c>
      <c r="U563" s="13">
        <v>43578</v>
      </c>
      <c r="V563" s="12">
        <v>9191</v>
      </c>
      <c r="W563" s="22">
        <f>IF(U563="","",T563/K563)</f>
        <v>1</v>
      </c>
      <c r="X563" s="12" t="str">
        <f>+IF(D563="","",VLOOKUP(D563,[1]DATOS!$G$15:$H$37,2,0))</f>
        <v>CIRUGIA</v>
      </c>
      <c r="Y563" s="12"/>
      <c r="Z563" s="12"/>
    </row>
    <row r="564" spans="1:26" x14ac:dyDescent="0.25">
      <c r="A564" s="12" t="s">
        <v>24</v>
      </c>
      <c r="B564" s="13">
        <v>43585</v>
      </c>
      <c r="C564" s="12" t="s">
        <v>25</v>
      </c>
      <c r="D564" s="12" t="s">
        <v>74</v>
      </c>
      <c r="E564" s="12">
        <v>118</v>
      </c>
      <c r="F564" s="13">
        <v>43585</v>
      </c>
      <c r="G564" s="12">
        <v>830091676</v>
      </c>
      <c r="H564" s="12" t="s">
        <v>75</v>
      </c>
      <c r="I564" s="12">
        <v>1</v>
      </c>
      <c r="J564" s="12" t="s">
        <v>691</v>
      </c>
      <c r="K564" s="12">
        <v>3</v>
      </c>
      <c r="L564" s="14">
        <v>519872</v>
      </c>
      <c r="M564" s="14">
        <v>296327.03999999998</v>
      </c>
      <c r="N564" s="14">
        <v>1855943.04</v>
      </c>
      <c r="O564" s="14" t="s">
        <v>692</v>
      </c>
      <c r="P564" s="12" t="s">
        <v>29</v>
      </c>
      <c r="Q564" s="15">
        <v>43591</v>
      </c>
      <c r="R564">
        <f t="shared" si="21"/>
        <v>-2</v>
      </c>
      <c r="S564" s="13">
        <v>43584</v>
      </c>
      <c r="T564" s="12">
        <v>3</v>
      </c>
      <c r="U564" s="13">
        <v>43584</v>
      </c>
      <c r="V564" s="12">
        <v>9235</v>
      </c>
      <c r="W564" s="22"/>
      <c r="X564" s="12"/>
      <c r="Y564" s="12"/>
      <c r="Z564" s="12"/>
    </row>
    <row r="565" spans="1:26" x14ac:dyDescent="0.25">
      <c r="A565" s="12" t="s">
        <v>24</v>
      </c>
      <c r="B565" s="13">
        <v>43585</v>
      </c>
      <c r="C565" s="12" t="s">
        <v>25</v>
      </c>
      <c r="D565" s="12" t="s">
        <v>74</v>
      </c>
      <c r="E565" s="12">
        <v>118</v>
      </c>
      <c r="F565" s="13">
        <v>43585</v>
      </c>
      <c r="G565" s="12">
        <v>830091676</v>
      </c>
      <c r="H565" s="12" t="s">
        <v>75</v>
      </c>
      <c r="I565" s="12">
        <v>2</v>
      </c>
      <c r="J565" s="12" t="s">
        <v>693</v>
      </c>
      <c r="K565" s="12">
        <v>17</v>
      </c>
      <c r="L565" s="14">
        <v>143555</v>
      </c>
      <c r="M565" s="14" t="s">
        <v>36</v>
      </c>
      <c r="N565" s="14">
        <v>2440435</v>
      </c>
      <c r="O565" s="14" t="s">
        <v>692</v>
      </c>
      <c r="P565" s="12" t="s">
        <v>29</v>
      </c>
      <c r="Q565" s="15">
        <v>43591</v>
      </c>
      <c r="R565">
        <f t="shared" si="21"/>
        <v>-2</v>
      </c>
      <c r="S565" s="13">
        <v>43584</v>
      </c>
      <c r="T565" s="12">
        <v>17</v>
      </c>
      <c r="U565" s="13">
        <v>43584</v>
      </c>
      <c r="V565" s="12">
        <v>9235</v>
      </c>
      <c r="W565" s="22"/>
      <c r="X565" s="12"/>
      <c r="Y565" s="12"/>
      <c r="Z565" s="12"/>
    </row>
    <row r="566" spans="1:26" x14ac:dyDescent="0.25">
      <c r="A566" s="12" t="s">
        <v>24</v>
      </c>
      <c r="B566" s="13">
        <v>43585</v>
      </c>
      <c r="C566" s="12" t="s">
        <v>25</v>
      </c>
      <c r="D566" s="12" t="s">
        <v>74</v>
      </c>
      <c r="E566" s="12">
        <v>118</v>
      </c>
      <c r="F566" s="13">
        <v>43585</v>
      </c>
      <c r="G566" s="12">
        <v>830091676</v>
      </c>
      <c r="H566" s="12" t="s">
        <v>75</v>
      </c>
      <c r="I566" s="12">
        <v>3</v>
      </c>
      <c r="J566" s="12" t="s">
        <v>694</v>
      </c>
      <c r="K566" s="12">
        <v>1</v>
      </c>
      <c r="L566" s="14">
        <v>186892</v>
      </c>
      <c r="M566" s="14" t="s">
        <v>36</v>
      </c>
      <c r="N566" s="14">
        <v>186892</v>
      </c>
      <c r="O566" s="14" t="s">
        <v>692</v>
      </c>
      <c r="P566" s="12" t="s">
        <v>29</v>
      </c>
      <c r="Q566" s="15">
        <v>43591</v>
      </c>
      <c r="R566">
        <f t="shared" si="21"/>
        <v>-2</v>
      </c>
      <c r="S566" s="13">
        <v>43584</v>
      </c>
      <c r="T566" s="12">
        <v>1</v>
      </c>
      <c r="U566" s="13">
        <v>43584</v>
      </c>
      <c r="V566" s="12">
        <v>9235</v>
      </c>
      <c r="W566" s="22"/>
      <c r="X566" s="12"/>
      <c r="Y566" s="12"/>
      <c r="Z566" s="12"/>
    </row>
    <row r="567" spans="1:26" x14ac:dyDescent="0.25">
      <c r="A567" s="12" t="s">
        <v>24</v>
      </c>
      <c r="B567" s="13">
        <v>43585</v>
      </c>
      <c r="C567" s="12" t="s">
        <v>25</v>
      </c>
      <c r="D567" s="12" t="s">
        <v>74</v>
      </c>
      <c r="E567" s="12">
        <v>119</v>
      </c>
      <c r="F567" s="13">
        <v>43585</v>
      </c>
      <c r="G567" s="12">
        <v>830091676</v>
      </c>
      <c r="H567" s="12" t="s">
        <v>75</v>
      </c>
      <c r="I567" s="12">
        <v>1</v>
      </c>
      <c r="J567" s="12" t="s">
        <v>695</v>
      </c>
      <c r="K567" s="12">
        <v>1</v>
      </c>
      <c r="L567" s="14">
        <v>519872</v>
      </c>
      <c r="M567" s="14">
        <v>98775.680000000008</v>
      </c>
      <c r="N567" s="14">
        <v>618647.68000000005</v>
      </c>
      <c r="O567" s="14" t="s">
        <v>696</v>
      </c>
      <c r="P567" s="12" t="s">
        <v>29</v>
      </c>
      <c r="Q567" s="15">
        <v>43591</v>
      </c>
      <c r="R567">
        <f t="shared" si="21"/>
        <v>-2</v>
      </c>
      <c r="S567" s="13">
        <v>43584</v>
      </c>
      <c r="T567" s="12">
        <v>1</v>
      </c>
      <c r="U567" s="13">
        <v>43584</v>
      </c>
      <c r="V567" s="12">
        <v>9236</v>
      </c>
      <c r="W567" s="22"/>
      <c r="X567" s="12"/>
      <c r="Y567" s="12"/>
      <c r="Z567" s="12"/>
    </row>
    <row r="568" spans="1:26" x14ac:dyDescent="0.25">
      <c r="A568" s="12" t="s">
        <v>24</v>
      </c>
      <c r="B568" s="13">
        <v>43585</v>
      </c>
      <c r="C568" s="12" t="s">
        <v>73</v>
      </c>
      <c r="D568" s="12" t="s">
        <v>74</v>
      </c>
      <c r="E568" s="12">
        <v>120</v>
      </c>
      <c r="F568" s="13">
        <v>43585</v>
      </c>
      <c r="G568" s="12">
        <v>830091676</v>
      </c>
      <c r="H568" s="12" t="s">
        <v>75</v>
      </c>
      <c r="I568" s="12">
        <v>1</v>
      </c>
      <c r="J568" s="12" t="s">
        <v>697</v>
      </c>
      <c r="K568" s="12">
        <v>10</v>
      </c>
      <c r="L568" s="14">
        <v>143555</v>
      </c>
      <c r="M568" s="14" t="s">
        <v>36</v>
      </c>
      <c r="N568" s="14">
        <v>1435550</v>
      </c>
      <c r="O568" s="14" t="s">
        <v>698</v>
      </c>
      <c r="P568" s="12" t="s">
        <v>29</v>
      </c>
      <c r="Q568" s="15">
        <v>43591</v>
      </c>
      <c r="R568">
        <f t="shared" si="21"/>
        <v>-2</v>
      </c>
      <c r="S568" s="13">
        <v>43584</v>
      </c>
      <c r="T568" s="12"/>
      <c r="U568" s="13">
        <v>43584</v>
      </c>
      <c r="V568" s="12">
        <v>9237</v>
      </c>
      <c r="W568" s="22"/>
      <c r="X568" s="12"/>
      <c r="Y568" s="12"/>
      <c r="Z568" s="12"/>
    </row>
    <row r="569" spans="1:26" x14ac:dyDescent="0.25">
      <c r="A569" s="12" t="s">
        <v>24</v>
      </c>
      <c r="B569" s="13">
        <v>43585</v>
      </c>
      <c r="C569" s="12" t="s">
        <v>73</v>
      </c>
      <c r="D569" s="12" t="s">
        <v>74</v>
      </c>
      <c r="E569" s="12">
        <v>120</v>
      </c>
      <c r="F569" s="13">
        <v>43585</v>
      </c>
      <c r="G569" s="12">
        <v>830091676</v>
      </c>
      <c r="H569" s="12" t="s">
        <v>75</v>
      </c>
      <c r="I569" s="12">
        <v>2</v>
      </c>
      <c r="J569" s="12" t="s">
        <v>699</v>
      </c>
      <c r="K569" s="12">
        <v>1</v>
      </c>
      <c r="L569" s="14">
        <v>471296</v>
      </c>
      <c r="M569" s="14" t="s">
        <v>36</v>
      </c>
      <c r="N569" s="14">
        <v>471296</v>
      </c>
      <c r="O569" s="14" t="s">
        <v>698</v>
      </c>
      <c r="P569" s="12" t="s">
        <v>29</v>
      </c>
      <c r="Q569" s="15">
        <v>43591</v>
      </c>
      <c r="R569">
        <f t="shared" si="21"/>
        <v>-2</v>
      </c>
      <c r="S569" s="13">
        <v>43584</v>
      </c>
      <c r="T569" s="12"/>
      <c r="U569" s="13">
        <v>43584</v>
      </c>
      <c r="V569" s="12">
        <v>9237</v>
      </c>
      <c r="W569" s="22"/>
      <c r="X569" s="12"/>
      <c r="Y569" s="12"/>
      <c r="Z569" s="12"/>
    </row>
    <row r="570" spans="1:26" x14ac:dyDescent="0.25">
      <c r="A570" s="12" t="s">
        <v>24</v>
      </c>
      <c r="B570" s="13">
        <v>43585</v>
      </c>
      <c r="C570" s="12" t="s">
        <v>73</v>
      </c>
      <c r="D570" s="12" t="s">
        <v>74</v>
      </c>
      <c r="E570" s="12">
        <v>120</v>
      </c>
      <c r="F570" s="13">
        <v>43585</v>
      </c>
      <c r="G570" s="12">
        <v>830091676</v>
      </c>
      <c r="H570" s="12" t="s">
        <v>75</v>
      </c>
      <c r="I570" s="12">
        <v>3</v>
      </c>
      <c r="J570" s="12" t="s">
        <v>700</v>
      </c>
      <c r="K570" s="12">
        <v>1</v>
      </c>
      <c r="L570" s="14">
        <v>192499</v>
      </c>
      <c r="M570" s="14" t="s">
        <v>36</v>
      </c>
      <c r="N570" s="14">
        <v>192499</v>
      </c>
      <c r="O570" s="14" t="s">
        <v>698</v>
      </c>
      <c r="P570" s="12" t="s">
        <v>29</v>
      </c>
      <c r="Q570" s="15">
        <v>43591</v>
      </c>
      <c r="R570">
        <f t="shared" si="21"/>
        <v>-2</v>
      </c>
      <c r="S570" s="13">
        <v>43584</v>
      </c>
      <c r="T570" s="12"/>
      <c r="U570" s="13">
        <v>43584</v>
      </c>
      <c r="V570" s="12">
        <v>9237</v>
      </c>
      <c r="W570" s="22"/>
      <c r="X570" s="12"/>
      <c r="Y570" s="12"/>
      <c r="Z570" s="12"/>
    </row>
    <row r="571" spans="1:26" x14ac:dyDescent="0.25">
      <c r="A571" s="12" t="s">
        <v>24</v>
      </c>
      <c r="B571" s="13">
        <v>43585</v>
      </c>
      <c r="C571" s="12" t="s">
        <v>73</v>
      </c>
      <c r="D571" s="12" t="s">
        <v>74</v>
      </c>
      <c r="E571" s="12">
        <v>121</v>
      </c>
      <c r="F571" s="13">
        <v>43585</v>
      </c>
      <c r="G571" s="12">
        <v>823004940</v>
      </c>
      <c r="H571" s="12" t="s">
        <v>102</v>
      </c>
      <c r="I571" s="12">
        <v>1</v>
      </c>
      <c r="J571" s="12" t="s">
        <v>701</v>
      </c>
      <c r="K571" s="12">
        <v>1</v>
      </c>
      <c r="L571" s="14">
        <v>1942879</v>
      </c>
      <c r="M571" s="14" t="s">
        <v>36</v>
      </c>
      <c r="N571" s="14">
        <v>1942879</v>
      </c>
      <c r="O571" s="14" t="s">
        <v>702</v>
      </c>
      <c r="P571" s="12" t="s">
        <v>29</v>
      </c>
      <c r="Q571" s="15">
        <v>43591</v>
      </c>
      <c r="R571">
        <f t="shared" si="21"/>
        <v>-14</v>
      </c>
      <c r="S571" s="13">
        <v>43566</v>
      </c>
      <c r="T571" s="12">
        <v>1</v>
      </c>
      <c r="U571" s="13">
        <v>43566</v>
      </c>
      <c r="V571" s="12">
        <v>57992</v>
      </c>
      <c r="W571" s="22"/>
      <c r="X571" s="12"/>
      <c r="Y571" s="12"/>
      <c r="Z571" s="12"/>
    </row>
    <row r="572" spans="1:26" x14ac:dyDescent="0.25">
      <c r="A572" s="12" t="s">
        <v>24</v>
      </c>
      <c r="B572" s="13">
        <v>43585</v>
      </c>
      <c r="C572" s="12" t="s">
        <v>73</v>
      </c>
      <c r="D572" s="12" t="s">
        <v>74</v>
      </c>
      <c r="E572" s="12">
        <v>121</v>
      </c>
      <c r="F572" s="13">
        <v>43585</v>
      </c>
      <c r="G572" s="12">
        <v>823004940</v>
      </c>
      <c r="H572" s="12" t="s">
        <v>102</v>
      </c>
      <c r="I572" s="12">
        <v>2</v>
      </c>
      <c r="J572" s="12" t="s">
        <v>481</v>
      </c>
      <c r="K572" s="12">
        <v>1</v>
      </c>
      <c r="L572" s="14">
        <v>790668</v>
      </c>
      <c r="M572" s="14" t="s">
        <v>36</v>
      </c>
      <c r="N572" s="14">
        <v>790668</v>
      </c>
      <c r="O572" s="14" t="s">
        <v>702</v>
      </c>
      <c r="P572" s="12" t="s">
        <v>29</v>
      </c>
      <c r="Q572" s="15">
        <v>43591</v>
      </c>
      <c r="R572">
        <f t="shared" si="21"/>
        <v>-14</v>
      </c>
      <c r="S572" s="13">
        <v>43566</v>
      </c>
      <c r="T572" s="12">
        <v>1</v>
      </c>
      <c r="U572" s="13">
        <v>43566</v>
      </c>
      <c r="V572" s="12">
        <v>57992</v>
      </c>
      <c r="W572" s="22"/>
      <c r="X572" s="12"/>
      <c r="Y572" s="12"/>
      <c r="Z572" s="12"/>
    </row>
    <row r="573" spans="1:26" x14ac:dyDescent="0.25">
      <c r="A573" s="12" t="s">
        <v>24</v>
      </c>
      <c r="B573" s="13">
        <v>43585</v>
      </c>
      <c r="C573" s="12" t="s">
        <v>73</v>
      </c>
      <c r="D573" s="12" t="s">
        <v>74</v>
      </c>
      <c r="E573" s="12">
        <v>121</v>
      </c>
      <c r="F573" s="13">
        <v>43585</v>
      </c>
      <c r="G573" s="12">
        <v>823004940</v>
      </c>
      <c r="H573" s="12" t="s">
        <v>102</v>
      </c>
      <c r="I573" s="12">
        <v>3</v>
      </c>
      <c r="J573" s="12" t="s">
        <v>493</v>
      </c>
      <c r="K573" s="12">
        <v>1</v>
      </c>
      <c r="L573" s="14">
        <v>1564931</v>
      </c>
      <c r="M573" s="14" t="s">
        <v>36</v>
      </c>
      <c r="N573" s="14">
        <v>1564931</v>
      </c>
      <c r="O573" s="14" t="s">
        <v>702</v>
      </c>
      <c r="P573" s="12" t="s">
        <v>29</v>
      </c>
      <c r="Q573" s="15">
        <v>43591</v>
      </c>
      <c r="R573">
        <f t="shared" si="21"/>
        <v>-14</v>
      </c>
      <c r="S573" s="13">
        <v>43566</v>
      </c>
      <c r="T573" s="12">
        <v>1</v>
      </c>
      <c r="U573" s="13">
        <v>43566</v>
      </c>
      <c r="V573" s="12">
        <v>57992</v>
      </c>
      <c r="W573" s="22"/>
      <c r="X573" s="12"/>
      <c r="Y573" s="12"/>
      <c r="Z573" s="12"/>
    </row>
    <row r="574" spans="1:26" x14ac:dyDescent="0.25">
      <c r="A574" s="12" t="s">
        <v>24</v>
      </c>
      <c r="B574" s="13">
        <v>43585</v>
      </c>
      <c r="C574" s="12" t="s">
        <v>73</v>
      </c>
      <c r="D574" s="12" t="s">
        <v>74</v>
      </c>
      <c r="E574" s="12">
        <v>121</v>
      </c>
      <c r="F574" s="13">
        <v>43585</v>
      </c>
      <c r="G574" s="12">
        <v>823004940</v>
      </c>
      <c r="H574" s="12" t="s">
        <v>102</v>
      </c>
      <c r="I574" s="12">
        <v>4</v>
      </c>
      <c r="J574" s="12" t="s">
        <v>494</v>
      </c>
      <c r="K574" s="12">
        <v>1</v>
      </c>
      <c r="L574" s="14">
        <v>544636</v>
      </c>
      <c r="M574" s="14" t="s">
        <v>36</v>
      </c>
      <c r="N574" s="14">
        <v>544636</v>
      </c>
      <c r="O574" s="14" t="s">
        <v>702</v>
      </c>
      <c r="P574" s="12" t="s">
        <v>29</v>
      </c>
      <c r="Q574" s="15">
        <v>43591</v>
      </c>
      <c r="R574">
        <f t="shared" si="21"/>
        <v>-14</v>
      </c>
      <c r="S574" s="13">
        <v>43566</v>
      </c>
      <c r="T574" s="12">
        <v>1</v>
      </c>
      <c r="U574" s="13">
        <v>43566</v>
      </c>
      <c r="V574" s="12">
        <v>57992</v>
      </c>
      <c r="W574" s="22"/>
      <c r="X574" s="12"/>
      <c r="Y574" s="12"/>
      <c r="Z574" s="12"/>
    </row>
    <row r="575" spans="1:26" x14ac:dyDescent="0.25">
      <c r="A575" s="12" t="s">
        <v>24</v>
      </c>
      <c r="B575" s="13">
        <v>43585</v>
      </c>
      <c r="C575" s="12" t="s">
        <v>73</v>
      </c>
      <c r="D575" s="12" t="s">
        <v>74</v>
      </c>
      <c r="E575" s="12">
        <v>121</v>
      </c>
      <c r="F575" s="13">
        <v>43585</v>
      </c>
      <c r="G575" s="12">
        <v>823004940</v>
      </c>
      <c r="H575" s="12" t="s">
        <v>102</v>
      </c>
      <c r="I575" s="12">
        <v>5</v>
      </c>
      <c r="J575" s="12" t="s">
        <v>564</v>
      </c>
      <c r="K575" s="12">
        <v>1</v>
      </c>
      <c r="L575" s="14">
        <v>130110</v>
      </c>
      <c r="M575" s="14" t="s">
        <v>36</v>
      </c>
      <c r="N575" s="14">
        <v>130110</v>
      </c>
      <c r="O575" s="14" t="s">
        <v>702</v>
      </c>
      <c r="P575" s="12" t="s">
        <v>29</v>
      </c>
      <c r="Q575" s="15">
        <v>43591</v>
      </c>
      <c r="R575">
        <f t="shared" si="21"/>
        <v>-14</v>
      </c>
      <c r="S575" s="13">
        <v>43566</v>
      </c>
      <c r="T575" s="12">
        <v>1</v>
      </c>
      <c r="U575" s="13">
        <v>43566</v>
      </c>
      <c r="V575" s="12">
        <v>57992</v>
      </c>
      <c r="W575" s="22"/>
      <c r="X575" s="12"/>
      <c r="Y575" s="12"/>
      <c r="Z575" s="12"/>
    </row>
    <row r="576" spans="1:26" x14ac:dyDescent="0.25">
      <c r="A576" s="12" t="s">
        <v>24</v>
      </c>
      <c r="B576" s="13">
        <v>43585</v>
      </c>
      <c r="C576" s="12" t="s">
        <v>73</v>
      </c>
      <c r="D576" s="12" t="s">
        <v>74</v>
      </c>
      <c r="E576" s="12">
        <v>122</v>
      </c>
      <c r="F576" s="13">
        <v>43585</v>
      </c>
      <c r="G576" s="12">
        <v>823004940</v>
      </c>
      <c r="H576" s="12" t="s">
        <v>102</v>
      </c>
      <c r="I576" s="12">
        <v>1</v>
      </c>
      <c r="J576" s="12" t="s">
        <v>418</v>
      </c>
      <c r="K576" s="12">
        <v>2</v>
      </c>
      <c r="L576" s="14">
        <v>209177</v>
      </c>
      <c r="M576" s="14" t="s">
        <v>36</v>
      </c>
      <c r="N576" s="14">
        <v>418354</v>
      </c>
      <c r="O576" s="14" t="s">
        <v>703</v>
      </c>
      <c r="P576" s="12" t="s">
        <v>29</v>
      </c>
      <c r="Q576" s="15">
        <v>43591</v>
      </c>
      <c r="R576">
        <f t="shared" si="21"/>
        <v>-12</v>
      </c>
      <c r="S576" s="13">
        <v>43570</v>
      </c>
      <c r="T576" s="12">
        <v>2</v>
      </c>
      <c r="U576" s="13">
        <v>43570</v>
      </c>
      <c r="V576" s="12">
        <v>58123</v>
      </c>
      <c r="W576" s="22"/>
      <c r="X576" s="12"/>
      <c r="Y576" s="12"/>
      <c r="Z576" s="12"/>
    </row>
    <row r="577" spans="1:26" x14ac:dyDescent="0.25">
      <c r="A577" s="12" t="s">
        <v>24</v>
      </c>
      <c r="B577" s="13">
        <v>43585</v>
      </c>
      <c r="C577" s="12" t="s">
        <v>73</v>
      </c>
      <c r="D577" s="12" t="s">
        <v>74</v>
      </c>
      <c r="E577" s="12">
        <v>122</v>
      </c>
      <c r="F577" s="13">
        <v>43585</v>
      </c>
      <c r="G577" s="12">
        <v>823004940</v>
      </c>
      <c r="H577" s="12" t="s">
        <v>102</v>
      </c>
      <c r="I577" s="12">
        <v>2</v>
      </c>
      <c r="J577" s="12" t="s">
        <v>439</v>
      </c>
      <c r="K577" s="12">
        <v>1</v>
      </c>
      <c r="L577" s="14">
        <v>105791</v>
      </c>
      <c r="M577" s="14" t="s">
        <v>36</v>
      </c>
      <c r="N577" s="14">
        <v>105791</v>
      </c>
      <c r="O577" s="14" t="s">
        <v>703</v>
      </c>
      <c r="P577" s="12" t="s">
        <v>29</v>
      </c>
      <c r="Q577" s="15">
        <v>43591</v>
      </c>
      <c r="R577">
        <f t="shared" si="21"/>
        <v>-12</v>
      </c>
      <c r="S577" s="13">
        <v>43570</v>
      </c>
      <c r="T577" s="12">
        <v>1</v>
      </c>
      <c r="U577" s="13">
        <v>43570</v>
      </c>
      <c r="V577" s="12">
        <v>58123</v>
      </c>
      <c r="W577" s="22"/>
      <c r="X577" s="12"/>
      <c r="Y577" s="12"/>
      <c r="Z577" s="12"/>
    </row>
    <row r="578" spans="1:26" x14ac:dyDescent="0.25">
      <c r="A578" s="12" t="s">
        <v>24</v>
      </c>
      <c r="B578" s="13">
        <v>43585</v>
      </c>
      <c r="C578" s="12" t="s">
        <v>73</v>
      </c>
      <c r="D578" s="12" t="s">
        <v>74</v>
      </c>
      <c r="E578" s="12">
        <v>123</v>
      </c>
      <c r="F578" s="13">
        <v>43585</v>
      </c>
      <c r="G578" s="12">
        <v>823004940</v>
      </c>
      <c r="H578" s="12" t="s">
        <v>102</v>
      </c>
      <c r="I578" s="12">
        <v>1</v>
      </c>
      <c r="J578" s="12" t="s">
        <v>418</v>
      </c>
      <c r="K578" s="12">
        <v>1</v>
      </c>
      <c r="L578" s="14">
        <v>209177</v>
      </c>
      <c r="M578" s="14" t="s">
        <v>36</v>
      </c>
      <c r="N578" s="14">
        <v>209177</v>
      </c>
      <c r="O578" s="14" t="s">
        <v>704</v>
      </c>
      <c r="P578" s="12" t="s">
        <v>29</v>
      </c>
      <c r="Q578" s="15">
        <v>43591</v>
      </c>
      <c r="R578">
        <f t="shared" si="21"/>
        <v>-14</v>
      </c>
      <c r="S578" s="13">
        <v>43566</v>
      </c>
      <c r="T578" s="12">
        <v>1</v>
      </c>
      <c r="U578" s="13">
        <v>43566</v>
      </c>
      <c r="V578" s="12">
        <v>57990</v>
      </c>
      <c r="W578" s="22"/>
      <c r="X578" s="12"/>
      <c r="Y578" s="12"/>
      <c r="Z578" s="12"/>
    </row>
    <row r="579" spans="1:26" x14ac:dyDescent="0.25">
      <c r="A579" s="12" t="s">
        <v>24</v>
      </c>
      <c r="B579" s="13">
        <v>43585</v>
      </c>
      <c r="C579" s="12" t="s">
        <v>73</v>
      </c>
      <c r="D579" s="12" t="s">
        <v>74</v>
      </c>
      <c r="E579" s="12">
        <v>123</v>
      </c>
      <c r="F579" s="13">
        <v>43585</v>
      </c>
      <c r="G579" s="12">
        <v>823004940</v>
      </c>
      <c r="H579" s="12" t="s">
        <v>102</v>
      </c>
      <c r="I579" s="12">
        <v>2</v>
      </c>
      <c r="J579" s="12" t="s">
        <v>439</v>
      </c>
      <c r="K579" s="12">
        <v>1</v>
      </c>
      <c r="L579" s="14">
        <v>105791</v>
      </c>
      <c r="M579" s="14" t="s">
        <v>36</v>
      </c>
      <c r="N579" s="14">
        <v>105791</v>
      </c>
      <c r="O579" s="14" t="s">
        <v>704</v>
      </c>
      <c r="P579" s="12" t="s">
        <v>29</v>
      </c>
      <c r="Q579" s="15">
        <v>43591</v>
      </c>
      <c r="R579">
        <f t="shared" ref="R579:R642" si="22">IF(OR(Q579="",U579=""),"",NETWORKDAYS(F579,U579))</f>
        <v>-14</v>
      </c>
      <c r="S579" s="13">
        <v>43566</v>
      </c>
      <c r="T579" s="12">
        <v>1</v>
      </c>
      <c r="U579" s="13">
        <v>43566</v>
      </c>
      <c r="V579" s="12">
        <v>57990</v>
      </c>
      <c r="W579" s="22"/>
      <c r="X579" s="12"/>
      <c r="Y579" s="12"/>
      <c r="Z579" s="12"/>
    </row>
    <row r="580" spans="1:26" x14ac:dyDescent="0.25">
      <c r="A580" s="12" t="s">
        <v>24</v>
      </c>
      <c r="B580" s="13">
        <v>43585</v>
      </c>
      <c r="C580" s="12" t="s">
        <v>73</v>
      </c>
      <c r="D580" s="12" t="s">
        <v>74</v>
      </c>
      <c r="E580" s="12">
        <v>124</v>
      </c>
      <c r="F580" s="13">
        <v>43585</v>
      </c>
      <c r="G580" s="12">
        <v>823004940</v>
      </c>
      <c r="H580" s="12" t="s">
        <v>102</v>
      </c>
      <c r="I580" s="12">
        <v>1</v>
      </c>
      <c r="J580" s="12" t="s">
        <v>418</v>
      </c>
      <c r="K580" s="12">
        <v>1</v>
      </c>
      <c r="L580" s="14">
        <v>209177</v>
      </c>
      <c r="M580" s="14" t="s">
        <v>36</v>
      </c>
      <c r="N580" s="14">
        <v>209177</v>
      </c>
      <c r="O580" s="14" t="s">
        <v>705</v>
      </c>
      <c r="P580" s="12" t="s">
        <v>29</v>
      </c>
      <c r="Q580" s="15">
        <v>43591</v>
      </c>
      <c r="R580">
        <f t="shared" si="22"/>
        <v>-14</v>
      </c>
      <c r="S580" s="13">
        <v>43566</v>
      </c>
      <c r="T580" s="12">
        <v>1</v>
      </c>
      <c r="U580" s="13">
        <v>43566</v>
      </c>
      <c r="V580" s="12">
        <v>57989</v>
      </c>
      <c r="W580" s="22"/>
      <c r="X580" s="12"/>
      <c r="Y580" s="12"/>
      <c r="Z580" s="12"/>
    </row>
    <row r="581" spans="1:26" x14ac:dyDescent="0.25">
      <c r="A581" s="12" t="s">
        <v>24</v>
      </c>
      <c r="B581" s="13">
        <v>43585</v>
      </c>
      <c r="C581" s="12" t="s">
        <v>73</v>
      </c>
      <c r="D581" s="12" t="s">
        <v>74</v>
      </c>
      <c r="E581" s="12">
        <v>124</v>
      </c>
      <c r="F581" s="13">
        <v>43585</v>
      </c>
      <c r="G581" s="12">
        <v>823004940</v>
      </c>
      <c r="H581" s="12" t="s">
        <v>102</v>
      </c>
      <c r="I581" s="12">
        <v>2</v>
      </c>
      <c r="J581" s="12" t="s">
        <v>439</v>
      </c>
      <c r="K581" s="12">
        <v>1</v>
      </c>
      <c r="L581" s="14">
        <v>105791</v>
      </c>
      <c r="M581" s="14" t="s">
        <v>36</v>
      </c>
      <c r="N581" s="14">
        <v>105791</v>
      </c>
      <c r="O581" s="14" t="s">
        <v>705</v>
      </c>
      <c r="P581" s="12" t="s">
        <v>29</v>
      </c>
      <c r="Q581" s="15">
        <v>43591</v>
      </c>
      <c r="R581">
        <f t="shared" si="22"/>
        <v>-14</v>
      </c>
      <c r="S581" s="13">
        <v>43566</v>
      </c>
      <c r="T581" s="12">
        <v>1</v>
      </c>
      <c r="U581" s="13">
        <v>43566</v>
      </c>
      <c r="V581" s="12">
        <v>57989</v>
      </c>
      <c r="W581" s="22"/>
      <c r="X581" s="12"/>
      <c r="Y581" s="12"/>
      <c r="Z581" s="12"/>
    </row>
    <row r="582" spans="1:26" x14ac:dyDescent="0.25">
      <c r="A582" s="12" t="s">
        <v>24</v>
      </c>
      <c r="B582" s="13">
        <v>43585</v>
      </c>
      <c r="C582" s="12" t="s">
        <v>73</v>
      </c>
      <c r="D582" s="12" t="s">
        <v>74</v>
      </c>
      <c r="E582" s="12">
        <v>125</v>
      </c>
      <c r="F582" s="13">
        <v>43585</v>
      </c>
      <c r="G582" s="12">
        <v>823004940</v>
      </c>
      <c r="H582" s="12" t="s">
        <v>102</v>
      </c>
      <c r="I582" s="12">
        <v>1</v>
      </c>
      <c r="J582" s="12" t="s">
        <v>706</v>
      </c>
      <c r="K582" s="12">
        <v>1</v>
      </c>
      <c r="L582" s="14">
        <v>352639</v>
      </c>
      <c r="M582" s="14" t="s">
        <v>36</v>
      </c>
      <c r="N582" s="14">
        <v>352639</v>
      </c>
      <c r="O582" s="14" t="s">
        <v>707</v>
      </c>
      <c r="P582" s="12" t="s">
        <v>29</v>
      </c>
      <c r="Q582" s="15">
        <v>43591</v>
      </c>
      <c r="R582">
        <f t="shared" si="22"/>
        <v>-14</v>
      </c>
      <c r="S582" s="13">
        <v>43566</v>
      </c>
      <c r="T582" s="12">
        <v>1</v>
      </c>
      <c r="U582" s="13">
        <v>43566</v>
      </c>
      <c r="V582" s="12">
        <v>58108</v>
      </c>
      <c r="W582" s="22"/>
      <c r="X582" s="12"/>
      <c r="Y582" s="12"/>
      <c r="Z582" s="12"/>
    </row>
    <row r="583" spans="1:26" x14ac:dyDescent="0.25">
      <c r="A583" s="12" t="s">
        <v>24</v>
      </c>
      <c r="B583" s="13">
        <v>43585</v>
      </c>
      <c r="C583" s="12" t="s">
        <v>73</v>
      </c>
      <c r="D583" s="12" t="s">
        <v>74</v>
      </c>
      <c r="E583" s="12">
        <v>125</v>
      </c>
      <c r="F583" s="13">
        <v>43585</v>
      </c>
      <c r="G583" s="12">
        <v>823004940</v>
      </c>
      <c r="H583" s="12" t="s">
        <v>102</v>
      </c>
      <c r="I583" s="12">
        <v>2</v>
      </c>
      <c r="J583" s="12" t="s">
        <v>439</v>
      </c>
      <c r="K583" s="12">
        <v>1</v>
      </c>
      <c r="L583" s="14">
        <v>105791</v>
      </c>
      <c r="M583" s="14" t="s">
        <v>36</v>
      </c>
      <c r="N583" s="14">
        <v>105791</v>
      </c>
      <c r="O583" s="14" t="s">
        <v>707</v>
      </c>
      <c r="P583" s="12" t="s">
        <v>29</v>
      </c>
      <c r="Q583" s="15">
        <v>43591</v>
      </c>
      <c r="R583">
        <f t="shared" si="22"/>
        <v>-14</v>
      </c>
      <c r="S583" s="13">
        <v>43566</v>
      </c>
      <c r="T583" s="12">
        <v>1</v>
      </c>
      <c r="U583" s="13">
        <v>43566</v>
      </c>
      <c r="V583" s="12">
        <v>58108</v>
      </c>
      <c r="W583" s="22"/>
      <c r="X583" s="12"/>
      <c r="Y583" s="12"/>
      <c r="Z583" s="12"/>
    </row>
    <row r="584" spans="1:26" x14ac:dyDescent="0.25">
      <c r="A584" s="12" t="s">
        <v>24</v>
      </c>
      <c r="B584" s="13">
        <v>43585</v>
      </c>
      <c r="C584" s="12" t="s">
        <v>73</v>
      </c>
      <c r="D584" s="12" t="s">
        <v>74</v>
      </c>
      <c r="E584" s="12">
        <v>126</v>
      </c>
      <c r="F584" s="13">
        <v>43585</v>
      </c>
      <c r="G584" s="12">
        <v>823004940</v>
      </c>
      <c r="H584" s="12" t="s">
        <v>102</v>
      </c>
      <c r="I584" s="12">
        <v>1</v>
      </c>
      <c r="J584" s="12" t="s">
        <v>418</v>
      </c>
      <c r="K584" s="12">
        <v>2</v>
      </c>
      <c r="L584" s="14">
        <v>209177</v>
      </c>
      <c r="M584" s="14" t="s">
        <v>36</v>
      </c>
      <c r="N584" s="14">
        <v>418354</v>
      </c>
      <c r="O584" s="14" t="s">
        <v>708</v>
      </c>
      <c r="P584" s="12" t="s">
        <v>29</v>
      </c>
      <c r="Q584" s="15">
        <v>43591</v>
      </c>
      <c r="R584">
        <f t="shared" si="22"/>
        <v>-12</v>
      </c>
      <c r="S584" s="13">
        <v>43570</v>
      </c>
      <c r="T584" s="12">
        <v>2</v>
      </c>
      <c r="U584" s="13">
        <v>43570</v>
      </c>
      <c r="V584" s="12">
        <v>58111</v>
      </c>
      <c r="W584" s="22"/>
      <c r="X584" s="12"/>
      <c r="Y584" s="12"/>
      <c r="Z584" s="12"/>
    </row>
    <row r="585" spans="1:26" x14ac:dyDescent="0.25">
      <c r="A585" s="12" t="s">
        <v>24</v>
      </c>
      <c r="B585" s="13">
        <v>43585</v>
      </c>
      <c r="C585" s="12" t="s">
        <v>73</v>
      </c>
      <c r="D585" s="12" t="s">
        <v>74</v>
      </c>
      <c r="E585" s="12">
        <v>126</v>
      </c>
      <c r="F585" s="13">
        <v>43585</v>
      </c>
      <c r="G585" s="12">
        <v>823004940</v>
      </c>
      <c r="H585" s="12" t="s">
        <v>102</v>
      </c>
      <c r="I585" s="12">
        <v>2</v>
      </c>
      <c r="J585" s="12" t="s">
        <v>439</v>
      </c>
      <c r="K585" s="12">
        <v>1</v>
      </c>
      <c r="L585" s="14">
        <v>105791</v>
      </c>
      <c r="M585" s="14" t="s">
        <v>36</v>
      </c>
      <c r="N585" s="14">
        <v>105791</v>
      </c>
      <c r="O585" s="14" t="s">
        <v>708</v>
      </c>
      <c r="P585" s="12" t="s">
        <v>29</v>
      </c>
      <c r="Q585" s="15">
        <v>43591</v>
      </c>
      <c r="R585">
        <f t="shared" si="22"/>
        <v>-12</v>
      </c>
      <c r="S585" s="13">
        <v>43570</v>
      </c>
      <c r="T585" s="12">
        <v>1</v>
      </c>
      <c r="U585" s="13">
        <v>43570</v>
      </c>
      <c r="V585" s="12">
        <v>58111</v>
      </c>
      <c r="W585" s="22"/>
      <c r="X585" s="12"/>
      <c r="Y585" s="12"/>
      <c r="Z585" s="12"/>
    </row>
    <row r="586" spans="1:26" x14ac:dyDescent="0.25">
      <c r="A586" s="12" t="s">
        <v>24</v>
      </c>
      <c r="B586" s="13">
        <v>43585</v>
      </c>
      <c r="C586" s="12" t="s">
        <v>73</v>
      </c>
      <c r="D586" s="12" t="s">
        <v>74</v>
      </c>
      <c r="E586" s="12">
        <v>127</v>
      </c>
      <c r="F586" s="13">
        <v>43585</v>
      </c>
      <c r="G586" s="12">
        <v>823004940</v>
      </c>
      <c r="H586" s="12" t="s">
        <v>102</v>
      </c>
      <c r="I586" s="12">
        <v>1</v>
      </c>
      <c r="J586" s="12" t="s">
        <v>117</v>
      </c>
      <c r="K586" s="12">
        <v>1</v>
      </c>
      <c r="L586" s="14">
        <v>1846912</v>
      </c>
      <c r="M586" s="14" t="s">
        <v>36</v>
      </c>
      <c r="N586" s="14">
        <v>1846912</v>
      </c>
      <c r="O586" s="14" t="s">
        <v>709</v>
      </c>
      <c r="P586" s="12" t="s">
        <v>29</v>
      </c>
      <c r="Q586" s="15">
        <v>43591</v>
      </c>
      <c r="R586">
        <f t="shared" si="22"/>
        <v>-17</v>
      </c>
      <c r="S586" s="13">
        <v>43563</v>
      </c>
      <c r="T586" s="12">
        <v>1</v>
      </c>
      <c r="U586" s="13">
        <v>43563</v>
      </c>
      <c r="V586" s="12">
        <v>57785</v>
      </c>
      <c r="W586" s="22"/>
      <c r="X586" s="12"/>
      <c r="Y586" s="12"/>
      <c r="Z586" s="12"/>
    </row>
    <row r="587" spans="1:26" x14ac:dyDescent="0.25">
      <c r="A587" s="12" t="s">
        <v>24</v>
      </c>
      <c r="B587" s="13">
        <v>43585</v>
      </c>
      <c r="C587" s="12" t="s">
        <v>73</v>
      </c>
      <c r="D587" s="12" t="s">
        <v>74</v>
      </c>
      <c r="E587" s="12">
        <v>127</v>
      </c>
      <c r="F587" s="13">
        <v>43585</v>
      </c>
      <c r="G587" s="12">
        <v>823004940</v>
      </c>
      <c r="H587" s="12" t="s">
        <v>102</v>
      </c>
      <c r="I587" s="12">
        <v>2</v>
      </c>
      <c r="J587" s="12" t="s">
        <v>118</v>
      </c>
      <c r="K587" s="12">
        <v>1</v>
      </c>
      <c r="L587" s="14">
        <v>1679915</v>
      </c>
      <c r="M587" s="14" t="s">
        <v>36</v>
      </c>
      <c r="N587" s="14">
        <v>1679915</v>
      </c>
      <c r="O587" s="14" t="s">
        <v>709</v>
      </c>
      <c r="P587" s="12" t="s">
        <v>29</v>
      </c>
      <c r="Q587" s="15">
        <v>43591</v>
      </c>
      <c r="R587">
        <f t="shared" si="22"/>
        <v>-17</v>
      </c>
      <c r="S587" s="13">
        <v>43563</v>
      </c>
      <c r="T587" s="12">
        <v>1</v>
      </c>
      <c r="U587" s="13">
        <v>43563</v>
      </c>
      <c r="V587" s="12">
        <v>57785</v>
      </c>
      <c r="W587" s="22"/>
      <c r="X587" s="12"/>
      <c r="Y587" s="12"/>
      <c r="Z587" s="12"/>
    </row>
    <row r="588" spans="1:26" x14ac:dyDescent="0.25">
      <c r="A588" s="12" t="s">
        <v>24</v>
      </c>
      <c r="B588" s="13">
        <v>43585</v>
      </c>
      <c r="C588" s="12" t="s">
        <v>73</v>
      </c>
      <c r="D588" s="12" t="s">
        <v>74</v>
      </c>
      <c r="E588" s="12">
        <v>127</v>
      </c>
      <c r="F588" s="13">
        <v>43585</v>
      </c>
      <c r="G588" s="12">
        <v>823004940</v>
      </c>
      <c r="H588" s="12" t="s">
        <v>102</v>
      </c>
      <c r="I588" s="12">
        <v>3</v>
      </c>
      <c r="J588" s="12" t="s">
        <v>109</v>
      </c>
      <c r="K588" s="12">
        <v>1</v>
      </c>
      <c r="L588" s="14">
        <v>537587</v>
      </c>
      <c r="M588" s="14" t="s">
        <v>36</v>
      </c>
      <c r="N588" s="14">
        <v>537587</v>
      </c>
      <c r="O588" s="14" t="s">
        <v>709</v>
      </c>
      <c r="P588" s="12" t="s">
        <v>29</v>
      </c>
      <c r="Q588" s="15">
        <v>43591</v>
      </c>
      <c r="R588">
        <f t="shared" si="22"/>
        <v>-17</v>
      </c>
      <c r="S588" s="13">
        <v>43563</v>
      </c>
      <c r="T588" s="12">
        <v>1</v>
      </c>
      <c r="U588" s="13">
        <v>43563</v>
      </c>
      <c r="V588" s="12">
        <v>57785</v>
      </c>
      <c r="W588" s="22"/>
      <c r="X588" s="12"/>
      <c r="Y588" s="12"/>
      <c r="Z588" s="12"/>
    </row>
    <row r="589" spans="1:26" x14ac:dyDescent="0.25">
      <c r="A589" s="12" t="s">
        <v>24</v>
      </c>
      <c r="B589" s="13">
        <v>43585</v>
      </c>
      <c r="C589" s="12" t="s">
        <v>73</v>
      </c>
      <c r="D589" s="12" t="s">
        <v>74</v>
      </c>
      <c r="E589" s="12">
        <v>127</v>
      </c>
      <c r="F589" s="13">
        <v>43585</v>
      </c>
      <c r="G589" s="12">
        <v>823004940</v>
      </c>
      <c r="H589" s="12" t="s">
        <v>102</v>
      </c>
      <c r="I589" s="12">
        <v>4</v>
      </c>
      <c r="J589" s="12" t="s">
        <v>418</v>
      </c>
      <c r="K589" s="12">
        <v>2</v>
      </c>
      <c r="L589" s="14">
        <v>209177</v>
      </c>
      <c r="M589" s="14" t="s">
        <v>36</v>
      </c>
      <c r="N589" s="14">
        <v>418354</v>
      </c>
      <c r="O589" s="14" t="s">
        <v>709</v>
      </c>
      <c r="P589" s="12" t="s">
        <v>29</v>
      </c>
      <c r="Q589" s="15">
        <v>43591</v>
      </c>
      <c r="R589">
        <f t="shared" si="22"/>
        <v>-17</v>
      </c>
      <c r="S589" s="13">
        <v>43563</v>
      </c>
      <c r="T589" s="12">
        <v>2</v>
      </c>
      <c r="U589" s="13">
        <v>43563</v>
      </c>
      <c r="V589" s="12">
        <v>57785</v>
      </c>
      <c r="W589" s="22"/>
      <c r="X589" s="12"/>
      <c r="Y589" s="12"/>
      <c r="Z589" s="12"/>
    </row>
    <row r="590" spans="1:26" x14ac:dyDescent="0.25">
      <c r="A590" t="s">
        <v>24</v>
      </c>
      <c r="B590" s="9">
        <v>43585</v>
      </c>
      <c r="C590" t="s">
        <v>73</v>
      </c>
      <c r="D590" t="s">
        <v>74</v>
      </c>
      <c r="E590">
        <v>128</v>
      </c>
      <c r="F590" s="9">
        <v>43585</v>
      </c>
      <c r="G590">
        <v>823004940</v>
      </c>
      <c r="H590" t="s">
        <v>102</v>
      </c>
      <c r="I590">
        <v>1</v>
      </c>
      <c r="J590" t="s">
        <v>117</v>
      </c>
      <c r="K590">
        <v>1</v>
      </c>
      <c r="L590" s="10">
        <v>1846912</v>
      </c>
      <c r="M590" s="10" t="s">
        <v>36</v>
      </c>
      <c r="N590" s="10">
        <v>1846912</v>
      </c>
      <c r="O590" s="10" t="s">
        <v>710</v>
      </c>
      <c r="P590" t="s">
        <v>29</v>
      </c>
      <c r="R590" t="str">
        <f t="shared" si="22"/>
        <v/>
      </c>
    </row>
    <row r="591" spans="1:26" x14ac:dyDescent="0.25">
      <c r="A591" t="s">
        <v>24</v>
      </c>
      <c r="B591" s="9">
        <v>43585</v>
      </c>
      <c r="C591" t="s">
        <v>73</v>
      </c>
      <c r="D591" t="s">
        <v>74</v>
      </c>
      <c r="E591">
        <v>128</v>
      </c>
      <c r="F591" s="9">
        <v>43585</v>
      </c>
      <c r="G591">
        <v>823004940</v>
      </c>
      <c r="H591" t="s">
        <v>102</v>
      </c>
      <c r="I591">
        <v>2</v>
      </c>
      <c r="J591" t="s">
        <v>416</v>
      </c>
      <c r="K591">
        <v>1</v>
      </c>
      <c r="L591" s="10">
        <v>1679915</v>
      </c>
      <c r="M591" s="10" t="s">
        <v>36</v>
      </c>
      <c r="N591" s="10">
        <v>1679915</v>
      </c>
      <c r="O591" s="10" t="s">
        <v>710</v>
      </c>
      <c r="P591" t="s">
        <v>29</v>
      </c>
      <c r="R591" t="str">
        <f t="shared" si="22"/>
        <v/>
      </c>
    </row>
    <row r="592" spans="1:26" x14ac:dyDescent="0.25">
      <c r="A592" t="s">
        <v>24</v>
      </c>
      <c r="B592" s="9">
        <v>43585</v>
      </c>
      <c r="C592" t="s">
        <v>73</v>
      </c>
      <c r="D592" t="s">
        <v>74</v>
      </c>
      <c r="E592">
        <v>128</v>
      </c>
      <c r="F592" s="9">
        <v>43585</v>
      </c>
      <c r="G592">
        <v>823004940</v>
      </c>
      <c r="H592" t="s">
        <v>102</v>
      </c>
      <c r="I592">
        <v>3</v>
      </c>
      <c r="J592" t="s">
        <v>417</v>
      </c>
      <c r="K592">
        <v>1</v>
      </c>
      <c r="L592" s="10">
        <v>537587</v>
      </c>
      <c r="M592" s="10" t="s">
        <v>36</v>
      </c>
      <c r="N592" s="10">
        <v>537587</v>
      </c>
      <c r="O592" s="10" t="s">
        <v>710</v>
      </c>
      <c r="P592" t="s">
        <v>29</v>
      </c>
      <c r="R592" t="str">
        <f t="shared" si="22"/>
        <v/>
      </c>
    </row>
    <row r="593" spans="1:26" x14ac:dyDescent="0.25">
      <c r="A593" t="s">
        <v>24</v>
      </c>
      <c r="B593" s="9">
        <v>43585</v>
      </c>
      <c r="C593" t="s">
        <v>73</v>
      </c>
      <c r="D593" t="s">
        <v>74</v>
      </c>
      <c r="E593">
        <v>128</v>
      </c>
      <c r="F593" s="9">
        <v>43585</v>
      </c>
      <c r="G593">
        <v>823004940</v>
      </c>
      <c r="H593" t="s">
        <v>102</v>
      </c>
      <c r="I593">
        <v>4</v>
      </c>
      <c r="J593" t="s">
        <v>418</v>
      </c>
      <c r="K593">
        <v>2</v>
      </c>
      <c r="L593" s="10">
        <v>209177</v>
      </c>
      <c r="M593" s="10" t="s">
        <v>36</v>
      </c>
      <c r="N593" s="10">
        <v>418354</v>
      </c>
      <c r="O593" s="10" t="s">
        <v>710</v>
      </c>
      <c r="P593" t="s">
        <v>29</v>
      </c>
      <c r="R593" t="str">
        <f t="shared" si="22"/>
        <v/>
      </c>
    </row>
    <row r="594" spans="1:26" x14ac:dyDescent="0.25">
      <c r="A594" s="12" t="s">
        <v>24</v>
      </c>
      <c r="B594" s="13">
        <v>43585</v>
      </c>
      <c r="C594" s="12" t="s">
        <v>73</v>
      </c>
      <c r="D594" s="12" t="s">
        <v>74</v>
      </c>
      <c r="E594" s="12">
        <v>129</v>
      </c>
      <c r="F594" s="13">
        <v>43585</v>
      </c>
      <c r="G594" s="12">
        <v>823004940</v>
      </c>
      <c r="H594" s="12" t="s">
        <v>102</v>
      </c>
      <c r="I594" s="12">
        <v>1</v>
      </c>
      <c r="J594" s="12" t="s">
        <v>117</v>
      </c>
      <c r="K594" s="12">
        <v>1</v>
      </c>
      <c r="L594" s="14">
        <v>1846912</v>
      </c>
      <c r="M594" s="14" t="s">
        <v>36</v>
      </c>
      <c r="N594" s="14">
        <v>1846912</v>
      </c>
      <c r="O594" s="14" t="s">
        <v>711</v>
      </c>
      <c r="P594" s="12" t="s">
        <v>29</v>
      </c>
      <c r="Q594" s="15">
        <v>43591</v>
      </c>
      <c r="R594">
        <f t="shared" si="22"/>
        <v>-12</v>
      </c>
      <c r="S594" s="13">
        <v>43570</v>
      </c>
      <c r="T594" s="12">
        <v>1</v>
      </c>
      <c r="U594" s="13">
        <v>43570</v>
      </c>
      <c r="V594" s="12">
        <v>58118</v>
      </c>
      <c r="W594" s="22"/>
      <c r="X594" s="12"/>
      <c r="Y594" s="12"/>
      <c r="Z594" s="12"/>
    </row>
    <row r="595" spans="1:26" x14ac:dyDescent="0.25">
      <c r="A595" s="12" t="s">
        <v>24</v>
      </c>
      <c r="B595" s="13">
        <v>43585</v>
      </c>
      <c r="C595" s="12" t="s">
        <v>73</v>
      </c>
      <c r="D595" s="12" t="s">
        <v>74</v>
      </c>
      <c r="E595" s="12">
        <v>129</v>
      </c>
      <c r="F595" s="13">
        <v>43585</v>
      </c>
      <c r="G595" s="12">
        <v>823004940</v>
      </c>
      <c r="H595" s="12" t="s">
        <v>102</v>
      </c>
      <c r="I595" s="12">
        <v>2</v>
      </c>
      <c r="J595" s="12" t="s">
        <v>416</v>
      </c>
      <c r="K595" s="12">
        <v>1</v>
      </c>
      <c r="L595" s="14">
        <v>1679915</v>
      </c>
      <c r="M595" s="14" t="s">
        <v>36</v>
      </c>
      <c r="N595" s="14">
        <v>1679915</v>
      </c>
      <c r="O595" s="14" t="s">
        <v>711</v>
      </c>
      <c r="P595" s="12" t="s">
        <v>29</v>
      </c>
      <c r="Q595" s="15">
        <v>43591</v>
      </c>
      <c r="R595">
        <f t="shared" si="22"/>
        <v>-12</v>
      </c>
      <c r="S595" s="13">
        <v>43570</v>
      </c>
      <c r="T595" s="12">
        <v>1</v>
      </c>
      <c r="U595" s="13">
        <v>43570</v>
      </c>
      <c r="V595" s="12">
        <v>58118</v>
      </c>
      <c r="W595" s="22"/>
      <c r="X595" s="12"/>
      <c r="Y595" s="12"/>
      <c r="Z595" s="12"/>
    </row>
    <row r="596" spans="1:26" x14ac:dyDescent="0.25">
      <c r="A596" s="12" t="s">
        <v>24</v>
      </c>
      <c r="B596" s="13">
        <v>43585</v>
      </c>
      <c r="C596" s="12" t="s">
        <v>73</v>
      </c>
      <c r="D596" s="12" t="s">
        <v>74</v>
      </c>
      <c r="E596" s="12">
        <v>129</v>
      </c>
      <c r="F596" s="13">
        <v>43585</v>
      </c>
      <c r="G596" s="12">
        <v>823004940</v>
      </c>
      <c r="H596" s="12" t="s">
        <v>102</v>
      </c>
      <c r="I596" s="12">
        <v>3</v>
      </c>
      <c r="J596" s="12" t="s">
        <v>417</v>
      </c>
      <c r="K596" s="12">
        <v>1</v>
      </c>
      <c r="L596" s="14">
        <v>537587</v>
      </c>
      <c r="M596" s="14" t="s">
        <v>36</v>
      </c>
      <c r="N596" s="14">
        <v>537587</v>
      </c>
      <c r="O596" s="14" t="s">
        <v>711</v>
      </c>
      <c r="P596" s="12" t="s">
        <v>29</v>
      </c>
      <c r="Q596" s="15">
        <v>43591</v>
      </c>
      <c r="R596">
        <f t="shared" si="22"/>
        <v>-12</v>
      </c>
      <c r="S596" s="13">
        <v>43570</v>
      </c>
      <c r="T596" s="12">
        <v>1</v>
      </c>
      <c r="U596" s="13">
        <v>43570</v>
      </c>
      <c r="V596" s="12">
        <v>58118</v>
      </c>
      <c r="W596" s="22"/>
      <c r="X596" s="12"/>
      <c r="Y596" s="12"/>
      <c r="Z596" s="12"/>
    </row>
    <row r="597" spans="1:26" x14ac:dyDescent="0.25">
      <c r="A597" s="12" t="s">
        <v>24</v>
      </c>
      <c r="B597" s="13">
        <v>43585</v>
      </c>
      <c r="C597" s="12" t="s">
        <v>73</v>
      </c>
      <c r="D597" s="12" t="s">
        <v>74</v>
      </c>
      <c r="E597" s="12">
        <v>129</v>
      </c>
      <c r="F597" s="13">
        <v>43585</v>
      </c>
      <c r="G597" s="12">
        <v>823004940</v>
      </c>
      <c r="H597" s="12" t="s">
        <v>102</v>
      </c>
      <c r="I597" s="12">
        <v>4</v>
      </c>
      <c r="J597" s="12" t="s">
        <v>418</v>
      </c>
      <c r="K597" s="12">
        <v>2</v>
      </c>
      <c r="L597" s="14">
        <v>209177</v>
      </c>
      <c r="M597" s="14" t="s">
        <v>36</v>
      </c>
      <c r="N597" s="14">
        <v>418354</v>
      </c>
      <c r="O597" s="14" t="s">
        <v>711</v>
      </c>
      <c r="P597" s="12" t="s">
        <v>29</v>
      </c>
      <c r="Q597" s="15">
        <v>43591</v>
      </c>
      <c r="R597">
        <f t="shared" si="22"/>
        <v>-12</v>
      </c>
      <c r="S597" s="13">
        <v>43570</v>
      </c>
      <c r="T597" s="12">
        <v>2</v>
      </c>
      <c r="U597" s="13">
        <v>43570</v>
      </c>
      <c r="V597" s="12">
        <v>58118</v>
      </c>
      <c r="W597" s="22"/>
      <c r="X597" s="12"/>
      <c r="Y597" s="12"/>
      <c r="Z597" s="12"/>
    </row>
    <row r="598" spans="1:26" x14ac:dyDescent="0.25">
      <c r="A598" s="12" t="s">
        <v>24</v>
      </c>
      <c r="B598" s="13">
        <v>43585</v>
      </c>
      <c r="C598" s="12" t="s">
        <v>73</v>
      </c>
      <c r="D598" s="12" t="s">
        <v>74</v>
      </c>
      <c r="E598" s="12">
        <v>130</v>
      </c>
      <c r="F598" s="13">
        <v>43585</v>
      </c>
      <c r="G598" s="12">
        <v>823004940</v>
      </c>
      <c r="H598" s="12" t="s">
        <v>102</v>
      </c>
      <c r="I598" s="12">
        <v>1</v>
      </c>
      <c r="J598" s="12" t="s">
        <v>418</v>
      </c>
      <c r="K598" s="12">
        <v>2</v>
      </c>
      <c r="L598" s="14">
        <v>209177</v>
      </c>
      <c r="M598" s="14" t="s">
        <v>36</v>
      </c>
      <c r="N598" s="14">
        <v>418354</v>
      </c>
      <c r="O598" s="14" t="s">
        <v>712</v>
      </c>
      <c r="P598" s="12" t="s">
        <v>29</v>
      </c>
      <c r="Q598" s="15">
        <v>43591</v>
      </c>
      <c r="R598">
        <f t="shared" si="22"/>
        <v>-12</v>
      </c>
      <c r="S598" s="13">
        <v>43570</v>
      </c>
      <c r="T598" s="12">
        <v>2</v>
      </c>
      <c r="U598" s="13">
        <v>43570</v>
      </c>
      <c r="V598" s="12">
        <v>58120</v>
      </c>
      <c r="W598" s="22"/>
      <c r="X598" s="12"/>
      <c r="Y598" s="12"/>
      <c r="Z598" s="12"/>
    </row>
    <row r="599" spans="1:26" x14ac:dyDescent="0.25">
      <c r="A599" s="12" t="s">
        <v>24</v>
      </c>
      <c r="B599" s="13">
        <v>43585</v>
      </c>
      <c r="C599" s="12" t="s">
        <v>73</v>
      </c>
      <c r="D599" s="12" t="s">
        <v>74</v>
      </c>
      <c r="E599" s="12">
        <v>130</v>
      </c>
      <c r="F599" s="13">
        <v>43585</v>
      </c>
      <c r="G599" s="12">
        <v>823004940</v>
      </c>
      <c r="H599" s="12" t="s">
        <v>102</v>
      </c>
      <c r="I599" s="12">
        <v>2</v>
      </c>
      <c r="J599" s="12" t="s">
        <v>527</v>
      </c>
      <c r="K599" s="12">
        <v>1</v>
      </c>
      <c r="L599" s="14">
        <v>1846912</v>
      </c>
      <c r="M599" s="14" t="s">
        <v>36</v>
      </c>
      <c r="N599" s="14">
        <v>1846912</v>
      </c>
      <c r="O599" s="14" t="s">
        <v>712</v>
      </c>
      <c r="P599" s="12" t="s">
        <v>29</v>
      </c>
      <c r="Q599" s="15">
        <v>43591</v>
      </c>
      <c r="R599">
        <f t="shared" si="22"/>
        <v>-12</v>
      </c>
      <c r="S599" s="13">
        <v>43570</v>
      </c>
      <c r="T599" s="12">
        <v>1</v>
      </c>
      <c r="U599" s="13">
        <v>43570</v>
      </c>
      <c r="V599" s="12">
        <v>58120</v>
      </c>
      <c r="W599" s="22"/>
      <c r="X599" s="12"/>
      <c r="Y599" s="12"/>
      <c r="Z599" s="12"/>
    </row>
    <row r="600" spans="1:26" x14ac:dyDescent="0.25">
      <c r="A600" s="12" t="s">
        <v>24</v>
      </c>
      <c r="B600" s="13">
        <v>43585</v>
      </c>
      <c r="C600" s="12" t="s">
        <v>73</v>
      </c>
      <c r="D600" s="12" t="s">
        <v>74</v>
      </c>
      <c r="E600" s="12">
        <v>130</v>
      </c>
      <c r="F600" s="13">
        <v>43585</v>
      </c>
      <c r="G600" s="12">
        <v>823004940</v>
      </c>
      <c r="H600" s="12" t="s">
        <v>102</v>
      </c>
      <c r="I600" s="12">
        <v>3</v>
      </c>
      <c r="J600" s="12" t="s">
        <v>713</v>
      </c>
      <c r="K600" s="12">
        <v>1</v>
      </c>
      <c r="L600" s="14">
        <v>1679915</v>
      </c>
      <c r="M600" s="14" t="s">
        <v>36</v>
      </c>
      <c r="N600" s="14">
        <v>1679915</v>
      </c>
      <c r="O600" s="14" t="s">
        <v>712</v>
      </c>
      <c r="P600" s="12" t="s">
        <v>29</v>
      </c>
      <c r="Q600" s="15">
        <v>43591</v>
      </c>
      <c r="R600">
        <f t="shared" si="22"/>
        <v>-12</v>
      </c>
      <c r="S600" s="13">
        <v>43570</v>
      </c>
      <c r="T600" s="12">
        <v>1</v>
      </c>
      <c r="U600" s="13">
        <v>43570</v>
      </c>
      <c r="V600" s="12">
        <v>58120</v>
      </c>
      <c r="W600" s="22"/>
      <c r="X600" s="12"/>
      <c r="Y600" s="12"/>
      <c r="Z600" s="12"/>
    </row>
    <row r="601" spans="1:26" x14ac:dyDescent="0.25">
      <c r="A601" s="12" t="s">
        <v>24</v>
      </c>
      <c r="B601" s="13">
        <v>43585</v>
      </c>
      <c r="C601" s="12" t="s">
        <v>73</v>
      </c>
      <c r="D601" s="12" t="s">
        <v>74</v>
      </c>
      <c r="E601" s="12">
        <v>130</v>
      </c>
      <c r="F601" s="13">
        <v>43585</v>
      </c>
      <c r="G601" s="12">
        <v>823004940</v>
      </c>
      <c r="H601" s="12" t="s">
        <v>102</v>
      </c>
      <c r="I601" s="12">
        <v>4</v>
      </c>
      <c r="J601" s="12" t="s">
        <v>417</v>
      </c>
      <c r="K601" s="12">
        <v>1</v>
      </c>
      <c r="L601" s="14">
        <v>537587</v>
      </c>
      <c r="M601" s="14" t="s">
        <v>36</v>
      </c>
      <c r="N601" s="14">
        <v>537587</v>
      </c>
      <c r="O601" s="14" t="s">
        <v>712</v>
      </c>
      <c r="P601" s="12" t="s">
        <v>29</v>
      </c>
      <c r="Q601" s="15">
        <v>43591</v>
      </c>
      <c r="R601">
        <f t="shared" si="22"/>
        <v>-12</v>
      </c>
      <c r="S601" s="13">
        <v>43570</v>
      </c>
      <c r="T601" s="12">
        <v>1</v>
      </c>
      <c r="U601" s="13">
        <v>43570</v>
      </c>
      <c r="V601" s="12">
        <v>58120</v>
      </c>
      <c r="W601" s="22"/>
      <c r="X601" s="12"/>
      <c r="Y601" s="12"/>
      <c r="Z601" s="12"/>
    </row>
    <row r="602" spans="1:26" x14ac:dyDescent="0.25">
      <c r="A602" s="12" t="s">
        <v>24</v>
      </c>
      <c r="B602" s="13">
        <v>43585</v>
      </c>
      <c r="C602" s="12" t="s">
        <v>73</v>
      </c>
      <c r="D602" s="12" t="s">
        <v>74</v>
      </c>
      <c r="E602" s="12">
        <v>130</v>
      </c>
      <c r="F602" s="13">
        <v>43585</v>
      </c>
      <c r="G602" s="12">
        <v>823004940</v>
      </c>
      <c r="H602" s="12" t="s">
        <v>102</v>
      </c>
      <c r="I602" s="12">
        <v>5</v>
      </c>
      <c r="J602" s="12" t="s">
        <v>714</v>
      </c>
      <c r="K602" s="12">
        <v>1</v>
      </c>
      <c r="L602" s="14">
        <v>330279</v>
      </c>
      <c r="M602" s="14" t="s">
        <v>36</v>
      </c>
      <c r="N602" s="14">
        <v>330279</v>
      </c>
      <c r="O602" s="14" t="s">
        <v>712</v>
      </c>
      <c r="P602" s="12" t="s">
        <v>29</v>
      </c>
      <c r="Q602" s="15">
        <v>43591</v>
      </c>
      <c r="R602">
        <f t="shared" si="22"/>
        <v>-12</v>
      </c>
      <c r="S602" s="13">
        <v>43570</v>
      </c>
      <c r="T602" s="12">
        <v>1</v>
      </c>
      <c r="U602" s="13">
        <v>43570</v>
      </c>
      <c r="V602" s="12">
        <v>58120</v>
      </c>
      <c r="W602" s="22"/>
      <c r="X602" s="12"/>
      <c r="Y602" s="12"/>
      <c r="Z602" s="12"/>
    </row>
    <row r="603" spans="1:26" x14ac:dyDescent="0.25">
      <c r="A603" s="12" t="s">
        <v>24</v>
      </c>
      <c r="B603" s="13">
        <v>43585</v>
      </c>
      <c r="C603" s="12" t="s">
        <v>73</v>
      </c>
      <c r="D603" s="12" t="s">
        <v>74</v>
      </c>
      <c r="E603" s="12">
        <v>131</v>
      </c>
      <c r="F603" s="13">
        <v>43585</v>
      </c>
      <c r="G603" s="12">
        <v>823004940</v>
      </c>
      <c r="H603" s="12" t="s">
        <v>102</v>
      </c>
      <c r="I603" s="12">
        <v>1</v>
      </c>
      <c r="J603" s="12" t="s">
        <v>715</v>
      </c>
      <c r="K603" s="12">
        <v>1</v>
      </c>
      <c r="L603" s="14">
        <v>2476320</v>
      </c>
      <c r="M603" s="14" t="s">
        <v>36</v>
      </c>
      <c r="N603" s="14">
        <v>2476320</v>
      </c>
      <c r="O603" s="14" t="s">
        <v>716</v>
      </c>
      <c r="P603" s="12" t="s">
        <v>29</v>
      </c>
      <c r="Q603" s="15">
        <v>43591</v>
      </c>
      <c r="R603">
        <f t="shared" si="22"/>
        <v>-12</v>
      </c>
      <c r="S603" s="13">
        <v>43570</v>
      </c>
      <c r="T603" s="12">
        <v>1</v>
      </c>
      <c r="U603" s="13">
        <v>43570</v>
      </c>
      <c r="V603" s="12">
        <v>58112</v>
      </c>
      <c r="W603" s="22"/>
      <c r="X603" s="12"/>
      <c r="Y603" s="12"/>
      <c r="Z603" s="12"/>
    </row>
    <row r="604" spans="1:26" x14ac:dyDescent="0.25">
      <c r="A604" s="12" t="s">
        <v>24</v>
      </c>
      <c r="B604" s="13">
        <v>43585</v>
      </c>
      <c r="C604" s="12" t="s">
        <v>73</v>
      </c>
      <c r="D604" s="12" t="s">
        <v>74</v>
      </c>
      <c r="E604" s="12">
        <v>131</v>
      </c>
      <c r="F604" s="13">
        <v>43585</v>
      </c>
      <c r="G604" s="12">
        <v>823004940</v>
      </c>
      <c r="H604" s="12" t="s">
        <v>102</v>
      </c>
      <c r="I604" s="12">
        <v>2</v>
      </c>
      <c r="J604" s="12" t="s">
        <v>117</v>
      </c>
      <c r="K604" s="12">
        <v>1</v>
      </c>
      <c r="L604" s="14">
        <v>1846912</v>
      </c>
      <c r="M604" s="14" t="s">
        <v>36</v>
      </c>
      <c r="N604" s="14">
        <v>1846912</v>
      </c>
      <c r="O604" s="14" t="s">
        <v>716</v>
      </c>
      <c r="P604" s="12" t="s">
        <v>29</v>
      </c>
      <c r="Q604" s="15">
        <v>43591</v>
      </c>
      <c r="R604">
        <f t="shared" si="22"/>
        <v>-12</v>
      </c>
      <c r="S604" s="13">
        <v>43570</v>
      </c>
      <c r="T604" s="12">
        <v>1</v>
      </c>
      <c r="U604" s="13">
        <v>43570</v>
      </c>
      <c r="V604" s="12">
        <v>58112</v>
      </c>
      <c r="W604" s="22"/>
      <c r="X604" s="12"/>
      <c r="Y604" s="12"/>
      <c r="Z604" s="12"/>
    </row>
    <row r="605" spans="1:26" x14ac:dyDescent="0.25">
      <c r="A605" s="12" t="s">
        <v>24</v>
      </c>
      <c r="B605" s="13">
        <v>43585</v>
      </c>
      <c r="C605" s="12" t="s">
        <v>73</v>
      </c>
      <c r="D605" s="12" t="s">
        <v>74</v>
      </c>
      <c r="E605" s="12">
        <v>131</v>
      </c>
      <c r="F605" s="13">
        <v>43585</v>
      </c>
      <c r="G605" s="12">
        <v>823004940</v>
      </c>
      <c r="H605" s="12" t="s">
        <v>102</v>
      </c>
      <c r="I605" s="12">
        <v>3</v>
      </c>
      <c r="J605" s="12" t="s">
        <v>116</v>
      </c>
      <c r="K605" s="12">
        <v>1</v>
      </c>
      <c r="L605" s="14">
        <v>537587</v>
      </c>
      <c r="M605" s="14" t="s">
        <v>36</v>
      </c>
      <c r="N605" s="14">
        <v>537587</v>
      </c>
      <c r="O605" s="14" t="s">
        <v>716</v>
      </c>
      <c r="P605" s="12" t="s">
        <v>29</v>
      </c>
      <c r="Q605" s="15">
        <v>43591</v>
      </c>
      <c r="R605">
        <f t="shared" si="22"/>
        <v>-12</v>
      </c>
      <c r="S605" s="13">
        <v>43570</v>
      </c>
      <c r="T605" s="12">
        <v>1</v>
      </c>
      <c r="U605" s="13">
        <v>43570</v>
      </c>
      <c r="V605" s="12">
        <v>58112</v>
      </c>
      <c r="W605" s="22"/>
      <c r="X605" s="12"/>
      <c r="Y605" s="12"/>
      <c r="Z605" s="12"/>
    </row>
    <row r="606" spans="1:26" x14ac:dyDescent="0.25">
      <c r="A606" s="12" t="s">
        <v>24</v>
      </c>
      <c r="B606" s="13">
        <v>43585</v>
      </c>
      <c r="C606" s="12" t="s">
        <v>73</v>
      </c>
      <c r="D606" s="12" t="s">
        <v>74</v>
      </c>
      <c r="E606" s="12">
        <v>131</v>
      </c>
      <c r="F606" s="13">
        <v>43585</v>
      </c>
      <c r="G606" s="12">
        <v>823004940</v>
      </c>
      <c r="H606" s="12" t="s">
        <v>102</v>
      </c>
      <c r="I606" s="12">
        <v>4</v>
      </c>
      <c r="J606" s="12" t="s">
        <v>717</v>
      </c>
      <c r="K606" s="12">
        <v>2</v>
      </c>
      <c r="L606" s="14">
        <v>209177</v>
      </c>
      <c r="M606" s="14" t="s">
        <v>36</v>
      </c>
      <c r="N606" s="14">
        <v>418354</v>
      </c>
      <c r="O606" s="14" t="s">
        <v>716</v>
      </c>
      <c r="P606" s="12" t="s">
        <v>29</v>
      </c>
      <c r="Q606" s="15">
        <v>43591</v>
      </c>
      <c r="R606">
        <f t="shared" si="22"/>
        <v>-12</v>
      </c>
      <c r="S606" s="13">
        <v>43570</v>
      </c>
      <c r="T606" s="12">
        <v>2</v>
      </c>
      <c r="U606" s="13">
        <v>43570</v>
      </c>
      <c r="V606" s="12">
        <v>58112</v>
      </c>
      <c r="W606" s="22"/>
      <c r="X606" s="12"/>
      <c r="Y606" s="12"/>
      <c r="Z606" s="12"/>
    </row>
    <row r="607" spans="1:26" x14ac:dyDescent="0.25">
      <c r="A607" s="12" t="s">
        <v>24</v>
      </c>
      <c r="B607" s="13">
        <v>43585</v>
      </c>
      <c r="C607" s="12">
        <v>0</v>
      </c>
      <c r="D607" s="12" t="s">
        <v>508</v>
      </c>
      <c r="E607" s="12">
        <v>4</v>
      </c>
      <c r="F607" s="13">
        <v>43585</v>
      </c>
      <c r="G607" s="12">
        <v>900015531</v>
      </c>
      <c r="H607" s="12" t="s">
        <v>167</v>
      </c>
      <c r="I607" s="12">
        <v>1</v>
      </c>
      <c r="J607" s="12" t="s">
        <v>718</v>
      </c>
      <c r="K607" s="12">
        <v>1</v>
      </c>
      <c r="L607" s="14">
        <v>42016.800000000003</v>
      </c>
      <c r="M607" s="14">
        <v>7983.1920000000009</v>
      </c>
      <c r="N607" s="14">
        <v>49999.992000000006</v>
      </c>
      <c r="O607" s="14" t="s">
        <v>719</v>
      </c>
      <c r="P607" s="12" t="s">
        <v>29</v>
      </c>
      <c r="Q607" s="15">
        <v>43591</v>
      </c>
      <c r="R607">
        <f t="shared" si="22"/>
        <v>5</v>
      </c>
      <c r="S607" s="13">
        <v>43591</v>
      </c>
      <c r="T607" s="12">
        <v>1</v>
      </c>
      <c r="U607" s="13">
        <v>43591</v>
      </c>
      <c r="V607" s="12">
        <v>17858</v>
      </c>
      <c r="W607" s="22"/>
      <c r="X607" s="12"/>
      <c r="Y607" s="12"/>
      <c r="Z607" s="12"/>
    </row>
    <row r="608" spans="1:26" x14ac:dyDescent="0.25">
      <c r="A608" t="s">
        <v>24</v>
      </c>
      <c r="B608" s="9">
        <v>43585</v>
      </c>
      <c r="C608" t="s">
        <v>41</v>
      </c>
      <c r="D608" t="s">
        <v>42</v>
      </c>
      <c r="E608">
        <v>25</v>
      </c>
      <c r="F608" s="9">
        <v>43585</v>
      </c>
      <c r="G608">
        <v>900452868</v>
      </c>
      <c r="H608" t="s">
        <v>588</v>
      </c>
      <c r="I608">
        <v>1</v>
      </c>
      <c r="J608" t="s">
        <v>589</v>
      </c>
      <c r="K608">
        <v>47</v>
      </c>
      <c r="L608" s="10">
        <v>23529.41</v>
      </c>
      <c r="M608" s="10">
        <v>210117.63130000001</v>
      </c>
      <c r="N608" s="10">
        <v>1315999.9013</v>
      </c>
      <c r="O608" s="10" t="s">
        <v>720</v>
      </c>
      <c r="P608" t="s">
        <v>29</v>
      </c>
      <c r="R608" t="str">
        <f t="shared" si="22"/>
        <v/>
      </c>
    </row>
    <row r="609" spans="1:26" x14ac:dyDescent="0.25">
      <c r="A609" t="s">
        <v>24</v>
      </c>
      <c r="B609" s="9">
        <v>43587</v>
      </c>
      <c r="C609" t="s">
        <v>25</v>
      </c>
      <c r="D609" t="s">
        <v>26</v>
      </c>
      <c r="E609">
        <v>32</v>
      </c>
      <c r="F609" s="9">
        <v>43587</v>
      </c>
      <c r="G609">
        <v>811001723</v>
      </c>
      <c r="H609" t="s">
        <v>721</v>
      </c>
      <c r="I609">
        <v>1</v>
      </c>
      <c r="J609" t="s">
        <v>722</v>
      </c>
      <c r="K609">
        <v>1</v>
      </c>
      <c r="L609" s="10">
        <v>2540000</v>
      </c>
      <c r="M609" s="10">
        <v>482600</v>
      </c>
      <c r="N609" s="10">
        <v>3022600</v>
      </c>
      <c r="O609" s="10" t="s">
        <v>723</v>
      </c>
      <c r="P609" t="s">
        <v>29</v>
      </c>
      <c r="R609" t="str">
        <f t="shared" si="22"/>
        <v/>
      </c>
    </row>
    <row r="610" spans="1:26" x14ac:dyDescent="0.25">
      <c r="A610" s="12" t="s">
        <v>24</v>
      </c>
      <c r="B610" s="13">
        <v>43588</v>
      </c>
      <c r="C610" s="12" t="s">
        <v>25</v>
      </c>
      <c r="D610" s="12" t="s">
        <v>26</v>
      </c>
      <c r="E610" s="12">
        <v>33</v>
      </c>
      <c r="F610" s="13">
        <v>43588</v>
      </c>
      <c r="G610" s="12">
        <v>4407551</v>
      </c>
      <c r="H610" s="12" t="s">
        <v>520</v>
      </c>
      <c r="I610" s="12">
        <v>1</v>
      </c>
      <c r="J610" s="12" t="s">
        <v>243</v>
      </c>
      <c r="K610" s="12">
        <v>1</v>
      </c>
      <c r="L610" s="14">
        <v>120000</v>
      </c>
      <c r="M610" s="14">
        <v>22800</v>
      </c>
      <c r="N610" s="14">
        <v>142800</v>
      </c>
      <c r="O610" s="14" t="s">
        <v>724</v>
      </c>
      <c r="P610" s="12" t="s">
        <v>29</v>
      </c>
      <c r="Q610" s="15">
        <v>43589</v>
      </c>
      <c r="R610">
        <f t="shared" si="22"/>
        <v>7</v>
      </c>
      <c r="S610" s="13">
        <v>43598</v>
      </c>
      <c r="T610" s="12">
        <v>1</v>
      </c>
      <c r="U610" s="13">
        <v>43598</v>
      </c>
      <c r="V610" s="12">
        <v>217</v>
      </c>
      <c r="W610" s="22"/>
      <c r="X610" s="12"/>
      <c r="Y610" s="12"/>
      <c r="Z610" s="12"/>
    </row>
    <row r="611" spans="1:26" x14ac:dyDescent="0.25">
      <c r="A611" t="s">
        <v>24</v>
      </c>
      <c r="B611" s="9">
        <v>43588</v>
      </c>
      <c r="C611" t="s">
        <v>41</v>
      </c>
      <c r="D611" t="s">
        <v>42</v>
      </c>
      <c r="E611">
        <v>26</v>
      </c>
      <c r="F611" s="9">
        <v>43588</v>
      </c>
      <c r="G611">
        <v>830502518</v>
      </c>
      <c r="H611" t="s">
        <v>725</v>
      </c>
      <c r="I611">
        <v>1</v>
      </c>
      <c r="J611" t="s">
        <v>726</v>
      </c>
      <c r="K611">
        <v>24</v>
      </c>
      <c r="L611" s="10">
        <v>42017</v>
      </c>
      <c r="M611" s="10">
        <v>191597.52</v>
      </c>
      <c r="N611" s="10">
        <v>1200005.52</v>
      </c>
      <c r="O611" s="10" t="s">
        <v>727</v>
      </c>
      <c r="P611" t="s">
        <v>29</v>
      </c>
      <c r="R611" t="str">
        <f t="shared" si="22"/>
        <v/>
      </c>
    </row>
    <row r="612" spans="1:26" x14ac:dyDescent="0.25">
      <c r="A612" t="s">
        <v>24</v>
      </c>
      <c r="B612" s="9">
        <v>43588</v>
      </c>
      <c r="C612" t="s">
        <v>41</v>
      </c>
      <c r="D612" t="s">
        <v>42</v>
      </c>
      <c r="E612">
        <v>26</v>
      </c>
      <c r="F612" s="9">
        <v>43588</v>
      </c>
      <c r="G612">
        <v>830502518</v>
      </c>
      <c r="H612" t="s">
        <v>725</v>
      </c>
      <c r="I612">
        <v>2</v>
      </c>
      <c r="J612" t="s">
        <v>728</v>
      </c>
      <c r="K612">
        <v>24</v>
      </c>
      <c r="L612" s="10">
        <v>36555</v>
      </c>
      <c r="M612" s="10">
        <v>166690.79999999999</v>
      </c>
      <c r="N612" s="10">
        <v>1044010.8</v>
      </c>
      <c r="O612" s="10" t="s">
        <v>727</v>
      </c>
      <c r="P612" t="s">
        <v>29</v>
      </c>
      <c r="R612" t="str">
        <f t="shared" si="22"/>
        <v/>
      </c>
    </row>
    <row r="613" spans="1:26" x14ac:dyDescent="0.25">
      <c r="A613" t="s">
        <v>24</v>
      </c>
      <c r="B613" s="9">
        <v>43588</v>
      </c>
      <c r="C613" t="s">
        <v>41</v>
      </c>
      <c r="D613" t="s">
        <v>42</v>
      </c>
      <c r="E613">
        <v>26</v>
      </c>
      <c r="F613" s="9">
        <v>43588</v>
      </c>
      <c r="G613">
        <v>830502518</v>
      </c>
      <c r="H613" t="s">
        <v>725</v>
      </c>
      <c r="I613">
        <v>3</v>
      </c>
      <c r="J613" t="s">
        <v>729</v>
      </c>
      <c r="K613">
        <v>225</v>
      </c>
      <c r="L613" s="10">
        <v>38235</v>
      </c>
      <c r="M613" s="10">
        <v>1634546.25</v>
      </c>
      <c r="N613" s="10">
        <v>10237421.25</v>
      </c>
      <c r="O613" s="10" t="s">
        <v>727</v>
      </c>
      <c r="P613" t="s">
        <v>29</v>
      </c>
      <c r="R613" t="str">
        <f t="shared" si="22"/>
        <v/>
      </c>
    </row>
    <row r="614" spans="1:26" x14ac:dyDescent="0.25">
      <c r="A614" t="s">
        <v>24</v>
      </c>
      <c r="B614" s="9">
        <v>43588</v>
      </c>
      <c r="C614" t="s">
        <v>41</v>
      </c>
      <c r="D614" t="s">
        <v>42</v>
      </c>
      <c r="E614">
        <v>26</v>
      </c>
      <c r="F614" s="9">
        <v>43588</v>
      </c>
      <c r="G614">
        <v>830502518</v>
      </c>
      <c r="H614" t="s">
        <v>725</v>
      </c>
      <c r="I614">
        <v>4</v>
      </c>
      <c r="J614" t="s">
        <v>730</v>
      </c>
      <c r="K614">
        <v>225</v>
      </c>
      <c r="L614" s="10">
        <v>35294</v>
      </c>
      <c r="M614" s="10">
        <v>1508818.5</v>
      </c>
      <c r="N614" s="10">
        <v>9449968.5</v>
      </c>
      <c r="O614" s="10" t="s">
        <v>727</v>
      </c>
      <c r="P614" t="s">
        <v>29</v>
      </c>
      <c r="R614" t="str">
        <f t="shared" si="22"/>
        <v/>
      </c>
    </row>
    <row r="615" spans="1:26" x14ac:dyDescent="0.25">
      <c r="A615" t="s">
        <v>24</v>
      </c>
      <c r="B615" s="9">
        <v>43588</v>
      </c>
      <c r="C615" t="s">
        <v>41</v>
      </c>
      <c r="D615" t="s">
        <v>42</v>
      </c>
      <c r="E615">
        <v>26</v>
      </c>
      <c r="F615" s="9">
        <v>43588</v>
      </c>
      <c r="G615">
        <v>830502518</v>
      </c>
      <c r="H615" t="s">
        <v>725</v>
      </c>
      <c r="I615">
        <v>5</v>
      </c>
      <c r="J615" t="s">
        <v>731</v>
      </c>
      <c r="K615">
        <v>12</v>
      </c>
      <c r="L615" s="10">
        <v>42017</v>
      </c>
      <c r="M615" s="10">
        <v>95798.76</v>
      </c>
      <c r="N615" s="10">
        <v>600002.76</v>
      </c>
      <c r="O615" s="10" t="s">
        <v>727</v>
      </c>
      <c r="P615" t="s">
        <v>29</v>
      </c>
      <c r="R615" t="str">
        <f t="shared" si="22"/>
        <v/>
      </c>
    </row>
    <row r="616" spans="1:26" x14ac:dyDescent="0.25">
      <c r="A616" t="s">
        <v>24</v>
      </c>
      <c r="B616" s="9">
        <v>43588</v>
      </c>
      <c r="C616" t="s">
        <v>41</v>
      </c>
      <c r="D616" t="s">
        <v>42</v>
      </c>
      <c r="E616">
        <v>26</v>
      </c>
      <c r="F616" s="9">
        <v>43588</v>
      </c>
      <c r="G616">
        <v>830502518</v>
      </c>
      <c r="H616" t="s">
        <v>725</v>
      </c>
      <c r="I616">
        <v>6</v>
      </c>
      <c r="J616" t="s">
        <v>732</v>
      </c>
      <c r="K616">
        <v>12</v>
      </c>
      <c r="L616" s="10">
        <v>36555</v>
      </c>
      <c r="M616" s="10">
        <v>83345.399999999994</v>
      </c>
      <c r="N616" s="10">
        <v>522005.4</v>
      </c>
      <c r="O616" s="10" t="s">
        <v>727</v>
      </c>
      <c r="P616" t="s">
        <v>29</v>
      </c>
      <c r="R616" t="str">
        <f t="shared" si="22"/>
        <v/>
      </c>
    </row>
    <row r="617" spans="1:26" x14ac:dyDescent="0.25">
      <c r="A617" t="s">
        <v>24</v>
      </c>
      <c r="B617" s="9">
        <v>43588</v>
      </c>
      <c r="C617" t="s">
        <v>41</v>
      </c>
      <c r="D617" t="s">
        <v>42</v>
      </c>
      <c r="E617">
        <v>26</v>
      </c>
      <c r="F617" s="9">
        <v>43588</v>
      </c>
      <c r="G617">
        <v>830502518</v>
      </c>
      <c r="H617" t="s">
        <v>725</v>
      </c>
      <c r="I617">
        <v>7</v>
      </c>
      <c r="J617" t="s">
        <v>733</v>
      </c>
      <c r="K617">
        <v>195</v>
      </c>
      <c r="L617" s="10">
        <v>37815</v>
      </c>
      <c r="M617" s="10">
        <v>1401045.75</v>
      </c>
      <c r="N617" s="10">
        <v>8774970.75</v>
      </c>
      <c r="O617" s="10" t="s">
        <v>727</v>
      </c>
      <c r="P617" t="s">
        <v>29</v>
      </c>
      <c r="R617" t="str">
        <f t="shared" si="22"/>
        <v/>
      </c>
    </row>
    <row r="618" spans="1:26" x14ac:dyDescent="0.25">
      <c r="A618" t="s">
        <v>24</v>
      </c>
      <c r="B618" s="9">
        <v>43588</v>
      </c>
      <c r="C618" t="s">
        <v>41</v>
      </c>
      <c r="D618" t="s">
        <v>42</v>
      </c>
      <c r="E618">
        <v>26</v>
      </c>
      <c r="F618" s="9">
        <v>43588</v>
      </c>
      <c r="G618">
        <v>830502518</v>
      </c>
      <c r="H618" t="s">
        <v>725</v>
      </c>
      <c r="I618">
        <v>8</v>
      </c>
      <c r="J618" t="s">
        <v>734</v>
      </c>
      <c r="K618">
        <v>195</v>
      </c>
      <c r="L618" s="10">
        <v>35294</v>
      </c>
      <c r="M618" s="10">
        <v>1307642.7</v>
      </c>
      <c r="N618" s="10">
        <v>8189972.7000000002</v>
      </c>
      <c r="O618" s="10" t="s">
        <v>727</v>
      </c>
      <c r="P618" t="s">
        <v>29</v>
      </c>
      <c r="R618" t="str">
        <f t="shared" si="22"/>
        <v/>
      </c>
    </row>
    <row r="619" spans="1:26" x14ac:dyDescent="0.25">
      <c r="A619" t="s">
        <v>24</v>
      </c>
      <c r="B619" s="9">
        <v>43588</v>
      </c>
      <c r="C619" t="s">
        <v>41</v>
      </c>
      <c r="D619" t="s">
        <v>42</v>
      </c>
      <c r="E619">
        <v>26</v>
      </c>
      <c r="F619" s="9">
        <v>43588</v>
      </c>
      <c r="G619">
        <v>830502518</v>
      </c>
      <c r="H619" t="s">
        <v>725</v>
      </c>
      <c r="I619">
        <v>9</v>
      </c>
      <c r="J619" t="s">
        <v>735</v>
      </c>
      <c r="K619">
        <v>15</v>
      </c>
      <c r="L619" s="10">
        <v>29832</v>
      </c>
      <c r="M619" s="10">
        <v>85021.2</v>
      </c>
      <c r="N619" s="10">
        <v>532501.19999999995</v>
      </c>
      <c r="O619" s="10" t="s">
        <v>727</v>
      </c>
      <c r="P619" t="s">
        <v>29</v>
      </c>
      <c r="R619" t="str">
        <f t="shared" si="22"/>
        <v/>
      </c>
    </row>
    <row r="620" spans="1:26" x14ac:dyDescent="0.25">
      <c r="A620" t="s">
        <v>24</v>
      </c>
      <c r="B620" s="9">
        <v>43588</v>
      </c>
      <c r="C620" t="s">
        <v>41</v>
      </c>
      <c r="D620" t="s">
        <v>42</v>
      </c>
      <c r="E620">
        <v>26</v>
      </c>
      <c r="F620" s="9">
        <v>43588</v>
      </c>
      <c r="G620">
        <v>830502518</v>
      </c>
      <c r="H620" t="s">
        <v>725</v>
      </c>
      <c r="I620">
        <v>10</v>
      </c>
      <c r="J620" t="s">
        <v>736</v>
      </c>
      <c r="K620">
        <v>15</v>
      </c>
      <c r="L620" s="10">
        <v>23950</v>
      </c>
      <c r="M620" s="10">
        <v>68257.5</v>
      </c>
      <c r="N620" s="10">
        <v>427507.5</v>
      </c>
      <c r="O620" s="10" t="s">
        <v>727</v>
      </c>
      <c r="P620" t="s">
        <v>29</v>
      </c>
      <c r="R620" t="str">
        <f t="shared" si="22"/>
        <v/>
      </c>
    </row>
    <row r="621" spans="1:26" x14ac:dyDescent="0.25">
      <c r="A621" t="s">
        <v>24</v>
      </c>
      <c r="B621" s="9">
        <v>43588</v>
      </c>
      <c r="C621" t="s">
        <v>41</v>
      </c>
      <c r="D621" t="s">
        <v>42</v>
      </c>
      <c r="E621">
        <v>26</v>
      </c>
      <c r="F621" s="9">
        <v>43588</v>
      </c>
      <c r="G621">
        <v>830502518</v>
      </c>
      <c r="H621" t="s">
        <v>725</v>
      </c>
      <c r="I621">
        <v>11</v>
      </c>
      <c r="J621" t="s">
        <v>737</v>
      </c>
      <c r="K621">
        <v>6</v>
      </c>
      <c r="L621" s="10">
        <v>42017</v>
      </c>
      <c r="M621" s="10">
        <v>47899.38</v>
      </c>
      <c r="N621" s="10">
        <v>300001.38</v>
      </c>
      <c r="O621" s="10" t="s">
        <v>727</v>
      </c>
      <c r="P621" t="s">
        <v>29</v>
      </c>
      <c r="R621" t="str">
        <f t="shared" si="22"/>
        <v/>
      </c>
    </row>
    <row r="622" spans="1:26" x14ac:dyDescent="0.25">
      <c r="A622" t="s">
        <v>24</v>
      </c>
      <c r="B622" s="9">
        <v>43588</v>
      </c>
      <c r="C622" t="s">
        <v>41</v>
      </c>
      <c r="D622" t="s">
        <v>42</v>
      </c>
      <c r="E622">
        <v>26</v>
      </c>
      <c r="F622" s="9">
        <v>43588</v>
      </c>
      <c r="G622">
        <v>830502518</v>
      </c>
      <c r="H622" t="s">
        <v>725</v>
      </c>
      <c r="I622">
        <v>12</v>
      </c>
      <c r="J622" t="s">
        <v>738</v>
      </c>
      <c r="K622">
        <v>6</v>
      </c>
      <c r="L622" s="10">
        <v>36555</v>
      </c>
      <c r="M622" s="10">
        <v>41672.699999999997</v>
      </c>
      <c r="N622" s="10">
        <v>261002.7</v>
      </c>
      <c r="O622" s="10" t="s">
        <v>727</v>
      </c>
      <c r="P622" t="s">
        <v>29</v>
      </c>
      <c r="R622" t="str">
        <f t="shared" si="22"/>
        <v/>
      </c>
    </row>
    <row r="623" spans="1:26" x14ac:dyDescent="0.25">
      <c r="A623" t="s">
        <v>24</v>
      </c>
      <c r="B623" s="9">
        <v>43588</v>
      </c>
      <c r="C623" t="s">
        <v>41</v>
      </c>
      <c r="D623" t="s">
        <v>42</v>
      </c>
      <c r="E623">
        <v>26</v>
      </c>
      <c r="F623" s="9">
        <v>43588</v>
      </c>
      <c r="G623">
        <v>830502518</v>
      </c>
      <c r="H623" t="s">
        <v>725</v>
      </c>
      <c r="I623">
        <v>13</v>
      </c>
      <c r="J623" t="s">
        <v>739</v>
      </c>
      <c r="K623">
        <v>3</v>
      </c>
      <c r="L623" s="10">
        <v>37815</v>
      </c>
      <c r="M623" s="10">
        <v>21554.55</v>
      </c>
      <c r="N623" s="10">
        <v>134999.54999999999</v>
      </c>
      <c r="O623" s="10" t="s">
        <v>727</v>
      </c>
      <c r="P623" t="s">
        <v>29</v>
      </c>
      <c r="R623" t="str">
        <f t="shared" si="22"/>
        <v/>
      </c>
    </row>
    <row r="624" spans="1:26" x14ac:dyDescent="0.25">
      <c r="A624" t="s">
        <v>24</v>
      </c>
      <c r="B624" s="9">
        <v>43588</v>
      </c>
      <c r="C624" t="s">
        <v>41</v>
      </c>
      <c r="D624" t="s">
        <v>42</v>
      </c>
      <c r="E624">
        <v>26</v>
      </c>
      <c r="F624" s="9">
        <v>43588</v>
      </c>
      <c r="G624">
        <v>830502518</v>
      </c>
      <c r="H624" t="s">
        <v>725</v>
      </c>
      <c r="I624">
        <v>14</v>
      </c>
      <c r="J624" t="s">
        <v>740</v>
      </c>
      <c r="K624">
        <v>3</v>
      </c>
      <c r="L624" s="10">
        <v>35294</v>
      </c>
      <c r="M624" s="10">
        <v>20117.580000000002</v>
      </c>
      <c r="N624" s="10">
        <v>125999.58</v>
      </c>
      <c r="O624" s="10" t="s">
        <v>727</v>
      </c>
      <c r="P624" t="s">
        <v>29</v>
      </c>
      <c r="R624" t="str">
        <f t="shared" si="22"/>
        <v/>
      </c>
    </row>
    <row r="625" spans="1:26" x14ac:dyDescent="0.25">
      <c r="A625" t="s">
        <v>24</v>
      </c>
      <c r="B625" s="9">
        <v>43588</v>
      </c>
      <c r="C625" t="s">
        <v>41</v>
      </c>
      <c r="D625" t="s">
        <v>42</v>
      </c>
      <c r="E625">
        <v>26</v>
      </c>
      <c r="F625" s="9">
        <v>43588</v>
      </c>
      <c r="G625">
        <v>830502518</v>
      </c>
      <c r="H625" t="s">
        <v>725</v>
      </c>
      <c r="I625">
        <v>15</v>
      </c>
      <c r="J625" t="s">
        <v>741</v>
      </c>
      <c r="K625">
        <v>30</v>
      </c>
      <c r="L625" s="10">
        <v>26050</v>
      </c>
      <c r="M625" s="10">
        <v>148485</v>
      </c>
      <c r="N625" s="10">
        <v>929985</v>
      </c>
      <c r="O625" s="10" t="s">
        <v>727</v>
      </c>
      <c r="P625" t="s">
        <v>29</v>
      </c>
      <c r="R625" t="str">
        <f t="shared" si="22"/>
        <v/>
      </c>
    </row>
    <row r="626" spans="1:26" x14ac:dyDescent="0.25">
      <c r="A626" t="s">
        <v>24</v>
      </c>
      <c r="B626" s="9">
        <v>43588</v>
      </c>
      <c r="C626" t="s">
        <v>41</v>
      </c>
      <c r="D626" t="s">
        <v>42</v>
      </c>
      <c r="E626">
        <v>26</v>
      </c>
      <c r="F626" s="9">
        <v>43588</v>
      </c>
      <c r="G626">
        <v>830502518</v>
      </c>
      <c r="H626" t="s">
        <v>725</v>
      </c>
      <c r="I626">
        <v>16</v>
      </c>
      <c r="J626" t="s">
        <v>742</v>
      </c>
      <c r="K626">
        <v>3</v>
      </c>
      <c r="L626" s="10">
        <v>28571</v>
      </c>
      <c r="M626" s="10">
        <v>16285.47</v>
      </c>
      <c r="N626" s="10">
        <v>101998.47</v>
      </c>
      <c r="O626" s="10" t="s">
        <v>727</v>
      </c>
      <c r="P626" t="s">
        <v>29</v>
      </c>
      <c r="R626" t="str">
        <f t="shared" si="22"/>
        <v/>
      </c>
    </row>
    <row r="627" spans="1:26" x14ac:dyDescent="0.25">
      <c r="A627" t="s">
        <v>24</v>
      </c>
      <c r="B627" s="9">
        <v>43588</v>
      </c>
      <c r="C627" t="s">
        <v>41</v>
      </c>
      <c r="D627" t="s">
        <v>42</v>
      </c>
      <c r="E627">
        <v>26</v>
      </c>
      <c r="F627" s="9">
        <v>43588</v>
      </c>
      <c r="G627">
        <v>830502518</v>
      </c>
      <c r="H627" t="s">
        <v>725</v>
      </c>
      <c r="I627">
        <v>17</v>
      </c>
      <c r="J627" t="s">
        <v>743</v>
      </c>
      <c r="K627">
        <v>30</v>
      </c>
      <c r="L627" s="10">
        <v>50420</v>
      </c>
      <c r="M627" s="10">
        <v>287394</v>
      </c>
      <c r="N627" s="10">
        <v>1799994</v>
      </c>
      <c r="O627" s="10" t="s">
        <v>727</v>
      </c>
      <c r="P627" t="s">
        <v>29</v>
      </c>
      <c r="R627" t="str">
        <f t="shared" si="22"/>
        <v/>
      </c>
    </row>
    <row r="628" spans="1:26" x14ac:dyDescent="0.25">
      <c r="A628" t="s">
        <v>24</v>
      </c>
      <c r="B628" s="9">
        <v>43588</v>
      </c>
      <c r="C628" t="s">
        <v>41</v>
      </c>
      <c r="D628" t="s">
        <v>42</v>
      </c>
      <c r="E628">
        <v>26</v>
      </c>
      <c r="F628" s="9">
        <v>43588</v>
      </c>
      <c r="G628">
        <v>830502518</v>
      </c>
      <c r="H628" t="s">
        <v>725</v>
      </c>
      <c r="I628">
        <v>18</v>
      </c>
      <c r="J628" t="s">
        <v>743</v>
      </c>
      <c r="K628">
        <v>3</v>
      </c>
      <c r="L628" s="10">
        <v>50420</v>
      </c>
      <c r="M628" s="10">
        <v>28739.4</v>
      </c>
      <c r="N628" s="10">
        <v>179999.4</v>
      </c>
      <c r="O628" s="10" t="s">
        <v>727</v>
      </c>
      <c r="P628" t="s">
        <v>29</v>
      </c>
      <c r="R628" t="str">
        <f t="shared" si="22"/>
        <v/>
      </c>
    </row>
    <row r="629" spans="1:26" x14ac:dyDescent="0.25">
      <c r="A629" s="12" t="s">
        <v>24</v>
      </c>
      <c r="B629" s="13">
        <v>43588</v>
      </c>
      <c r="C629" s="12" t="s">
        <v>409</v>
      </c>
      <c r="D629" s="12" t="s">
        <v>410</v>
      </c>
      <c r="E629" s="12">
        <v>7</v>
      </c>
      <c r="F629" s="13">
        <v>43588</v>
      </c>
      <c r="G629" s="12">
        <v>800224359</v>
      </c>
      <c r="H629" s="12" t="s">
        <v>744</v>
      </c>
      <c r="I629" s="12">
        <v>1</v>
      </c>
      <c r="J629" s="12" t="s">
        <v>745</v>
      </c>
      <c r="K629" s="12">
        <v>10</v>
      </c>
      <c r="L629" s="14">
        <v>27200</v>
      </c>
      <c r="M629" s="14">
        <v>51680</v>
      </c>
      <c r="N629" s="14">
        <v>323680</v>
      </c>
      <c r="O629" s="14" t="s">
        <v>746</v>
      </c>
      <c r="P629" s="12" t="s">
        <v>29</v>
      </c>
      <c r="Q629" s="15">
        <v>43593</v>
      </c>
      <c r="R629">
        <f t="shared" si="22"/>
        <v>10</v>
      </c>
      <c r="S629" s="13">
        <v>43601</v>
      </c>
      <c r="T629" s="12">
        <v>10</v>
      </c>
      <c r="U629" s="13">
        <v>43601</v>
      </c>
      <c r="V629" s="12">
        <v>25804</v>
      </c>
      <c r="W629" s="22"/>
      <c r="X629" s="12"/>
      <c r="Y629" s="12"/>
      <c r="Z629" s="12"/>
    </row>
    <row r="630" spans="1:26" x14ac:dyDescent="0.25">
      <c r="A630" s="12" t="s">
        <v>24</v>
      </c>
      <c r="B630" s="13">
        <v>43588</v>
      </c>
      <c r="C630" s="12" t="s">
        <v>409</v>
      </c>
      <c r="D630" s="12" t="s">
        <v>410</v>
      </c>
      <c r="E630" s="12">
        <v>7</v>
      </c>
      <c r="F630" s="13">
        <v>43588</v>
      </c>
      <c r="G630" s="12">
        <v>800224359</v>
      </c>
      <c r="H630" s="12" t="s">
        <v>744</v>
      </c>
      <c r="I630" s="12">
        <v>2</v>
      </c>
      <c r="J630" s="12" t="s">
        <v>747</v>
      </c>
      <c r="K630" s="12">
        <v>5</v>
      </c>
      <c r="L630" s="14">
        <v>41900</v>
      </c>
      <c r="M630" s="14">
        <v>39805</v>
      </c>
      <c r="N630" s="14">
        <v>249305</v>
      </c>
      <c r="O630" s="14" t="s">
        <v>746</v>
      </c>
      <c r="P630" s="12" t="s">
        <v>29</v>
      </c>
      <c r="Q630" s="15">
        <v>43593</v>
      </c>
      <c r="R630">
        <f t="shared" si="22"/>
        <v>10</v>
      </c>
      <c r="S630" s="13">
        <v>43601</v>
      </c>
      <c r="T630" s="12">
        <v>5</v>
      </c>
      <c r="U630" s="13">
        <v>43601</v>
      </c>
      <c r="V630" s="12">
        <v>25804</v>
      </c>
      <c r="W630" s="22"/>
      <c r="X630" s="12"/>
      <c r="Y630" s="12"/>
      <c r="Z630" s="12"/>
    </row>
    <row r="631" spans="1:26" x14ac:dyDescent="0.25">
      <c r="A631" s="12" t="s">
        <v>24</v>
      </c>
      <c r="B631" s="13">
        <v>43588</v>
      </c>
      <c r="C631" s="12" t="s">
        <v>409</v>
      </c>
      <c r="D631" s="12" t="s">
        <v>410</v>
      </c>
      <c r="E631" s="12">
        <v>7</v>
      </c>
      <c r="F631" s="13">
        <v>43588</v>
      </c>
      <c r="G631" s="12">
        <v>800224359</v>
      </c>
      <c r="H631" s="12" t="s">
        <v>744</v>
      </c>
      <c r="I631" s="12">
        <v>3</v>
      </c>
      <c r="J631" s="12" t="s">
        <v>748</v>
      </c>
      <c r="K631" s="12">
        <v>5</v>
      </c>
      <c r="L631" s="14">
        <v>36000</v>
      </c>
      <c r="M631" s="14">
        <v>34200</v>
      </c>
      <c r="N631" s="14">
        <v>214200</v>
      </c>
      <c r="O631" s="14" t="s">
        <v>746</v>
      </c>
      <c r="P631" s="12" t="s">
        <v>29</v>
      </c>
      <c r="Q631" s="15">
        <v>43593</v>
      </c>
      <c r="R631">
        <f t="shared" si="22"/>
        <v>10</v>
      </c>
      <c r="S631" s="13">
        <v>43601</v>
      </c>
      <c r="T631" s="12">
        <v>5</v>
      </c>
      <c r="U631" s="13">
        <v>43601</v>
      </c>
      <c r="V631" s="12">
        <v>25804</v>
      </c>
      <c r="W631" s="22"/>
      <c r="X631" s="12"/>
      <c r="Y631" s="12"/>
      <c r="Z631" s="12"/>
    </row>
    <row r="632" spans="1:26" x14ac:dyDescent="0.25">
      <c r="A632" t="s">
        <v>24</v>
      </c>
      <c r="B632" s="9">
        <v>43588</v>
      </c>
      <c r="C632" t="s">
        <v>409</v>
      </c>
      <c r="D632" t="s">
        <v>410</v>
      </c>
      <c r="E632">
        <v>7</v>
      </c>
      <c r="F632" s="9">
        <v>43588</v>
      </c>
      <c r="G632">
        <v>800224359</v>
      </c>
      <c r="H632" t="s">
        <v>744</v>
      </c>
      <c r="I632">
        <v>4</v>
      </c>
      <c r="J632" t="s">
        <v>749</v>
      </c>
      <c r="K632">
        <v>1</v>
      </c>
      <c r="L632" s="10">
        <v>661900</v>
      </c>
      <c r="M632" s="10" t="s">
        <v>36</v>
      </c>
      <c r="N632" s="10">
        <v>661900</v>
      </c>
      <c r="O632" s="10" t="s">
        <v>746</v>
      </c>
      <c r="P632" t="s">
        <v>29</v>
      </c>
      <c r="Q632" s="16">
        <v>43593</v>
      </c>
      <c r="R632">
        <f t="shared" si="22"/>
        <v>10</v>
      </c>
      <c r="S632" s="9">
        <v>43601</v>
      </c>
      <c r="T632" t="s">
        <v>750</v>
      </c>
      <c r="U632" s="9">
        <v>43601</v>
      </c>
    </row>
    <row r="633" spans="1:26" x14ac:dyDescent="0.25">
      <c r="A633" s="12" t="s">
        <v>24</v>
      </c>
      <c r="B633" s="13">
        <v>43588</v>
      </c>
      <c r="C633" s="12" t="s">
        <v>409</v>
      </c>
      <c r="D633" s="12" t="s">
        <v>410</v>
      </c>
      <c r="E633" s="12">
        <v>7</v>
      </c>
      <c r="F633" s="13">
        <v>43588</v>
      </c>
      <c r="G633" s="12">
        <v>800224359</v>
      </c>
      <c r="H633" s="12" t="s">
        <v>744</v>
      </c>
      <c r="I633" s="12">
        <v>5</v>
      </c>
      <c r="J633" s="12" t="s">
        <v>751</v>
      </c>
      <c r="K633" s="12">
        <v>10</v>
      </c>
      <c r="L633" s="14">
        <v>12300</v>
      </c>
      <c r="M633" s="14">
        <v>23370</v>
      </c>
      <c r="N633" s="14">
        <v>146370</v>
      </c>
      <c r="O633" s="14" t="s">
        <v>746</v>
      </c>
      <c r="P633" s="12" t="s">
        <v>29</v>
      </c>
      <c r="Q633" s="15">
        <v>43593</v>
      </c>
      <c r="R633">
        <f t="shared" si="22"/>
        <v>10</v>
      </c>
      <c r="S633" s="13">
        <v>43601</v>
      </c>
      <c r="T633" s="12">
        <v>10</v>
      </c>
      <c r="U633" s="13">
        <v>43601</v>
      </c>
      <c r="V633" s="12">
        <v>25804</v>
      </c>
      <c r="W633" s="22"/>
      <c r="X633" s="12"/>
      <c r="Y633" s="12"/>
      <c r="Z633" s="12"/>
    </row>
    <row r="634" spans="1:26" x14ac:dyDescent="0.25">
      <c r="A634" s="12" t="s">
        <v>24</v>
      </c>
      <c r="B634" s="13">
        <v>43588</v>
      </c>
      <c r="C634" s="12" t="s">
        <v>409</v>
      </c>
      <c r="D634" s="12" t="s">
        <v>410</v>
      </c>
      <c r="E634" s="12">
        <v>7</v>
      </c>
      <c r="F634" s="13">
        <v>43588</v>
      </c>
      <c r="G634" s="12">
        <v>800224359</v>
      </c>
      <c r="H634" s="12" t="s">
        <v>744</v>
      </c>
      <c r="I634" s="12">
        <v>6</v>
      </c>
      <c r="J634" s="12" t="s">
        <v>752</v>
      </c>
      <c r="K634" s="12">
        <v>70</v>
      </c>
      <c r="L634" s="14">
        <v>3050</v>
      </c>
      <c r="M634" s="14">
        <v>40565</v>
      </c>
      <c r="N634" s="14">
        <v>254065</v>
      </c>
      <c r="O634" s="14" t="s">
        <v>746</v>
      </c>
      <c r="P634" s="12" t="s">
        <v>29</v>
      </c>
      <c r="Q634" s="15">
        <v>43593</v>
      </c>
      <c r="R634">
        <f t="shared" si="22"/>
        <v>10</v>
      </c>
      <c r="S634" s="13">
        <v>43601</v>
      </c>
      <c r="T634" s="12">
        <v>70</v>
      </c>
      <c r="U634" s="13">
        <v>43601</v>
      </c>
      <c r="V634" s="12">
        <v>25804</v>
      </c>
      <c r="W634" s="22"/>
      <c r="X634" s="12"/>
      <c r="Y634" s="12"/>
      <c r="Z634" s="12"/>
    </row>
    <row r="635" spans="1:26" x14ac:dyDescent="0.25">
      <c r="A635" s="12" t="s">
        <v>24</v>
      </c>
      <c r="B635" s="13">
        <v>43588</v>
      </c>
      <c r="C635" s="12" t="s">
        <v>409</v>
      </c>
      <c r="D635" s="12" t="s">
        <v>410</v>
      </c>
      <c r="E635" s="12">
        <v>7</v>
      </c>
      <c r="F635" s="13">
        <v>43588</v>
      </c>
      <c r="G635" s="12">
        <v>800224359</v>
      </c>
      <c r="H635" s="12" t="s">
        <v>744</v>
      </c>
      <c r="I635" s="12">
        <v>7</v>
      </c>
      <c r="J635" s="12" t="s">
        <v>753</v>
      </c>
      <c r="K635" s="12">
        <v>3</v>
      </c>
      <c r="L635" s="14">
        <v>97000</v>
      </c>
      <c r="M635" s="14">
        <v>55290</v>
      </c>
      <c r="N635" s="14">
        <v>346290</v>
      </c>
      <c r="O635" s="14" t="s">
        <v>746</v>
      </c>
      <c r="P635" s="12" t="s">
        <v>29</v>
      </c>
      <c r="Q635" s="15">
        <v>43593</v>
      </c>
      <c r="R635">
        <f t="shared" si="22"/>
        <v>10</v>
      </c>
      <c r="S635" s="13">
        <v>43601</v>
      </c>
      <c r="T635" s="12">
        <v>3</v>
      </c>
      <c r="U635" s="13">
        <v>43601</v>
      </c>
      <c r="V635" s="12">
        <v>25804</v>
      </c>
      <c r="W635" s="22"/>
      <c r="X635" s="12"/>
      <c r="Y635" s="12"/>
      <c r="Z635" s="12"/>
    </row>
    <row r="636" spans="1:26" x14ac:dyDescent="0.25">
      <c r="A636" s="12" t="s">
        <v>24</v>
      </c>
      <c r="B636" s="13">
        <v>43591</v>
      </c>
      <c r="C636" s="12" t="s">
        <v>605</v>
      </c>
      <c r="D636" s="12" t="s">
        <v>33</v>
      </c>
      <c r="E636" s="12">
        <v>20</v>
      </c>
      <c r="F636" s="13">
        <v>43591</v>
      </c>
      <c r="G636" s="12">
        <v>823004940</v>
      </c>
      <c r="H636" s="12" t="s">
        <v>102</v>
      </c>
      <c r="I636" s="12">
        <v>1</v>
      </c>
      <c r="J636" s="12" t="s">
        <v>117</v>
      </c>
      <c r="K636" s="12">
        <v>1</v>
      </c>
      <c r="L636" s="14">
        <v>1846912</v>
      </c>
      <c r="M636" s="14" t="s">
        <v>36</v>
      </c>
      <c r="N636" s="14">
        <v>1846912</v>
      </c>
      <c r="O636" s="14" t="s">
        <v>754</v>
      </c>
      <c r="P636" s="12" t="s">
        <v>29</v>
      </c>
      <c r="Q636" s="15">
        <v>43594</v>
      </c>
      <c r="R636">
        <f t="shared" si="22"/>
        <v>5</v>
      </c>
      <c r="S636" s="13">
        <v>43595</v>
      </c>
      <c r="T636" s="12">
        <v>1</v>
      </c>
      <c r="U636" s="13">
        <v>43595</v>
      </c>
      <c r="V636" s="12">
        <v>58858</v>
      </c>
      <c r="W636" s="22"/>
      <c r="X636" s="12"/>
      <c r="Y636" s="12"/>
      <c r="Z636" s="12"/>
    </row>
    <row r="637" spans="1:26" x14ac:dyDescent="0.25">
      <c r="A637" s="12" t="s">
        <v>24</v>
      </c>
      <c r="B637" s="13">
        <v>43591</v>
      </c>
      <c r="C637" s="12" t="s">
        <v>605</v>
      </c>
      <c r="D637" s="12" t="s">
        <v>33</v>
      </c>
      <c r="E637" s="12">
        <v>20</v>
      </c>
      <c r="F637" s="13">
        <v>43591</v>
      </c>
      <c r="G637" s="12">
        <v>823004940</v>
      </c>
      <c r="H637" s="12" t="s">
        <v>102</v>
      </c>
      <c r="I637" s="12">
        <v>2</v>
      </c>
      <c r="J637" s="12" t="s">
        <v>118</v>
      </c>
      <c r="K637" s="12">
        <v>1</v>
      </c>
      <c r="L637" s="14">
        <v>1679915</v>
      </c>
      <c r="M637" s="14" t="s">
        <v>36</v>
      </c>
      <c r="N637" s="14">
        <v>1679915</v>
      </c>
      <c r="O637" s="14" t="s">
        <v>754</v>
      </c>
      <c r="P637" s="12" t="s">
        <v>29</v>
      </c>
      <c r="Q637" s="15">
        <v>43594</v>
      </c>
      <c r="R637">
        <f t="shared" si="22"/>
        <v>5</v>
      </c>
      <c r="S637" s="13">
        <v>43595</v>
      </c>
      <c r="T637" s="12">
        <v>1</v>
      </c>
      <c r="U637" s="13">
        <v>43595</v>
      </c>
      <c r="V637" s="12">
        <v>58858</v>
      </c>
      <c r="W637" s="22"/>
      <c r="X637" s="12"/>
      <c r="Y637" s="12"/>
      <c r="Z637" s="12"/>
    </row>
    <row r="638" spans="1:26" x14ac:dyDescent="0.25">
      <c r="A638" s="12" t="s">
        <v>24</v>
      </c>
      <c r="B638" s="13">
        <v>43591</v>
      </c>
      <c r="C638" s="12" t="s">
        <v>605</v>
      </c>
      <c r="D638" s="12" t="s">
        <v>33</v>
      </c>
      <c r="E638" s="12">
        <v>20</v>
      </c>
      <c r="F638" s="13">
        <v>43591</v>
      </c>
      <c r="G638" s="12">
        <v>823004940</v>
      </c>
      <c r="H638" s="12" t="s">
        <v>102</v>
      </c>
      <c r="I638" s="12">
        <v>3</v>
      </c>
      <c r="J638" s="12" t="s">
        <v>116</v>
      </c>
      <c r="K638" s="12">
        <v>1</v>
      </c>
      <c r="L638" s="14">
        <v>537587</v>
      </c>
      <c r="M638" s="14" t="s">
        <v>36</v>
      </c>
      <c r="N638" s="14">
        <v>537587</v>
      </c>
      <c r="O638" s="14" t="s">
        <v>754</v>
      </c>
      <c r="P638" s="12" t="s">
        <v>29</v>
      </c>
      <c r="Q638" s="15">
        <v>43594</v>
      </c>
      <c r="R638">
        <f t="shared" si="22"/>
        <v>5</v>
      </c>
      <c r="S638" s="13">
        <v>43595</v>
      </c>
      <c r="T638" s="12">
        <v>1</v>
      </c>
      <c r="U638" s="13">
        <v>43595</v>
      </c>
      <c r="V638" s="12">
        <v>58858</v>
      </c>
      <c r="W638" s="22"/>
      <c r="X638" s="12"/>
      <c r="Y638" s="12"/>
      <c r="Z638" s="12"/>
    </row>
    <row r="639" spans="1:26" x14ac:dyDescent="0.25">
      <c r="A639" s="12" t="s">
        <v>24</v>
      </c>
      <c r="B639" s="13">
        <v>43591</v>
      </c>
      <c r="C639" s="12" t="s">
        <v>605</v>
      </c>
      <c r="D639" s="12" t="s">
        <v>33</v>
      </c>
      <c r="E639" s="12">
        <v>20</v>
      </c>
      <c r="F639" s="13">
        <v>43591</v>
      </c>
      <c r="G639" s="12">
        <v>823004940</v>
      </c>
      <c r="H639" s="12" t="s">
        <v>102</v>
      </c>
      <c r="I639" s="12">
        <v>4</v>
      </c>
      <c r="J639" s="12" t="s">
        <v>537</v>
      </c>
      <c r="K639" s="12">
        <v>2</v>
      </c>
      <c r="L639" s="14">
        <v>209177</v>
      </c>
      <c r="M639" s="14" t="s">
        <v>36</v>
      </c>
      <c r="N639" s="14">
        <v>418354</v>
      </c>
      <c r="O639" s="14" t="s">
        <v>754</v>
      </c>
      <c r="P639" s="12" t="s">
        <v>29</v>
      </c>
      <c r="Q639" s="15">
        <v>43594</v>
      </c>
      <c r="R639">
        <f t="shared" si="22"/>
        <v>5</v>
      </c>
      <c r="S639" s="13">
        <v>43595</v>
      </c>
      <c r="T639" s="12">
        <v>2</v>
      </c>
      <c r="U639" s="13">
        <v>43595</v>
      </c>
      <c r="V639" s="12">
        <v>58858</v>
      </c>
      <c r="W639" s="22"/>
      <c r="X639" s="12"/>
      <c r="Y639" s="12"/>
      <c r="Z639" s="12"/>
    </row>
    <row r="640" spans="1:26" x14ac:dyDescent="0.25">
      <c r="A640" s="12" t="s">
        <v>24</v>
      </c>
      <c r="B640" s="13">
        <v>43591</v>
      </c>
      <c r="C640" s="12" t="s">
        <v>605</v>
      </c>
      <c r="D640" s="12" t="s">
        <v>33</v>
      </c>
      <c r="E640" s="12">
        <v>21</v>
      </c>
      <c r="F640" s="13">
        <v>43591</v>
      </c>
      <c r="G640" s="12">
        <v>823004940</v>
      </c>
      <c r="H640" s="12" t="s">
        <v>102</v>
      </c>
      <c r="I640" s="12">
        <v>1</v>
      </c>
      <c r="J640" s="12" t="s">
        <v>755</v>
      </c>
      <c r="K640" s="12">
        <v>1</v>
      </c>
      <c r="L640" s="14">
        <v>1846912</v>
      </c>
      <c r="M640" s="14" t="s">
        <v>36</v>
      </c>
      <c r="N640" s="14">
        <v>1846912</v>
      </c>
      <c r="O640" s="14" t="s">
        <v>756</v>
      </c>
      <c r="P640" t="s">
        <v>29</v>
      </c>
      <c r="Q640" s="15">
        <v>43593</v>
      </c>
      <c r="R640">
        <f t="shared" si="22"/>
        <v>5</v>
      </c>
      <c r="S640" s="13">
        <v>43595</v>
      </c>
      <c r="T640" s="12">
        <v>1</v>
      </c>
      <c r="U640" s="13">
        <v>43595</v>
      </c>
      <c r="V640" s="12">
        <v>58856</v>
      </c>
      <c r="W640" s="22"/>
      <c r="X640" s="12"/>
      <c r="Y640" s="12"/>
      <c r="Z640" s="12"/>
    </row>
    <row r="641" spans="1:26" x14ac:dyDescent="0.25">
      <c r="A641" s="12" t="s">
        <v>24</v>
      </c>
      <c r="B641" s="13">
        <v>43591</v>
      </c>
      <c r="C641" s="12" t="s">
        <v>605</v>
      </c>
      <c r="D641" s="12" t="s">
        <v>33</v>
      </c>
      <c r="E641" s="12">
        <v>21</v>
      </c>
      <c r="F641" s="13">
        <v>43591</v>
      </c>
      <c r="G641" s="12">
        <v>823004940</v>
      </c>
      <c r="H641" s="12" t="s">
        <v>102</v>
      </c>
      <c r="I641" s="12">
        <v>2</v>
      </c>
      <c r="J641" s="12" t="s">
        <v>757</v>
      </c>
      <c r="K641" s="12">
        <v>1</v>
      </c>
      <c r="L641" s="14">
        <v>1679915</v>
      </c>
      <c r="M641" s="14" t="s">
        <v>36</v>
      </c>
      <c r="N641" s="14">
        <v>1679915</v>
      </c>
      <c r="O641" s="14" t="s">
        <v>756</v>
      </c>
      <c r="P641" t="s">
        <v>29</v>
      </c>
      <c r="Q641" s="15">
        <v>43593</v>
      </c>
      <c r="R641">
        <f t="shared" si="22"/>
        <v>5</v>
      </c>
      <c r="S641" s="13">
        <v>43595</v>
      </c>
      <c r="T641" s="12">
        <v>1</v>
      </c>
      <c r="U641" s="13">
        <v>43595</v>
      </c>
      <c r="V641" s="12">
        <v>58856</v>
      </c>
      <c r="W641" s="22"/>
      <c r="X641" s="12"/>
      <c r="Y641" s="12"/>
      <c r="Z641" s="12"/>
    </row>
    <row r="642" spans="1:26" x14ac:dyDescent="0.25">
      <c r="A642" s="12" t="s">
        <v>24</v>
      </c>
      <c r="B642" s="13">
        <v>43591</v>
      </c>
      <c r="C642" s="12" t="s">
        <v>605</v>
      </c>
      <c r="D642" s="12" t="s">
        <v>33</v>
      </c>
      <c r="E642" s="12">
        <v>21</v>
      </c>
      <c r="F642" s="13">
        <v>43591</v>
      </c>
      <c r="G642" s="12">
        <v>823004940</v>
      </c>
      <c r="H642" s="12" t="s">
        <v>102</v>
      </c>
      <c r="I642" s="12">
        <v>3</v>
      </c>
      <c r="J642" s="12" t="s">
        <v>119</v>
      </c>
      <c r="K642" s="12">
        <v>1</v>
      </c>
      <c r="L642" s="14">
        <v>537587</v>
      </c>
      <c r="M642" s="14" t="s">
        <v>36</v>
      </c>
      <c r="N642" s="14">
        <v>537587</v>
      </c>
      <c r="O642" s="14" t="s">
        <v>756</v>
      </c>
      <c r="P642" t="s">
        <v>29</v>
      </c>
      <c r="Q642" s="15">
        <v>43593</v>
      </c>
      <c r="R642">
        <f t="shared" si="22"/>
        <v>5</v>
      </c>
      <c r="S642" s="13">
        <v>43595</v>
      </c>
      <c r="T642" s="12">
        <v>1</v>
      </c>
      <c r="U642" s="13">
        <v>43595</v>
      </c>
      <c r="V642" s="12">
        <v>58856</v>
      </c>
      <c r="W642" s="22"/>
      <c r="X642" s="12"/>
      <c r="Y642" s="12"/>
      <c r="Z642" s="12"/>
    </row>
    <row r="643" spans="1:26" x14ac:dyDescent="0.25">
      <c r="A643" s="12" t="s">
        <v>24</v>
      </c>
      <c r="B643" s="13">
        <v>43591</v>
      </c>
      <c r="C643" s="12" t="s">
        <v>605</v>
      </c>
      <c r="D643" s="12" t="s">
        <v>33</v>
      </c>
      <c r="E643" s="12">
        <v>21</v>
      </c>
      <c r="F643" s="13">
        <v>43591</v>
      </c>
      <c r="G643" s="12">
        <v>823004940</v>
      </c>
      <c r="H643" s="12" t="s">
        <v>102</v>
      </c>
      <c r="I643" s="12">
        <v>4</v>
      </c>
      <c r="J643" s="12" t="s">
        <v>537</v>
      </c>
      <c r="K643" s="12">
        <v>1</v>
      </c>
      <c r="L643" s="14">
        <v>209177</v>
      </c>
      <c r="M643" s="14" t="s">
        <v>36</v>
      </c>
      <c r="N643" s="14">
        <v>209177</v>
      </c>
      <c r="O643" s="14" t="s">
        <v>756</v>
      </c>
      <c r="P643" t="s">
        <v>29</v>
      </c>
      <c r="Q643" s="15">
        <v>43593</v>
      </c>
      <c r="R643">
        <f t="shared" ref="R643:R706" si="23">IF(OR(Q643="",U643=""),"",NETWORKDAYS(F643,U643))</f>
        <v>5</v>
      </c>
      <c r="S643" s="13">
        <v>43595</v>
      </c>
      <c r="T643" s="12">
        <v>1</v>
      </c>
      <c r="U643" s="13">
        <v>43595</v>
      </c>
      <c r="V643" s="12">
        <v>58856</v>
      </c>
      <c r="W643" s="22"/>
      <c r="X643" s="12"/>
      <c r="Y643" s="12"/>
      <c r="Z643" s="12"/>
    </row>
    <row r="644" spans="1:26" x14ac:dyDescent="0.25">
      <c r="A644" s="12" t="s">
        <v>24</v>
      </c>
      <c r="B644" s="13">
        <v>43591</v>
      </c>
      <c r="C644" s="12" t="s">
        <v>32</v>
      </c>
      <c r="D644" s="12" t="s">
        <v>33</v>
      </c>
      <c r="E644" s="12">
        <v>22</v>
      </c>
      <c r="F644" s="13">
        <v>43591</v>
      </c>
      <c r="G644" s="12">
        <v>823004940</v>
      </c>
      <c r="H644" s="12" t="s">
        <v>102</v>
      </c>
      <c r="I644" s="12">
        <v>1</v>
      </c>
      <c r="J644" s="12" t="s">
        <v>537</v>
      </c>
      <c r="K644" s="12">
        <v>2</v>
      </c>
      <c r="L644" s="14">
        <v>209177</v>
      </c>
      <c r="M644" s="14" t="s">
        <v>36</v>
      </c>
      <c r="N644" s="14">
        <v>418354</v>
      </c>
      <c r="O644" s="14" t="s">
        <v>758</v>
      </c>
      <c r="P644" t="s">
        <v>29</v>
      </c>
      <c r="Q644" s="15">
        <v>43593</v>
      </c>
      <c r="R644">
        <f t="shared" si="23"/>
        <v>5</v>
      </c>
      <c r="S644" s="13">
        <v>43595</v>
      </c>
      <c r="T644" s="12">
        <v>2</v>
      </c>
      <c r="U644" s="13">
        <v>43595</v>
      </c>
      <c r="V644" s="12">
        <v>58863</v>
      </c>
      <c r="W644" s="22"/>
      <c r="X644" s="12"/>
      <c r="Y644" s="12"/>
      <c r="Z644" s="12"/>
    </row>
    <row r="645" spans="1:26" x14ac:dyDescent="0.25">
      <c r="A645" s="12" t="s">
        <v>24</v>
      </c>
      <c r="B645" s="13">
        <v>43591</v>
      </c>
      <c r="C645" s="12" t="s">
        <v>32</v>
      </c>
      <c r="D645" s="12" t="s">
        <v>33</v>
      </c>
      <c r="E645" s="12">
        <v>22</v>
      </c>
      <c r="F645" s="13">
        <v>43591</v>
      </c>
      <c r="G645" s="12">
        <v>823004940</v>
      </c>
      <c r="H645" s="12" t="s">
        <v>102</v>
      </c>
      <c r="I645" s="12">
        <v>2</v>
      </c>
      <c r="J645" s="12" t="s">
        <v>439</v>
      </c>
      <c r="K645" s="12">
        <v>1</v>
      </c>
      <c r="L645" s="14">
        <v>105791</v>
      </c>
      <c r="M645" s="14" t="s">
        <v>36</v>
      </c>
      <c r="N645" s="14">
        <v>105791</v>
      </c>
      <c r="O645" s="14" t="s">
        <v>758</v>
      </c>
      <c r="P645" t="s">
        <v>29</v>
      </c>
      <c r="Q645" s="15">
        <v>43593</v>
      </c>
      <c r="R645">
        <f t="shared" si="23"/>
        <v>5</v>
      </c>
      <c r="S645" s="13">
        <v>43595</v>
      </c>
      <c r="T645" s="12">
        <v>1</v>
      </c>
      <c r="U645" s="13">
        <v>43595</v>
      </c>
      <c r="V645" s="12">
        <v>58863</v>
      </c>
      <c r="W645" s="22"/>
      <c r="X645" s="12"/>
      <c r="Y645" s="12"/>
      <c r="Z645" s="12"/>
    </row>
    <row r="646" spans="1:26" x14ac:dyDescent="0.25">
      <c r="A646" s="12" t="s">
        <v>24</v>
      </c>
      <c r="B646" s="13">
        <v>43591</v>
      </c>
      <c r="C646" s="12" t="s">
        <v>32</v>
      </c>
      <c r="D646" s="12" t="s">
        <v>33</v>
      </c>
      <c r="E646" s="12">
        <v>23</v>
      </c>
      <c r="F646" s="13">
        <v>43591</v>
      </c>
      <c r="G646" s="12">
        <v>823004940</v>
      </c>
      <c r="H646" s="12" t="s">
        <v>102</v>
      </c>
      <c r="I646" s="12">
        <v>1</v>
      </c>
      <c r="J646" s="12" t="s">
        <v>541</v>
      </c>
      <c r="K646" s="12">
        <v>1</v>
      </c>
      <c r="L646" s="14">
        <v>1942879</v>
      </c>
      <c r="M646" s="14" t="s">
        <v>36</v>
      </c>
      <c r="N646" s="14">
        <v>1942879</v>
      </c>
      <c r="O646" s="14" t="s">
        <v>759</v>
      </c>
      <c r="P646" t="s">
        <v>29</v>
      </c>
      <c r="Q646" s="15">
        <v>43593</v>
      </c>
      <c r="R646">
        <f t="shared" si="23"/>
        <v>5</v>
      </c>
      <c r="S646" s="13">
        <v>43595</v>
      </c>
      <c r="T646" s="12">
        <v>1</v>
      </c>
      <c r="U646" s="13">
        <v>43595</v>
      </c>
      <c r="V646" s="12">
        <v>58860</v>
      </c>
      <c r="W646" s="22"/>
      <c r="X646" s="12"/>
      <c r="Y646" s="12"/>
      <c r="Z646" s="12"/>
    </row>
    <row r="647" spans="1:26" x14ac:dyDescent="0.25">
      <c r="A647" s="12" t="s">
        <v>24</v>
      </c>
      <c r="B647" s="13">
        <v>43591</v>
      </c>
      <c r="C647" s="12" t="s">
        <v>32</v>
      </c>
      <c r="D647" s="12" t="s">
        <v>33</v>
      </c>
      <c r="E647" s="12">
        <v>23</v>
      </c>
      <c r="F647" s="13">
        <v>43591</v>
      </c>
      <c r="G647" s="12">
        <v>823004940</v>
      </c>
      <c r="H647" s="12" t="s">
        <v>102</v>
      </c>
      <c r="I647" s="12">
        <v>2</v>
      </c>
      <c r="J647" s="12" t="s">
        <v>481</v>
      </c>
      <c r="K647" s="12">
        <v>1</v>
      </c>
      <c r="L647" s="14">
        <v>790668</v>
      </c>
      <c r="M647" s="14" t="s">
        <v>36</v>
      </c>
      <c r="N647" s="14">
        <v>790668</v>
      </c>
      <c r="O647" s="14" t="s">
        <v>759</v>
      </c>
      <c r="P647" t="s">
        <v>29</v>
      </c>
      <c r="Q647" s="15">
        <v>43593</v>
      </c>
      <c r="R647">
        <f t="shared" si="23"/>
        <v>5</v>
      </c>
      <c r="S647" s="13">
        <v>43595</v>
      </c>
      <c r="T647" s="12">
        <v>1</v>
      </c>
      <c r="U647" s="13">
        <v>43595</v>
      </c>
      <c r="V647" s="12">
        <v>58860</v>
      </c>
      <c r="W647" s="22"/>
      <c r="X647" s="12"/>
      <c r="Y647" s="12"/>
      <c r="Z647" s="12"/>
    </row>
    <row r="648" spans="1:26" x14ac:dyDescent="0.25">
      <c r="A648" s="12" t="s">
        <v>24</v>
      </c>
      <c r="B648" s="13">
        <v>43591</v>
      </c>
      <c r="C648" s="12" t="s">
        <v>32</v>
      </c>
      <c r="D648" s="12" t="s">
        <v>33</v>
      </c>
      <c r="E648" s="12">
        <v>23</v>
      </c>
      <c r="F648" s="13">
        <v>43591</v>
      </c>
      <c r="G648" s="12">
        <v>823004940</v>
      </c>
      <c r="H648" s="12" t="s">
        <v>102</v>
      </c>
      <c r="I648" s="12">
        <v>3</v>
      </c>
      <c r="J648" s="12" t="s">
        <v>760</v>
      </c>
      <c r="K648" s="12">
        <v>1</v>
      </c>
      <c r="L648" s="14">
        <v>1564931</v>
      </c>
      <c r="M648" s="14" t="s">
        <v>36</v>
      </c>
      <c r="N648" s="14">
        <v>1564931</v>
      </c>
      <c r="O648" s="14" t="s">
        <v>759</v>
      </c>
      <c r="P648" t="s">
        <v>29</v>
      </c>
      <c r="Q648" s="15">
        <v>43593</v>
      </c>
      <c r="R648">
        <f t="shared" si="23"/>
        <v>5</v>
      </c>
      <c r="S648" s="13">
        <v>43595</v>
      </c>
      <c r="T648" s="12">
        <v>1</v>
      </c>
      <c r="U648" s="13">
        <v>43595</v>
      </c>
      <c r="V648" s="12">
        <v>58860</v>
      </c>
      <c r="W648" s="22"/>
      <c r="X648" s="12"/>
      <c r="Y648" s="12"/>
      <c r="Z648" s="12"/>
    </row>
    <row r="649" spans="1:26" x14ac:dyDescent="0.25">
      <c r="A649" s="12" t="s">
        <v>24</v>
      </c>
      <c r="B649" s="13">
        <v>43591</v>
      </c>
      <c r="C649" s="12" t="s">
        <v>32</v>
      </c>
      <c r="D649" s="12" t="s">
        <v>33</v>
      </c>
      <c r="E649" s="12">
        <v>23</v>
      </c>
      <c r="F649" s="13">
        <v>43591</v>
      </c>
      <c r="G649" s="12">
        <v>823004940</v>
      </c>
      <c r="H649" s="12" t="s">
        <v>102</v>
      </c>
      <c r="I649" s="12">
        <v>4</v>
      </c>
      <c r="J649" s="12" t="s">
        <v>761</v>
      </c>
      <c r="K649" s="12">
        <v>1</v>
      </c>
      <c r="L649" s="14">
        <v>544636</v>
      </c>
      <c r="M649" s="14" t="s">
        <v>36</v>
      </c>
      <c r="N649" s="14">
        <v>544636</v>
      </c>
      <c r="O649" s="14" t="s">
        <v>759</v>
      </c>
      <c r="P649" t="s">
        <v>29</v>
      </c>
      <c r="Q649" s="15">
        <v>43593</v>
      </c>
      <c r="R649">
        <f t="shared" si="23"/>
        <v>5</v>
      </c>
      <c r="S649" s="13">
        <v>43595</v>
      </c>
      <c r="T649" s="12">
        <v>1</v>
      </c>
      <c r="U649" s="13">
        <v>43595</v>
      </c>
      <c r="V649" s="12">
        <v>58860</v>
      </c>
      <c r="W649" s="22"/>
      <c r="X649" s="12"/>
      <c r="Y649" s="12"/>
      <c r="Z649" s="12"/>
    </row>
    <row r="650" spans="1:26" x14ac:dyDescent="0.25">
      <c r="A650" t="s">
        <v>24</v>
      </c>
      <c r="B650" s="9">
        <v>43592</v>
      </c>
      <c r="C650" t="s">
        <v>32</v>
      </c>
      <c r="D650" t="s">
        <v>33</v>
      </c>
      <c r="E650">
        <v>24</v>
      </c>
      <c r="F650" s="9">
        <v>43592</v>
      </c>
      <c r="G650">
        <v>890317417</v>
      </c>
      <c r="H650" t="s">
        <v>762</v>
      </c>
      <c r="I650">
        <v>1</v>
      </c>
      <c r="J650" t="s">
        <v>763</v>
      </c>
      <c r="K650">
        <v>1</v>
      </c>
      <c r="L650" s="10">
        <v>5600000</v>
      </c>
      <c r="M650" s="10" t="s">
        <v>36</v>
      </c>
      <c r="N650" s="10">
        <v>5600000</v>
      </c>
      <c r="O650" s="10" t="s">
        <v>764</v>
      </c>
      <c r="P650" t="s">
        <v>29</v>
      </c>
      <c r="R650" t="str">
        <f t="shared" si="23"/>
        <v/>
      </c>
    </row>
    <row r="651" spans="1:26" x14ac:dyDescent="0.25">
      <c r="A651" s="12" t="s">
        <v>40</v>
      </c>
      <c r="B651" s="13">
        <v>43594</v>
      </c>
      <c r="C651" s="12">
        <v>0</v>
      </c>
      <c r="D651" s="12" t="s">
        <v>26</v>
      </c>
      <c r="E651" s="12">
        <v>34</v>
      </c>
      <c r="F651" s="13">
        <v>43594</v>
      </c>
      <c r="G651" s="12">
        <v>4407551</v>
      </c>
      <c r="H651" s="12" t="s">
        <v>520</v>
      </c>
      <c r="I651" s="12">
        <v>1</v>
      </c>
      <c r="J651" s="12" t="s">
        <v>765</v>
      </c>
      <c r="K651" s="12">
        <v>1</v>
      </c>
      <c r="L651" s="14">
        <v>1600000</v>
      </c>
      <c r="M651" s="14">
        <v>304000</v>
      </c>
      <c r="N651" s="14">
        <v>1904000</v>
      </c>
      <c r="O651" s="14" t="s">
        <v>766</v>
      </c>
      <c r="P651" s="12" t="s">
        <v>29</v>
      </c>
      <c r="Q651" s="15">
        <v>43614</v>
      </c>
      <c r="R651">
        <f t="shared" si="23"/>
        <v>19</v>
      </c>
      <c r="S651" s="13">
        <v>43620</v>
      </c>
      <c r="T651" s="12">
        <v>1</v>
      </c>
      <c r="U651" s="13">
        <v>43620</v>
      </c>
      <c r="V651" s="12">
        <v>190</v>
      </c>
      <c r="W651" s="22"/>
      <c r="X651" s="12"/>
      <c r="Y651" s="12"/>
      <c r="Z651" s="12"/>
    </row>
    <row r="652" spans="1:26" x14ac:dyDescent="0.25">
      <c r="A652" s="12" t="s">
        <v>40</v>
      </c>
      <c r="B652" s="13">
        <v>43594</v>
      </c>
      <c r="C652" s="12" t="s">
        <v>25</v>
      </c>
      <c r="D652" s="12" t="s">
        <v>26</v>
      </c>
      <c r="E652" s="12">
        <v>35</v>
      </c>
      <c r="F652" s="13">
        <v>43594</v>
      </c>
      <c r="G652" s="12">
        <v>4407551</v>
      </c>
      <c r="H652" s="12" t="s">
        <v>520</v>
      </c>
      <c r="I652" s="12">
        <v>1</v>
      </c>
      <c r="J652" s="12" t="s">
        <v>767</v>
      </c>
      <c r="K652" s="12">
        <v>1</v>
      </c>
      <c r="L652" s="14">
        <v>90000</v>
      </c>
      <c r="M652" s="14">
        <v>17100</v>
      </c>
      <c r="N652" s="14">
        <v>107100</v>
      </c>
      <c r="O652" s="14" t="s">
        <v>768</v>
      </c>
      <c r="P652" s="12" t="s">
        <v>29</v>
      </c>
      <c r="Q652" s="15">
        <v>43602</v>
      </c>
      <c r="R652">
        <f t="shared" si="23"/>
        <v>-8</v>
      </c>
      <c r="S652" s="13">
        <v>43585</v>
      </c>
      <c r="T652" s="12">
        <v>1</v>
      </c>
      <c r="U652" s="13">
        <v>43585</v>
      </c>
      <c r="V652" s="12">
        <v>99</v>
      </c>
      <c r="W652" s="22"/>
      <c r="X652" s="12"/>
      <c r="Y652" s="12"/>
      <c r="Z652" s="12"/>
    </row>
    <row r="653" spans="1:26" x14ac:dyDescent="0.25">
      <c r="A653" t="s">
        <v>40</v>
      </c>
      <c r="B653" s="9">
        <v>43594</v>
      </c>
      <c r="C653" t="s">
        <v>25</v>
      </c>
      <c r="D653" t="s">
        <v>26</v>
      </c>
      <c r="E653">
        <v>36</v>
      </c>
      <c r="F653" s="9">
        <v>43594</v>
      </c>
      <c r="G653">
        <v>830025149</v>
      </c>
      <c r="H653" t="s">
        <v>27</v>
      </c>
      <c r="I653">
        <v>1</v>
      </c>
      <c r="J653" t="s">
        <v>769</v>
      </c>
      <c r="K653">
        <v>1</v>
      </c>
      <c r="L653" s="10">
        <v>145000</v>
      </c>
      <c r="M653" s="10">
        <v>27550</v>
      </c>
      <c r="N653" s="10">
        <v>172550</v>
      </c>
      <c r="O653" s="10" t="s">
        <v>770</v>
      </c>
      <c r="P653" t="s">
        <v>29</v>
      </c>
      <c r="R653" t="str">
        <f t="shared" si="23"/>
        <v/>
      </c>
    </row>
    <row r="654" spans="1:26" x14ac:dyDescent="0.25">
      <c r="A654" s="12" t="s">
        <v>24</v>
      </c>
      <c r="B654" s="13">
        <v>43594</v>
      </c>
      <c r="C654" s="12" t="s">
        <v>32</v>
      </c>
      <c r="D654" s="12" t="s">
        <v>33</v>
      </c>
      <c r="E654" s="12">
        <v>25</v>
      </c>
      <c r="F654" s="13">
        <v>43594</v>
      </c>
      <c r="G654" s="12">
        <v>900757947</v>
      </c>
      <c r="H654" s="12" t="s">
        <v>30</v>
      </c>
      <c r="I654" s="12">
        <v>1</v>
      </c>
      <c r="J654" s="12" t="s">
        <v>80</v>
      </c>
      <c r="K654" s="12">
        <v>30</v>
      </c>
      <c r="L654" s="14">
        <v>380000</v>
      </c>
      <c r="M654" s="14" t="s">
        <v>36</v>
      </c>
      <c r="N654" s="14">
        <v>11400000</v>
      </c>
      <c r="O654" s="14" t="s">
        <v>771</v>
      </c>
      <c r="P654" t="s">
        <v>29</v>
      </c>
      <c r="Q654" s="15">
        <v>43594</v>
      </c>
      <c r="R654">
        <f t="shared" si="23"/>
        <v>5</v>
      </c>
      <c r="S654" s="13">
        <v>43600</v>
      </c>
      <c r="T654" s="12">
        <v>30</v>
      </c>
      <c r="U654" s="13">
        <v>43600</v>
      </c>
      <c r="V654" s="12">
        <v>43810</v>
      </c>
      <c r="W654" s="22"/>
      <c r="X654" s="12"/>
      <c r="Y654" s="12"/>
      <c r="Z654" s="12"/>
    </row>
    <row r="655" spans="1:26" x14ac:dyDescent="0.25">
      <c r="A655" s="12" t="s">
        <v>24</v>
      </c>
      <c r="B655" s="13">
        <v>43594</v>
      </c>
      <c r="C655" s="12">
        <v>0</v>
      </c>
      <c r="D655" s="12" t="s">
        <v>82</v>
      </c>
      <c r="E655" s="12">
        <v>25</v>
      </c>
      <c r="F655" s="13">
        <v>43594</v>
      </c>
      <c r="G655" s="12">
        <v>900015531</v>
      </c>
      <c r="H655" s="12" t="s">
        <v>167</v>
      </c>
      <c r="I655" s="12">
        <v>1</v>
      </c>
      <c r="J655" s="12" t="s">
        <v>772</v>
      </c>
      <c r="K655" s="12">
        <v>40</v>
      </c>
      <c r="L655" s="14">
        <v>4700</v>
      </c>
      <c r="M655" s="14">
        <v>35720</v>
      </c>
      <c r="N655" s="14">
        <v>223720</v>
      </c>
      <c r="O655" s="14" t="s">
        <v>773</v>
      </c>
      <c r="P655" s="12" t="s">
        <v>29</v>
      </c>
      <c r="Q655" s="15">
        <v>43595</v>
      </c>
      <c r="R655">
        <f t="shared" si="23"/>
        <v>2</v>
      </c>
      <c r="S655" s="13">
        <v>43595</v>
      </c>
      <c r="T655" s="12">
        <v>40</v>
      </c>
      <c r="U655" s="13">
        <v>43595</v>
      </c>
      <c r="V655" s="12">
        <v>17864</v>
      </c>
      <c r="W655" s="22">
        <f t="shared" ref="W655:W670" si="24">IF(U655="","",T655/K655)</f>
        <v>1</v>
      </c>
      <c r="X655" s="12"/>
      <c r="Y655" s="12"/>
      <c r="Z655" s="12"/>
    </row>
    <row r="656" spans="1:26" x14ac:dyDescent="0.25">
      <c r="A656" s="12" t="s">
        <v>24</v>
      </c>
      <c r="B656" s="13">
        <v>43594</v>
      </c>
      <c r="C656" s="12">
        <v>0</v>
      </c>
      <c r="D656" s="12" t="s">
        <v>82</v>
      </c>
      <c r="E656" s="12">
        <v>25</v>
      </c>
      <c r="F656" s="13">
        <v>43594</v>
      </c>
      <c r="G656" s="12">
        <v>900015531</v>
      </c>
      <c r="H656" s="12" t="s">
        <v>167</v>
      </c>
      <c r="I656" s="12">
        <v>2</v>
      </c>
      <c r="J656" s="12" t="s">
        <v>774</v>
      </c>
      <c r="K656" s="12">
        <v>20</v>
      </c>
      <c r="L656" s="14">
        <v>6500</v>
      </c>
      <c r="M656" s="14">
        <v>24700</v>
      </c>
      <c r="N656" s="14">
        <v>154700</v>
      </c>
      <c r="O656" s="14" t="s">
        <v>773</v>
      </c>
      <c r="P656" s="12" t="s">
        <v>29</v>
      </c>
      <c r="Q656" s="15">
        <v>43595</v>
      </c>
      <c r="R656">
        <f t="shared" si="23"/>
        <v>2</v>
      </c>
      <c r="S656" s="13">
        <v>43595</v>
      </c>
      <c r="T656" s="12">
        <v>20</v>
      </c>
      <c r="U656" s="13">
        <v>43595</v>
      </c>
      <c r="V656" s="12">
        <v>17864</v>
      </c>
      <c r="W656" s="22">
        <f t="shared" si="24"/>
        <v>1</v>
      </c>
      <c r="X656" s="12"/>
      <c r="Y656" s="12"/>
      <c r="Z656" s="12"/>
    </row>
    <row r="657" spans="1:26" x14ac:dyDescent="0.25">
      <c r="A657" s="12" t="s">
        <v>24</v>
      </c>
      <c r="B657" s="13">
        <v>43594</v>
      </c>
      <c r="C657" s="12">
        <v>0</v>
      </c>
      <c r="D657" s="12" t="s">
        <v>82</v>
      </c>
      <c r="E657" s="12">
        <v>25</v>
      </c>
      <c r="F657" s="13">
        <v>43594</v>
      </c>
      <c r="G657" s="12">
        <v>900015531</v>
      </c>
      <c r="H657" s="12" t="s">
        <v>167</v>
      </c>
      <c r="I657" s="12">
        <v>3</v>
      </c>
      <c r="J657" s="12" t="s">
        <v>775</v>
      </c>
      <c r="K657" s="12">
        <v>40</v>
      </c>
      <c r="L657" s="14">
        <v>4000</v>
      </c>
      <c r="M657" s="14">
        <v>30400</v>
      </c>
      <c r="N657" s="14">
        <v>190400</v>
      </c>
      <c r="O657" s="14" t="s">
        <v>773</v>
      </c>
      <c r="P657" s="12" t="s">
        <v>29</v>
      </c>
      <c r="Q657" s="15">
        <v>43595</v>
      </c>
      <c r="R657">
        <f t="shared" si="23"/>
        <v>2</v>
      </c>
      <c r="S657" s="13">
        <v>43595</v>
      </c>
      <c r="T657" s="12">
        <v>40</v>
      </c>
      <c r="U657" s="13">
        <v>43595</v>
      </c>
      <c r="V657" s="12">
        <v>17864</v>
      </c>
      <c r="W657" s="22">
        <f t="shared" si="24"/>
        <v>1</v>
      </c>
      <c r="X657" s="12"/>
      <c r="Y657" s="12"/>
      <c r="Z657" s="12"/>
    </row>
    <row r="658" spans="1:26" x14ac:dyDescent="0.25">
      <c r="A658" s="12" t="s">
        <v>24</v>
      </c>
      <c r="B658" s="13">
        <v>43594</v>
      </c>
      <c r="C658" s="12">
        <v>0</v>
      </c>
      <c r="D658" s="12" t="s">
        <v>82</v>
      </c>
      <c r="E658" s="12">
        <v>25</v>
      </c>
      <c r="F658" s="13">
        <v>43594</v>
      </c>
      <c r="G658" s="12">
        <v>900015531</v>
      </c>
      <c r="H658" s="12" t="s">
        <v>167</v>
      </c>
      <c r="I658" s="12">
        <v>4</v>
      </c>
      <c r="J658" s="12" t="s">
        <v>776</v>
      </c>
      <c r="K658" s="12">
        <v>40</v>
      </c>
      <c r="L658" s="14">
        <v>7500</v>
      </c>
      <c r="M658" s="14">
        <v>57000</v>
      </c>
      <c r="N658" s="14">
        <v>357000</v>
      </c>
      <c r="O658" s="14" t="s">
        <v>773</v>
      </c>
      <c r="P658" s="12" t="s">
        <v>29</v>
      </c>
      <c r="Q658" s="15">
        <v>43595</v>
      </c>
      <c r="R658">
        <f t="shared" si="23"/>
        <v>2</v>
      </c>
      <c r="S658" s="13">
        <v>43595</v>
      </c>
      <c r="T658" s="12">
        <v>40</v>
      </c>
      <c r="U658" s="13">
        <v>43595</v>
      </c>
      <c r="V658" s="12">
        <v>17864</v>
      </c>
      <c r="W658" s="22">
        <f t="shared" si="24"/>
        <v>1</v>
      </c>
      <c r="X658" s="12"/>
      <c r="Y658" s="12"/>
      <c r="Z658" s="12"/>
    </row>
    <row r="659" spans="1:26" x14ac:dyDescent="0.25">
      <c r="A659" s="12" t="s">
        <v>24</v>
      </c>
      <c r="B659" s="13">
        <v>43594</v>
      </c>
      <c r="C659" s="12">
        <v>0</v>
      </c>
      <c r="D659" s="12" t="s">
        <v>82</v>
      </c>
      <c r="E659" s="12">
        <v>25</v>
      </c>
      <c r="F659" s="13">
        <v>43594</v>
      </c>
      <c r="G659" s="12">
        <v>900015531</v>
      </c>
      <c r="H659" s="12" t="s">
        <v>167</v>
      </c>
      <c r="I659" s="12">
        <v>5</v>
      </c>
      <c r="J659" s="12" t="s">
        <v>777</v>
      </c>
      <c r="K659" s="12">
        <v>40</v>
      </c>
      <c r="L659" s="14">
        <v>6000</v>
      </c>
      <c r="M659" s="14">
        <v>45600</v>
      </c>
      <c r="N659" s="14">
        <v>285600</v>
      </c>
      <c r="O659" s="14" t="s">
        <v>773</v>
      </c>
      <c r="P659" s="12" t="s">
        <v>29</v>
      </c>
      <c r="Q659" s="15">
        <v>43595</v>
      </c>
      <c r="R659">
        <f t="shared" si="23"/>
        <v>2</v>
      </c>
      <c r="S659" s="13">
        <v>43595</v>
      </c>
      <c r="T659" s="12">
        <v>40</v>
      </c>
      <c r="U659" s="13">
        <v>43595</v>
      </c>
      <c r="V659" s="12">
        <v>17864</v>
      </c>
      <c r="W659" s="22">
        <f t="shared" si="24"/>
        <v>1</v>
      </c>
      <c r="X659" s="12"/>
      <c r="Y659" s="12"/>
      <c r="Z659" s="12"/>
    </row>
    <row r="660" spans="1:26" x14ac:dyDescent="0.25">
      <c r="A660" s="12" t="s">
        <v>24</v>
      </c>
      <c r="B660" s="13">
        <v>43594</v>
      </c>
      <c r="C660" s="12">
        <v>0</v>
      </c>
      <c r="D660" s="12" t="s">
        <v>82</v>
      </c>
      <c r="E660" s="12">
        <v>25</v>
      </c>
      <c r="F660" s="13">
        <v>43594</v>
      </c>
      <c r="G660" s="12">
        <v>900015531</v>
      </c>
      <c r="H660" s="12" t="s">
        <v>167</v>
      </c>
      <c r="I660" s="12">
        <v>6</v>
      </c>
      <c r="J660" s="12" t="s">
        <v>174</v>
      </c>
      <c r="K660" s="12">
        <v>10000</v>
      </c>
      <c r="L660" s="14">
        <v>70</v>
      </c>
      <c r="M660" s="14">
        <v>133000</v>
      </c>
      <c r="N660" s="14">
        <v>833000</v>
      </c>
      <c r="O660" s="14" t="s">
        <v>773</v>
      </c>
      <c r="P660" s="12" t="s">
        <v>29</v>
      </c>
      <c r="Q660" s="15">
        <v>43595</v>
      </c>
      <c r="R660">
        <f t="shared" si="23"/>
        <v>2</v>
      </c>
      <c r="S660" s="13">
        <v>43595</v>
      </c>
      <c r="T660" s="12">
        <v>10000</v>
      </c>
      <c r="U660" s="13">
        <v>43595</v>
      </c>
      <c r="V660" s="12">
        <v>17864</v>
      </c>
      <c r="W660" s="22">
        <f t="shared" si="24"/>
        <v>1</v>
      </c>
      <c r="X660" s="12"/>
      <c r="Y660" s="12"/>
      <c r="Z660" s="12"/>
    </row>
    <row r="661" spans="1:26" x14ac:dyDescent="0.25">
      <c r="A661" s="12" t="s">
        <v>24</v>
      </c>
      <c r="B661" s="13">
        <v>43594</v>
      </c>
      <c r="C661" s="12">
        <v>0</v>
      </c>
      <c r="D661" s="12" t="s">
        <v>82</v>
      </c>
      <c r="E661" s="12">
        <v>25</v>
      </c>
      <c r="F661" s="13">
        <v>43594</v>
      </c>
      <c r="G661" s="12">
        <v>900015531</v>
      </c>
      <c r="H661" s="12" t="s">
        <v>167</v>
      </c>
      <c r="I661" s="12">
        <v>7</v>
      </c>
      <c r="J661" s="12" t="s">
        <v>778</v>
      </c>
      <c r="K661" s="12">
        <v>20000</v>
      </c>
      <c r="L661" s="14">
        <v>70</v>
      </c>
      <c r="M661" s="14">
        <v>266000</v>
      </c>
      <c r="N661" s="14">
        <v>1666000</v>
      </c>
      <c r="O661" s="14" t="s">
        <v>773</v>
      </c>
      <c r="P661" s="12" t="s">
        <v>29</v>
      </c>
      <c r="Q661" s="15">
        <v>43595</v>
      </c>
      <c r="R661">
        <f t="shared" si="23"/>
        <v>2</v>
      </c>
      <c r="S661" s="13">
        <v>43595</v>
      </c>
      <c r="T661" s="12">
        <v>20000</v>
      </c>
      <c r="U661" s="13">
        <v>43595</v>
      </c>
      <c r="V661" s="12">
        <v>17864</v>
      </c>
      <c r="W661" s="22">
        <f t="shared" si="24"/>
        <v>1</v>
      </c>
      <c r="X661" s="12"/>
      <c r="Y661" s="12"/>
      <c r="Z661" s="12"/>
    </row>
    <row r="662" spans="1:26" x14ac:dyDescent="0.25">
      <c r="A662" s="12" t="s">
        <v>24</v>
      </c>
      <c r="B662" s="13">
        <v>43594</v>
      </c>
      <c r="C662" s="12">
        <v>0</v>
      </c>
      <c r="D662" s="12" t="s">
        <v>82</v>
      </c>
      <c r="E662" s="12">
        <v>25</v>
      </c>
      <c r="F662" s="13">
        <v>43594</v>
      </c>
      <c r="G662" s="12">
        <v>900015531</v>
      </c>
      <c r="H662" s="12" t="s">
        <v>167</v>
      </c>
      <c r="I662" s="12">
        <v>8</v>
      </c>
      <c r="J662" s="12" t="s">
        <v>169</v>
      </c>
      <c r="K662" s="12">
        <v>30</v>
      </c>
      <c r="L662" s="14">
        <v>6500</v>
      </c>
      <c r="M662" s="14">
        <v>37050</v>
      </c>
      <c r="N662" s="14">
        <v>232050</v>
      </c>
      <c r="O662" s="14" t="s">
        <v>773</v>
      </c>
      <c r="P662" s="12" t="s">
        <v>29</v>
      </c>
      <c r="Q662" s="15">
        <v>43595</v>
      </c>
      <c r="R662">
        <f t="shared" si="23"/>
        <v>2</v>
      </c>
      <c r="S662" s="13">
        <v>43595</v>
      </c>
      <c r="T662" s="12">
        <v>30</v>
      </c>
      <c r="U662" s="13">
        <v>43595</v>
      </c>
      <c r="V662" s="12">
        <v>17864</v>
      </c>
      <c r="W662" s="22">
        <f t="shared" si="24"/>
        <v>1</v>
      </c>
      <c r="X662" s="12"/>
      <c r="Y662" s="12"/>
      <c r="Z662" s="12"/>
    </row>
    <row r="663" spans="1:26" x14ac:dyDescent="0.25">
      <c r="A663" s="12" t="s">
        <v>24</v>
      </c>
      <c r="B663" s="13">
        <v>43594</v>
      </c>
      <c r="C663" s="12">
        <v>0</v>
      </c>
      <c r="D663" s="12" t="s">
        <v>82</v>
      </c>
      <c r="E663" s="12">
        <v>25</v>
      </c>
      <c r="F663" s="13">
        <v>43594</v>
      </c>
      <c r="G663" s="12">
        <v>900015531</v>
      </c>
      <c r="H663" s="12" t="s">
        <v>167</v>
      </c>
      <c r="I663" s="12">
        <v>9</v>
      </c>
      <c r="J663" s="12" t="s">
        <v>779</v>
      </c>
      <c r="K663" s="12">
        <v>30</v>
      </c>
      <c r="L663" s="14">
        <v>7500</v>
      </c>
      <c r="M663" s="14">
        <v>42750</v>
      </c>
      <c r="N663" s="14">
        <v>267750</v>
      </c>
      <c r="O663" s="14" t="s">
        <v>773</v>
      </c>
      <c r="P663" s="12" t="s">
        <v>29</v>
      </c>
      <c r="Q663" s="15">
        <v>43595</v>
      </c>
      <c r="R663">
        <f t="shared" si="23"/>
        <v>2</v>
      </c>
      <c r="S663" s="13">
        <v>43595</v>
      </c>
      <c r="T663" s="12">
        <v>30</v>
      </c>
      <c r="U663" s="13">
        <v>43595</v>
      </c>
      <c r="V663" s="12">
        <v>17864</v>
      </c>
      <c r="W663" s="22">
        <f t="shared" si="24"/>
        <v>1</v>
      </c>
      <c r="X663" s="12"/>
      <c r="Y663" s="12"/>
      <c r="Z663" s="12"/>
    </row>
    <row r="664" spans="1:26" x14ac:dyDescent="0.25">
      <c r="A664" s="12" t="s">
        <v>24</v>
      </c>
      <c r="B664" s="13">
        <v>43594</v>
      </c>
      <c r="C664" s="12">
        <v>0</v>
      </c>
      <c r="D664" s="12" t="s">
        <v>82</v>
      </c>
      <c r="E664" s="12">
        <v>25</v>
      </c>
      <c r="F664" s="13">
        <v>43594</v>
      </c>
      <c r="G664" s="12">
        <v>900015531</v>
      </c>
      <c r="H664" s="12" t="s">
        <v>167</v>
      </c>
      <c r="I664" s="12">
        <v>10</v>
      </c>
      <c r="J664" s="12" t="s">
        <v>780</v>
      </c>
      <c r="K664" s="12">
        <v>20</v>
      </c>
      <c r="L664" s="14">
        <v>6000</v>
      </c>
      <c r="M664" s="14">
        <v>22800</v>
      </c>
      <c r="N664" s="14">
        <v>142800</v>
      </c>
      <c r="O664" s="14" t="s">
        <v>773</v>
      </c>
      <c r="P664" s="12" t="s">
        <v>29</v>
      </c>
      <c r="Q664" s="15">
        <v>43595</v>
      </c>
      <c r="R664">
        <f t="shared" si="23"/>
        <v>2</v>
      </c>
      <c r="S664" s="13">
        <v>43595</v>
      </c>
      <c r="T664" s="12">
        <v>20</v>
      </c>
      <c r="U664" s="13">
        <v>43595</v>
      </c>
      <c r="V664" s="12">
        <v>17864</v>
      </c>
      <c r="W664" s="22">
        <f t="shared" si="24"/>
        <v>1</v>
      </c>
      <c r="X664" s="12"/>
      <c r="Y664" s="12"/>
      <c r="Z664" s="12"/>
    </row>
    <row r="665" spans="1:26" x14ac:dyDescent="0.25">
      <c r="A665" s="12" t="s">
        <v>24</v>
      </c>
      <c r="B665" s="13">
        <v>43594</v>
      </c>
      <c r="C665" s="12">
        <v>0</v>
      </c>
      <c r="D665" s="12" t="s">
        <v>82</v>
      </c>
      <c r="E665" s="12">
        <v>25</v>
      </c>
      <c r="F665" s="13">
        <v>43594</v>
      </c>
      <c r="G665" s="12">
        <v>900015531</v>
      </c>
      <c r="H665" s="12" t="s">
        <v>167</v>
      </c>
      <c r="I665" s="12">
        <v>11</v>
      </c>
      <c r="J665" s="12" t="s">
        <v>781</v>
      </c>
      <c r="K665" s="12">
        <v>20</v>
      </c>
      <c r="L665" s="14">
        <v>4000</v>
      </c>
      <c r="M665" s="14">
        <v>15200</v>
      </c>
      <c r="N665" s="14">
        <v>95200</v>
      </c>
      <c r="O665" s="14" t="s">
        <v>773</v>
      </c>
      <c r="P665" s="12" t="s">
        <v>29</v>
      </c>
      <c r="Q665" s="15">
        <v>43595</v>
      </c>
      <c r="R665">
        <f t="shared" si="23"/>
        <v>2</v>
      </c>
      <c r="S665" s="13">
        <v>43595</v>
      </c>
      <c r="T665" s="12">
        <v>20</v>
      </c>
      <c r="U665" s="13">
        <v>43595</v>
      </c>
      <c r="V665" s="12">
        <v>17864</v>
      </c>
      <c r="W665" s="22">
        <f t="shared" si="24"/>
        <v>1</v>
      </c>
      <c r="X665" s="12"/>
      <c r="Y665" s="12"/>
      <c r="Z665" s="12"/>
    </row>
    <row r="666" spans="1:26" x14ac:dyDescent="0.25">
      <c r="A666" s="12" t="s">
        <v>24</v>
      </c>
      <c r="B666" s="13">
        <v>43594</v>
      </c>
      <c r="C666" s="12">
        <v>0</v>
      </c>
      <c r="D666" s="12" t="s">
        <v>82</v>
      </c>
      <c r="E666" s="12">
        <v>25</v>
      </c>
      <c r="F666" s="13">
        <v>43594</v>
      </c>
      <c r="G666" s="12">
        <v>900015531</v>
      </c>
      <c r="H666" s="12" t="s">
        <v>167</v>
      </c>
      <c r="I666" s="12">
        <v>12</v>
      </c>
      <c r="J666" s="12" t="s">
        <v>782</v>
      </c>
      <c r="K666" s="12">
        <v>20</v>
      </c>
      <c r="L666" s="14">
        <v>7500</v>
      </c>
      <c r="M666" s="14">
        <v>28500</v>
      </c>
      <c r="N666" s="14">
        <v>178500</v>
      </c>
      <c r="O666" s="14" t="s">
        <v>773</v>
      </c>
      <c r="P666" s="12" t="s">
        <v>29</v>
      </c>
      <c r="Q666" s="15">
        <v>43595</v>
      </c>
      <c r="R666">
        <f t="shared" si="23"/>
        <v>2</v>
      </c>
      <c r="S666" s="13">
        <v>43595</v>
      </c>
      <c r="T666" s="12">
        <v>20</v>
      </c>
      <c r="U666" s="13">
        <v>43595</v>
      </c>
      <c r="V666" s="12">
        <v>17864</v>
      </c>
      <c r="W666" s="22">
        <f t="shared" si="24"/>
        <v>1</v>
      </c>
      <c r="X666" s="12"/>
      <c r="Y666" s="12"/>
      <c r="Z666" s="12"/>
    </row>
    <row r="667" spans="1:26" x14ac:dyDescent="0.25">
      <c r="A667" s="12" t="s">
        <v>24</v>
      </c>
      <c r="B667" s="13">
        <v>43594</v>
      </c>
      <c r="C667" s="12">
        <v>0</v>
      </c>
      <c r="D667" s="12" t="s">
        <v>82</v>
      </c>
      <c r="E667" s="12">
        <v>25</v>
      </c>
      <c r="F667" s="13">
        <v>43594</v>
      </c>
      <c r="G667" s="12">
        <v>900015531</v>
      </c>
      <c r="H667" s="12" t="s">
        <v>167</v>
      </c>
      <c r="I667" s="12">
        <v>13</v>
      </c>
      <c r="J667" s="12" t="s">
        <v>783</v>
      </c>
      <c r="K667" s="12">
        <v>1000</v>
      </c>
      <c r="L667" s="14">
        <v>70</v>
      </c>
      <c r="M667" s="14">
        <v>13300</v>
      </c>
      <c r="N667" s="14">
        <v>83300</v>
      </c>
      <c r="O667" s="14" t="s">
        <v>773</v>
      </c>
      <c r="P667" s="12" t="s">
        <v>29</v>
      </c>
      <c r="Q667" s="15">
        <v>43595</v>
      </c>
      <c r="R667">
        <f t="shared" si="23"/>
        <v>2</v>
      </c>
      <c r="S667" s="13">
        <v>43595</v>
      </c>
      <c r="T667" s="12">
        <v>1000</v>
      </c>
      <c r="U667" s="13">
        <v>43595</v>
      </c>
      <c r="V667" s="12">
        <v>17864</v>
      </c>
      <c r="W667" s="22">
        <f t="shared" si="24"/>
        <v>1</v>
      </c>
      <c r="X667" s="12"/>
      <c r="Y667" s="12"/>
      <c r="Z667" s="12"/>
    </row>
    <row r="668" spans="1:26" x14ac:dyDescent="0.25">
      <c r="A668" s="12" t="s">
        <v>24</v>
      </c>
      <c r="B668" s="13">
        <v>43594</v>
      </c>
      <c r="C668" s="12">
        <v>0</v>
      </c>
      <c r="D668" s="12" t="s">
        <v>82</v>
      </c>
      <c r="E668" s="12">
        <v>25</v>
      </c>
      <c r="F668" s="13">
        <v>43594</v>
      </c>
      <c r="G668" s="12">
        <v>900015531</v>
      </c>
      <c r="H668" s="12" t="s">
        <v>167</v>
      </c>
      <c r="I668" s="12">
        <v>14</v>
      </c>
      <c r="J668" s="12" t="s">
        <v>784</v>
      </c>
      <c r="K668" s="12">
        <v>1000</v>
      </c>
      <c r="L668" s="14">
        <v>70</v>
      </c>
      <c r="M668" s="14">
        <v>13300</v>
      </c>
      <c r="N668" s="14">
        <v>83300</v>
      </c>
      <c r="O668" s="14" t="s">
        <v>773</v>
      </c>
      <c r="P668" s="12" t="s">
        <v>29</v>
      </c>
      <c r="Q668" s="15">
        <v>43595</v>
      </c>
      <c r="R668">
        <f t="shared" si="23"/>
        <v>2</v>
      </c>
      <c r="S668" s="13">
        <v>43595</v>
      </c>
      <c r="T668" s="12">
        <v>1000</v>
      </c>
      <c r="U668" s="13">
        <v>43595</v>
      </c>
      <c r="V668" s="12">
        <v>17864</v>
      </c>
      <c r="W668" s="22">
        <f t="shared" si="24"/>
        <v>1</v>
      </c>
      <c r="X668" s="12"/>
      <c r="Y668" s="12"/>
      <c r="Z668" s="12"/>
    </row>
    <row r="669" spans="1:26" x14ac:dyDescent="0.25">
      <c r="A669" s="12" t="s">
        <v>24</v>
      </c>
      <c r="B669" s="13">
        <v>43594</v>
      </c>
      <c r="C669" s="12">
        <v>0</v>
      </c>
      <c r="D669" s="12" t="s">
        <v>82</v>
      </c>
      <c r="E669" s="12">
        <v>25</v>
      </c>
      <c r="F669" s="13">
        <v>43594</v>
      </c>
      <c r="G669" s="12">
        <v>900015531</v>
      </c>
      <c r="H669" s="12" t="s">
        <v>167</v>
      </c>
      <c r="I669" s="12">
        <v>15</v>
      </c>
      <c r="J669" s="12" t="s">
        <v>785</v>
      </c>
      <c r="K669" s="12">
        <v>1000</v>
      </c>
      <c r="L669" s="14">
        <v>70</v>
      </c>
      <c r="M669" s="14">
        <v>13300</v>
      </c>
      <c r="N669" s="14">
        <v>83300</v>
      </c>
      <c r="O669" s="14" t="s">
        <v>773</v>
      </c>
      <c r="P669" s="12" t="s">
        <v>29</v>
      </c>
      <c r="Q669" s="15">
        <v>43595</v>
      </c>
      <c r="R669">
        <f t="shared" si="23"/>
        <v>2</v>
      </c>
      <c r="S669" s="13">
        <v>43595</v>
      </c>
      <c r="T669" s="12">
        <v>1000</v>
      </c>
      <c r="U669" s="13">
        <v>43595</v>
      </c>
      <c r="V669" s="12">
        <v>17864</v>
      </c>
      <c r="W669" s="22">
        <f t="shared" si="24"/>
        <v>1</v>
      </c>
      <c r="X669" s="12"/>
      <c r="Y669" s="12"/>
      <c r="Z669" s="12"/>
    </row>
    <row r="670" spans="1:26" x14ac:dyDescent="0.25">
      <c r="A670" s="12" t="s">
        <v>24</v>
      </c>
      <c r="B670" s="13">
        <v>43594</v>
      </c>
      <c r="C670" s="12">
        <v>0</v>
      </c>
      <c r="D670" s="12" t="s">
        <v>82</v>
      </c>
      <c r="E670" s="12">
        <v>25</v>
      </c>
      <c r="F670" s="13">
        <v>43594</v>
      </c>
      <c r="G670" s="12">
        <v>900015531</v>
      </c>
      <c r="H670" s="12" t="s">
        <v>167</v>
      </c>
      <c r="I670" s="12">
        <v>16</v>
      </c>
      <c r="J670" s="12" t="s">
        <v>786</v>
      </c>
      <c r="K670" s="12">
        <v>40</v>
      </c>
      <c r="L670" s="14">
        <v>3000</v>
      </c>
      <c r="M670" s="14">
        <v>22800</v>
      </c>
      <c r="N670" s="14">
        <v>142800</v>
      </c>
      <c r="O670" s="14" t="s">
        <v>773</v>
      </c>
      <c r="P670" s="12" t="s">
        <v>29</v>
      </c>
      <c r="Q670" s="15">
        <v>43595</v>
      </c>
      <c r="R670">
        <f t="shared" si="23"/>
        <v>2</v>
      </c>
      <c r="S670" s="13">
        <v>43595</v>
      </c>
      <c r="T670" s="12">
        <v>40</v>
      </c>
      <c r="U670" s="13">
        <v>43595</v>
      </c>
      <c r="V670" s="12">
        <v>17864</v>
      </c>
      <c r="W670" s="22">
        <f t="shared" si="24"/>
        <v>1</v>
      </c>
      <c r="X670" s="12"/>
      <c r="Y670" s="12"/>
      <c r="Z670" s="12"/>
    </row>
    <row r="671" spans="1:26" x14ac:dyDescent="0.25">
      <c r="A671" s="12" t="s">
        <v>24</v>
      </c>
      <c r="B671" s="13">
        <v>43594</v>
      </c>
      <c r="C671" s="12">
        <v>0</v>
      </c>
      <c r="D671" s="12" t="s">
        <v>82</v>
      </c>
      <c r="E671" s="12">
        <v>26</v>
      </c>
      <c r="F671" s="13">
        <v>43594</v>
      </c>
      <c r="G671" s="12">
        <v>900015531</v>
      </c>
      <c r="H671" s="12" t="s">
        <v>167</v>
      </c>
      <c r="I671" s="12">
        <v>1</v>
      </c>
      <c r="J671" s="12" t="s">
        <v>787</v>
      </c>
      <c r="K671" s="12">
        <v>500</v>
      </c>
      <c r="L671" s="14">
        <v>606</v>
      </c>
      <c r="M671" s="14">
        <v>57578</v>
      </c>
      <c r="N671" s="14">
        <v>360618</v>
      </c>
      <c r="O671" s="14" t="s">
        <v>788</v>
      </c>
      <c r="P671" s="12" t="s">
        <v>29</v>
      </c>
      <c r="Q671" s="15">
        <v>43595</v>
      </c>
      <c r="R671">
        <f t="shared" si="23"/>
        <v>2</v>
      </c>
      <c r="S671" s="13">
        <v>43595</v>
      </c>
      <c r="T671" s="12">
        <v>500</v>
      </c>
      <c r="U671" s="13">
        <v>43595</v>
      </c>
      <c r="V671" s="12">
        <v>17862</v>
      </c>
      <c r="W671" s="22"/>
      <c r="X671" s="12"/>
      <c r="Y671" s="12"/>
      <c r="Z671" s="12"/>
    </row>
    <row r="672" spans="1:26" x14ac:dyDescent="0.25">
      <c r="A672" t="s">
        <v>24</v>
      </c>
      <c r="B672" s="9">
        <v>43595</v>
      </c>
      <c r="C672" t="s">
        <v>92</v>
      </c>
      <c r="D672" t="s">
        <v>789</v>
      </c>
      <c r="E672">
        <v>4</v>
      </c>
      <c r="F672" s="9">
        <v>43595</v>
      </c>
      <c r="G672">
        <v>800242106</v>
      </c>
      <c r="H672" t="s">
        <v>790</v>
      </c>
      <c r="I672">
        <v>1</v>
      </c>
      <c r="J672" t="s">
        <v>791</v>
      </c>
      <c r="K672">
        <v>20</v>
      </c>
      <c r="L672" s="10">
        <v>7479</v>
      </c>
      <c r="M672" s="10">
        <v>28420.2</v>
      </c>
      <c r="N672" s="10">
        <v>178000.2</v>
      </c>
      <c r="O672" s="10" t="s">
        <v>792</v>
      </c>
      <c r="P672" t="s">
        <v>29</v>
      </c>
      <c r="R672" t="str">
        <f t="shared" si="23"/>
        <v/>
      </c>
    </row>
    <row r="673" spans="1:26" x14ac:dyDescent="0.25">
      <c r="A673" t="s">
        <v>40</v>
      </c>
      <c r="B673" s="9">
        <v>43594</v>
      </c>
      <c r="C673" t="s">
        <v>310</v>
      </c>
      <c r="D673" t="s">
        <v>311</v>
      </c>
      <c r="E673">
        <v>5</v>
      </c>
      <c r="F673" s="9">
        <v>43595</v>
      </c>
      <c r="G673">
        <v>900922978</v>
      </c>
      <c r="H673" t="s">
        <v>793</v>
      </c>
      <c r="I673">
        <v>1</v>
      </c>
      <c r="J673" t="s">
        <v>794</v>
      </c>
      <c r="K673">
        <v>32</v>
      </c>
      <c r="L673" s="10">
        <v>29600</v>
      </c>
      <c r="M673" s="10">
        <v>179968</v>
      </c>
      <c r="N673" s="10">
        <v>1127168</v>
      </c>
      <c r="O673" s="10" t="s">
        <v>795</v>
      </c>
      <c r="P673" t="s">
        <v>29</v>
      </c>
      <c r="R673" t="str">
        <f t="shared" si="23"/>
        <v/>
      </c>
    </row>
    <row r="674" spans="1:26" x14ac:dyDescent="0.25">
      <c r="A674" s="12" t="s">
        <v>24</v>
      </c>
      <c r="B674" s="13">
        <v>43594</v>
      </c>
      <c r="C674" s="12" t="s">
        <v>32</v>
      </c>
      <c r="D674" s="12" t="s">
        <v>33</v>
      </c>
      <c r="E674" s="12">
        <v>27</v>
      </c>
      <c r="F674" s="13">
        <v>43595</v>
      </c>
      <c r="G674" s="12">
        <v>830091676</v>
      </c>
      <c r="H674" s="12" t="s">
        <v>75</v>
      </c>
      <c r="I674" s="12">
        <v>1</v>
      </c>
      <c r="J674" s="12" t="s">
        <v>796</v>
      </c>
      <c r="K674" s="12">
        <v>2</v>
      </c>
      <c r="L674" s="14">
        <v>192499</v>
      </c>
      <c r="M674" s="14">
        <v>73149.62</v>
      </c>
      <c r="N674" s="14">
        <v>458147.62</v>
      </c>
      <c r="O674" s="14" t="s">
        <v>797</v>
      </c>
      <c r="P674" t="s">
        <v>29</v>
      </c>
      <c r="Q674" s="12"/>
      <c r="R674" t="str">
        <f t="shared" si="23"/>
        <v/>
      </c>
      <c r="S674" s="13">
        <v>43594</v>
      </c>
      <c r="T674" s="12">
        <v>2</v>
      </c>
      <c r="U674" s="13">
        <v>43594</v>
      </c>
      <c r="V674" s="12">
        <v>9069</v>
      </c>
      <c r="W674" s="22"/>
      <c r="X674" s="12"/>
      <c r="Y674" s="12"/>
      <c r="Z674" s="12"/>
    </row>
    <row r="675" spans="1:26" x14ac:dyDescent="0.25">
      <c r="A675" s="12" t="s">
        <v>24</v>
      </c>
      <c r="B675" s="13">
        <v>43594</v>
      </c>
      <c r="C675" s="12" t="s">
        <v>32</v>
      </c>
      <c r="D675" s="12" t="s">
        <v>33</v>
      </c>
      <c r="E675" s="12">
        <v>27</v>
      </c>
      <c r="F675" s="13">
        <v>43595</v>
      </c>
      <c r="G675" s="12">
        <v>830091676</v>
      </c>
      <c r="H675" s="12" t="s">
        <v>75</v>
      </c>
      <c r="I675" s="12">
        <v>2</v>
      </c>
      <c r="J675" s="12" t="s">
        <v>798</v>
      </c>
      <c r="K675" s="12">
        <v>12</v>
      </c>
      <c r="L675" s="14">
        <v>143555</v>
      </c>
      <c r="M675" s="14">
        <v>327305.40000000002</v>
      </c>
      <c r="N675" s="14">
        <v>2049965.4</v>
      </c>
      <c r="O675" s="14" t="s">
        <v>797</v>
      </c>
      <c r="P675" t="s">
        <v>29</v>
      </c>
      <c r="Q675" s="12"/>
      <c r="R675" t="str">
        <f t="shared" si="23"/>
        <v/>
      </c>
      <c r="S675" s="13">
        <v>43594</v>
      </c>
      <c r="T675" s="12">
        <v>12</v>
      </c>
      <c r="U675" s="13">
        <v>43594</v>
      </c>
      <c r="V675" s="12">
        <v>9069</v>
      </c>
      <c r="W675" s="22"/>
      <c r="X675" s="12"/>
      <c r="Y675" s="12"/>
      <c r="Z675" s="12"/>
    </row>
    <row r="676" spans="1:26" x14ac:dyDescent="0.25">
      <c r="A676" s="12" t="s">
        <v>24</v>
      </c>
      <c r="B676" s="13">
        <v>43595</v>
      </c>
      <c r="C676" s="12" t="s">
        <v>32</v>
      </c>
      <c r="D676" s="12" t="s">
        <v>33</v>
      </c>
      <c r="E676" s="12">
        <v>28</v>
      </c>
      <c r="F676" s="13">
        <v>43595</v>
      </c>
      <c r="G676" s="12">
        <v>830091676</v>
      </c>
      <c r="H676" s="12" t="s">
        <v>75</v>
      </c>
      <c r="I676" s="12">
        <v>1</v>
      </c>
      <c r="J676" s="12" t="s">
        <v>799</v>
      </c>
      <c r="K676" s="12">
        <v>2</v>
      </c>
      <c r="L676" s="14">
        <v>2836684</v>
      </c>
      <c r="M676" s="14" t="s">
        <v>36</v>
      </c>
      <c r="N676" s="14">
        <v>5673368</v>
      </c>
      <c r="O676" s="14" t="s">
        <v>800</v>
      </c>
      <c r="P676" t="s">
        <v>29</v>
      </c>
      <c r="Q676" s="12"/>
      <c r="R676" t="str">
        <f t="shared" si="23"/>
        <v/>
      </c>
      <c r="S676" s="13">
        <v>43592</v>
      </c>
      <c r="T676" s="12">
        <v>2</v>
      </c>
      <c r="U676" s="13">
        <v>43592</v>
      </c>
      <c r="V676" s="12">
        <v>9306</v>
      </c>
      <c r="W676" s="22"/>
      <c r="X676" s="12"/>
      <c r="Y676" s="12"/>
      <c r="Z676" s="12"/>
    </row>
    <row r="677" spans="1:26" x14ac:dyDescent="0.25">
      <c r="A677" s="12" t="s">
        <v>24</v>
      </c>
      <c r="B677" s="13">
        <v>43595</v>
      </c>
      <c r="C677" s="12" t="s">
        <v>32</v>
      </c>
      <c r="D677" s="12" t="s">
        <v>33</v>
      </c>
      <c r="E677" s="12">
        <v>29</v>
      </c>
      <c r="F677" s="13">
        <v>43595</v>
      </c>
      <c r="G677" s="12">
        <v>830091676</v>
      </c>
      <c r="H677" s="12" t="s">
        <v>75</v>
      </c>
      <c r="I677" s="12">
        <v>1</v>
      </c>
      <c r="J677" s="12" t="s">
        <v>801</v>
      </c>
      <c r="K677" s="12">
        <v>1</v>
      </c>
      <c r="L677" s="14">
        <v>519872</v>
      </c>
      <c r="M677" s="14">
        <v>98775.680000000008</v>
      </c>
      <c r="N677" s="14">
        <v>618647.68000000005</v>
      </c>
      <c r="O677" s="14" t="s">
        <v>802</v>
      </c>
      <c r="P677" t="s">
        <v>29</v>
      </c>
      <c r="Q677" s="12"/>
      <c r="R677" t="str">
        <f t="shared" si="23"/>
        <v/>
      </c>
      <c r="S677" s="13">
        <v>43592</v>
      </c>
      <c r="T677" s="12">
        <v>1</v>
      </c>
      <c r="U677" s="13">
        <v>43592</v>
      </c>
      <c r="V677" s="12">
        <v>9305</v>
      </c>
      <c r="W677" s="22"/>
      <c r="X677" s="12"/>
      <c r="Y677" s="12"/>
      <c r="Z677" s="12"/>
    </row>
    <row r="678" spans="1:26" x14ac:dyDescent="0.25">
      <c r="A678" s="12" t="s">
        <v>24</v>
      </c>
      <c r="B678" s="13">
        <v>43595</v>
      </c>
      <c r="C678" s="12" t="s">
        <v>32</v>
      </c>
      <c r="D678" s="12" t="s">
        <v>33</v>
      </c>
      <c r="E678" s="12">
        <v>30</v>
      </c>
      <c r="F678" s="13">
        <v>43595</v>
      </c>
      <c r="G678" s="12">
        <v>830091676</v>
      </c>
      <c r="H678" s="12" t="s">
        <v>75</v>
      </c>
      <c r="I678" s="12">
        <v>1</v>
      </c>
      <c r="J678" s="12" t="s">
        <v>803</v>
      </c>
      <c r="K678" s="12">
        <v>1</v>
      </c>
      <c r="L678" s="14">
        <v>519872</v>
      </c>
      <c r="M678" s="14">
        <v>98775.680000000008</v>
      </c>
      <c r="N678" s="14">
        <v>618647.68000000005</v>
      </c>
      <c r="O678" s="14" t="s">
        <v>804</v>
      </c>
      <c r="P678" t="s">
        <v>29</v>
      </c>
      <c r="Q678" s="12"/>
      <c r="R678" t="str">
        <f t="shared" si="23"/>
        <v/>
      </c>
      <c r="S678" s="13">
        <v>43592</v>
      </c>
      <c r="T678" s="12">
        <v>1</v>
      </c>
      <c r="U678" s="13">
        <v>43592</v>
      </c>
      <c r="V678" s="12">
        <v>9303</v>
      </c>
      <c r="W678" s="22"/>
      <c r="X678" s="12"/>
      <c r="Y678" s="12"/>
      <c r="Z678" s="12"/>
    </row>
    <row r="679" spans="1:26" x14ac:dyDescent="0.25">
      <c r="A679" s="12" t="s">
        <v>24</v>
      </c>
      <c r="B679" s="13">
        <v>43595</v>
      </c>
      <c r="C679" s="12" t="s">
        <v>32</v>
      </c>
      <c r="D679" s="12" t="s">
        <v>33</v>
      </c>
      <c r="E679" s="12">
        <v>31</v>
      </c>
      <c r="F679" s="13">
        <v>43595</v>
      </c>
      <c r="G679" s="12">
        <v>830091676</v>
      </c>
      <c r="H679" s="12" t="s">
        <v>75</v>
      </c>
      <c r="I679" s="12">
        <v>1</v>
      </c>
      <c r="J679" s="12" t="s">
        <v>803</v>
      </c>
      <c r="K679" s="12">
        <v>1</v>
      </c>
      <c r="L679" s="14">
        <v>519872</v>
      </c>
      <c r="M679" s="14">
        <v>98775.680000000008</v>
      </c>
      <c r="N679" s="14">
        <v>618647.68000000005</v>
      </c>
      <c r="O679" s="14" t="s">
        <v>805</v>
      </c>
      <c r="P679" t="s">
        <v>29</v>
      </c>
      <c r="Q679" s="12"/>
      <c r="R679" t="str">
        <f t="shared" si="23"/>
        <v/>
      </c>
      <c r="S679" s="13">
        <v>43588</v>
      </c>
      <c r="T679" s="12">
        <v>1</v>
      </c>
      <c r="U679" s="13">
        <v>43588</v>
      </c>
      <c r="V679" s="12">
        <v>9272</v>
      </c>
      <c r="W679" s="22"/>
      <c r="X679" s="12"/>
      <c r="Y679" s="12"/>
      <c r="Z679" s="12"/>
    </row>
    <row r="680" spans="1:26" x14ac:dyDescent="0.25">
      <c r="A680" s="12" t="s">
        <v>24</v>
      </c>
      <c r="B680" s="13">
        <v>43595</v>
      </c>
      <c r="C680" s="12" t="s">
        <v>32</v>
      </c>
      <c r="D680" s="12" t="s">
        <v>33</v>
      </c>
      <c r="E680" s="12">
        <v>31</v>
      </c>
      <c r="F680" s="13">
        <v>43595</v>
      </c>
      <c r="G680" s="12">
        <v>830091676</v>
      </c>
      <c r="H680" s="12" t="s">
        <v>75</v>
      </c>
      <c r="I680" s="12">
        <v>2</v>
      </c>
      <c r="J680" s="12" t="s">
        <v>799</v>
      </c>
      <c r="K680" s="12">
        <v>1</v>
      </c>
      <c r="L680" s="14">
        <v>2836684</v>
      </c>
      <c r="M680" s="14" t="s">
        <v>36</v>
      </c>
      <c r="N680" s="14">
        <v>2836684</v>
      </c>
      <c r="O680" s="14" t="s">
        <v>805</v>
      </c>
      <c r="P680" t="s">
        <v>29</v>
      </c>
      <c r="Q680" s="12"/>
      <c r="R680" t="str">
        <f t="shared" si="23"/>
        <v/>
      </c>
      <c r="S680" s="13">
        <v>43588</v>
      </c>
      <c r="T680" s="12">
        <v>1</v>
      </c>
      <c r="U680" s="13">
        <v>43588</v>
      </c>
      <c r="V680" s="12">
        <v>9272</v>
      </c>
      <c r="W680" s="22"/>
      <c r="X680" s="12"/>
      <c r="Y680" s="12"/>
      <c r="Z680" s="12"/>
    </row>
    <row r="681" spans="1:26" x14ac:dyDescent="0.25">
      <c r="A681" s="12" t="s">
        <v>24</v>
      </c>
      <c r="B681" s="13">
        <v>43595</v>
      </c>
      <c r="C681" s="12" t="s">
        <v>32</v>
      </c>
      <c r="D681" s="12" t="s">
        <v>33</v>
      </c>
      <c r="E681" s="12">
        <v>32</v>
      </c>
      <c r="F681" s="13">
        <v>43595</v>
      </c>
      <c r="G681" s="12">
        <v>830091676</v>
      </c>
      <c r="H681" s="12" t="s">
        <v>75</v>
      </c>
      <c r="I681" s="12">
        <v>1</v>
      </c>
      <c r="J681" s="12" t="s">
        <v>801</v>
      </c>
      <c r="K681" s="12">
        <v>1</v>
      </c>
      <c r="L681" s="14">
        <v>519872</v>
      </c>
      <c r="M681" s="14">
        <v>98775.680000000008</v>
      </c>
      <c r="N681" s="14">
        <v>618647.68000000005</v>
      </c>
      <c r="O681" s="14" t="s">
        <v>806</v>
      </c>
      <c r="P681" t="s">
        <v>29</v>
      </c>
      <c r="Q681" s="12"/>
      <c r="R681" t="str">
        <f t="shared" si="23"/>
        <v/>
      </c>
      <c r="S681" s="13">
        <v>43588</v>
      </c>
      <c r="T681" s="12">
        <v>1</v>
      </c>
      <c r="U681" s="13">
        <v>43588</v>
      </c>
      <c r="V681" s="12">
        <v>9274</v>
      </c>
      <c r="W681" s="22"/>
      <c r="X681" s="12"/>
      <c r="Y681" s="12"/>
      <c r="Z681" s="12"/>
    </row>
    <row r="682" spans="1:26" x14ac:dyDescent="0.25">
      <c r="A682" s="12" t="s">
        <v>24</v>
      </c>
      <c r="B682" s="13">
        <v>43595</v>
      </c>
      <c r="C682" s="12" t="s">
        <v>32</v>
      </c>
      <c r="D682" s="12" t="s">
        <v>33</v>
      </c>
      <c r="E682" s="12">
        <v>33</v>
      </c>
      <c r="F682" s="13">
        <v>43595</v>
      </c>
      <c r="G682" s="12">
        <v>830091676</v>
      </c>
      <c r="H682" s="12" t="s">
        <v>75</v>
      </c>
      <c r="I682" s="12">
        <v>1</v>
      </c>
      <c r="J682" s="12" t="s">
        <v>803</v>
      </c>
      <c r="K682" s="12">
        <v>1</v>
      </c>
      <c r="L682" s="14">
        <v>519872</v>
      </c>
      <c r="M682" s="14">
        <v>98775.680000000008</v>
      </c>
      <c r="N682" s="14">
        <v>618647.68000000005</v>
      </c>
      <c r="O682" s="14" t="s">
        <v>807</v>
      </c>
      <c r="P682" t="s">
        <v>29</v>
      </c>
      <c r="Q682" s="12"/>
      <c r="R682" t="str">
        <f t="shared" si="23"/>
        <v/>
      </c>
      <c r="S682" s="13">
        <v>43588</v>
      </c>
      <c r="T682" s="12">
        <v>1</v>
      </c>
      <c r="U682" s="13">
        <v>43588</v>
      </c>
      <c r="V682" s="12">
        <v>9273</v>
      </c>
      <c r="W682" s="22"/>
      <c r="X682" s="12"/>
      <c r="Y682" s="12"/>
      <c r="Z682" s="12"/>
    </row>
    <row r="683" spans="1:26" x14ac:dyDescent="0.25">
      <c r="A683" s="12" t="s">
        <v>24</v>
      </c>
      <c r="B683" s="13">
        <v>43595</v>
      </c>
      <c r="C683" s="12" t="s">
        <v>32</v>
      </c>
      <c r="D683" s="12" t="s">
        <v>33</v>
      </c>
      <c r="E683" s="12">
        <v>33</v>
      </c>
      <c r="F683" s="13">
        <v>43595</v>
      </c>
      <c r="G683" s="12">
        <v>830091676</v>
      </c>
      <c r="H683" s="12" t="s">
        <v>75</v>
      </c>
      <c r="I683" s="12">
        <v>2</v>
      </c>
      <c r="J683" s="12" t="s">
        <v>808</v>
      </c>
      <c r="K683" s="12">
        <v>1</v>
      </c>
      <c r="L683" s="14">
        <v>140864</v>
      </c>
      <c r="M683" s="14">
        <v>26764.16</v>
      </c>
      <c r="N683" s="14">
        <v>167628.16</v>
      </c>
      <c r="O683" s="14" t="s">
        <v>807</v>
      </c>
      <c r="P683" t="s">
        <v>29</v>
      </c>
      <c r="Q683" s="12"/>
      <c r="R683" t="str">
        <f t="shared" si="23"/>
        <v/>
      </c>
      <c r="S683" s="13">
        <v>43588</v>
      </c>
      <c r="T683" s="12">
        <v>1</v>
      </c>
      <c r="U683" s="13">
        <v>43588</v>
      </c>
      <c r="V683" s="12">
        <v>9273</v>
      </c>
      <c r="W683" s="22"/>
      <c r="X683" s="12"/>
      <c r="Y683" s="12"/>
      <c r="Z683" s="12"/>
    </row>
    <row r="684" spans="1:26" x14ac:dyDescent="0.25">
      <c r="A684" s="12" t="s">
        <v>24</v>
      </c>
      <c r="B684" s="13">
        <v>43596</v>
      </c>
      <c r="C684" s="12" t="s">
        <v>32</v>
      </c>
      <c r="D684" s="12" t="s">
        <v>33</v>
      </c>
      <c r="E684" s="12">
        <v>34</v>
      </c>
      <c r="F684" s="13">
        <v>43596</v>
      </c>
      <c r="G684" s="12">
        <v>830091676</v>
      </c>
      <c r="H684" s="12" t="s">
        <v>75</v>
      </c>
      <c r="I684" s="12">
        <v>1</v>
      </c>
      <c r="J684" s="12" t="s">
        <v>689</v>
      </c>
      <c r="K684" s="12">
        <v>1</v>
      </c>
      <c r="L684" s="14">
        <v>4182817</v>
      </c>
      <c r="M684" s="14" t="s">
        <v>36</v>
      </c>
      <c r="N684" s="14">
        <v>4182817</v>
      </c>
      <c r="O684" s="14" t="s">
        <v>809</v>
      </c>
      <c r="P684" t="s">
        <v>29</v>
      </c>
      <c r="Q684" s="12"/>
      <c r="R684" t="str">
        <f t="shared" si="23"/>
        <v/>
      </c>
      <c r="S684" s="13">
        <v>43588</v>
      </c>
      <c r="T684" s="12">
        <v>1</v>
      </c>
      <c r="U684" s="13">
        <v>43588</v>
      </c>
      <c r="V684" s="12">
        <v>9275</v>
      </c>
      <c r="W684" s="22"/>
      <c r="X684" s="12"/>
      <c r="Y684" s="12"/>
      <c r="Z684" s="12"/>
    </row>
    <row r="685" spans="1:26" x14ac:dyDescent="0.25">
      <c r="A685" s="12" t="s">
        <v>24</v>
      </c>
      <c r="B685" s="13">
        <v>43596</v>
      </c>
      <c r="C685" s="12" t="s">
        <v>32</v>
      </c>
      <c r="D685" s="12" t="s">
        <v>33</v>
      </c>
      <c r="E685" s="12">
        <v>35</v>
      </c>
      <c r="F685" s="13">
        <v>43596</v>
      </c>
      <c r="G685" s="12">
        <v>830091676</v>
      </c>
      <c r="H685" s="12" t="s">
        <v>75</v>
      </c>
      <c r="I685" s="12">
        <v>1</v>
      </c>
      <c r="J685" s="12" t="s">
        <v>803</v>
      </c>
      <c r="K685" s="12">
        <v>1</v>
      </c>
      <c r="L685" s="14">
        <v>519872</v>
      </c>
      <c r="M685" s="14">
        <v>98775.680000000008</v>
      </c>
      <c r="N685" s="14">
        <v>618647.68000000005</v>
      </c>
      <c r="O685" s="14" t="s">
        <v>810</v>
      </c>
      <c r="P685" t="s">
        <v>29</v>
      </c>
      <c r="Q685" s="12"/>
      <c r="R685" t="str">
        <f t="shared" si="23"/>
        <v/>
      </c>
      <c r="S685" s="13">
        <v>43593</v>
      </c>
      <c r="T685" s="12">
        <v>1</v>
      </c>
      <c r="U685" s="13">
        <v>43593</v>
      </c>
      <c r="V685" s="12">
        <v>9312</v>
      </c>
      <c r="W685" s="22"/>
      <c r="X685" s="12"/>
      <c r="Y685" s="12"/>
      <c r="Z685" s="12"/>
    </row>
    <row r="686" spans="1:26" x14ac:dyDescent="0.25">
      <c r="A686" s="12" t="s">
        <v>24</v>
      </c>
      <c r="B686" s="13">
        <v>43596</v>
      </c>
      <c r="C686" s="12" t="s">
        <v>32</v>
      </c>
      <c r="D686" s="12" t="s">
        <v>33</v>
      </c>
      <c r="E686" s="12">
        <v>36</v>
      </c>
      <c r="F686" s="13">
        <v>43596</v>
      </c>
      <c r="G686" s="12">
        <v>830091676</v>
      </c>
      <c r="H686" s="12" t="s">
        <v>75</v>
      </c>
      <c r="I686" s="12">
        <v>1</v>
      </c>
      <c r="J686" s="12" t="s">
        <v>811</v>
      </c>
      <c r="K686" s="12">
        <v>1</v>
      </c>
      <c r="L686" s="14">
        <v>519872</v>
      </c>
      <c r="M686" s="14">
        <v>98775.680000000008</v>
      </c>
      <c r="N686" s="14">
        <v>618647.68000000005</v>
      </c>
      <c r="O686" s="14" t="s">
        <v>812</v>
      </c>
      <c r="P686" t="s">
        <v>29</v>
      </c>
      <c r="Q686" s="12"/>
      <c r="R686" t="str">
        <f t="shared" si="23"/>
        <v/>
      </c>
      <c r="S686" s="13">
        <v>43593</v>
      </c>
      <c r="T686" s="12">
        <v>1</v>
      </c>
      <c r="U686" s="13">
        <v>43593</v>
      </c>
      <c r="V686" s="12">
        <v>9309</v>
      </c>
      <c r="W686" s="22"/>
      <c r="X686" s="12"/>
      <c r="Y686" s="12"/>
      <c r="Z686" s="12"/>
    </row>
    <row r="687" spans="1:26" x14ac:dyDescent="0.25">
      <c r="A687" s="12" t="s">
        <v>24</v>
      </c>
      <c r="B687" s="13">
        <v>43596</v>
      </c>
      <c r="C687" s="12" t="s">
        <v>32</v>
      </c>
      <c r="D687" s="12" t="s">
        <v>33</v>
      </c>
      <c r="E687" s="12">
        <v>36</v>
      </c>
      <c r="F687" s="13">
        <v>43596</v>
      </c>
      <c r="G687" s="12">
        <v>830091676</v>
      </c>
      <c r="H687" s="12" t="s">
        <v>75</v>
      </c>
      <c r="I687" s="12">
        <v>3</v>
      </c>
      <c r="J687" s="12" t="s">
        <v>813</v>
      </c>
      <c r="K687" s="12">
        <v>1</v>
      </c>
      <c r="L687" s="14">
        <v>519872</v>
      </c>
      <c r="M687" s="14">
        <v>98775.680000000008</v>
      </c>
      <c r="N687" s="14">
        <v>618647.68000000005</v>
      </c>
      <c r="O687" s="14" t="s">
        <v>812</v>
      </c>
      <c r="P687" t="s">
        <v>29</v>
      </c>
      <c r="Q687" s="12"/>
      <c r="R687" t="str">
        <f t="shared" si="23"/>
        <v/>
      </c>
      <c r="S687" s="13">
        <v>43593</v>
      </c>
      <c r="T687" s="12">
        <v>1</v>
      </c>
      <c r="U687" s="13">
        <v>43593</v>
      </c>
      <c r="V687" s="12">
        <v>9309</v>
      </c>
      <c r="W687" s="22"/>
      <c r="X687" s="12"/>
      <c r="Y687" s="12"/>
      <c r="Z687" s="12"/>
    </row>
    <row r="688" spans="1:26" x14ac:dyDescent="0.25">
      <c r="A688" s="12" t="s">
        <v>24</v>
      </c>
      <c r="B688" s="13">
        <v>43596</v>
      </c>
      <c r="C688" s="12" t="s">
        <v>32</v>
      </c>
      <c r="D688" s="12" t="s">
        <v>33</v>
      </c>
      <c r="E688" s="12">
        <v>36</v>
      </c>
      <c r="F688" s="13">
        <v>43596</v>
      </c>
      <c r="G688" s="12">
        <v>830091676</v>
      </c>
      <c r="H688" s="12" t="s">
        <v>75</v>
      </c>
      <c r="I688" s="12">
        <v>2</v>
      </c>
      <c r="J688" s="12" t="s">
        <v>814</v>
      </c>
      <c r="K688" s="12">
        <v>6</v>
      </c>
      <c r="L688" s="14">
        <v>143555</v>
      </c>
      <c r="M688" s="14" t="s">
        <v>36</v>
      </c>
      <c r="N688" s="14">
        <v>861330</v>
      </c>
      <c r="O688" s="14" t="s">
        <v>812</v>
      </c>
      <c r="P688" t="s">
        <v>29</v>
      </c>
      <c r="Q688" s="12"/>
      <c r="R688" t="str">
        <f t="shared" si="23"/>
        <v/>
      </c>
      <c r="S688" s="13">
        <v>43593</v>
      </c>
      <c r="T688" s="12">
        <v>6</v>
      </c>
      <c r="U688" s="13">
        <v>43593</v>
      </c>
      <c r="V688" s="12">
        <v>9309</v>
      </c>
      <c r="W688" s="22"/>
      <c r="X688" s="12"/>
      <c r="Y688" s="12"/>
      <c r="Z688" s="12"/>
    </row>
    <row r="689" spans="1:26" x14ac:dyDescent="0.25">
      <c r="A689" s="12" t="s">
        <v>24</v>
      </c>
      <c r="B689" s="13">
        <v>43596</v>
      </c>
      <c r="C689" s="12" t="s">
        <v>32</v>
      </c>
      <c r="D689" s="12" t="s">
        <v>33</v>
      </c>
      <c r="E689" s="12">
        <v>36</v>
      </c>
      <c r="F689" s="13">
        <v>43596</v>
      </c>
      <c r="G689" s="12">
        <v>830091676</v>
      </c>
      <c r="H689" s="12" t="s">
        <v>75</v>
      </c>
      <c r="I689" s="12">
        <v>4</v>
      </c>
      <c r="J689" s="12" t="s">
        <v>815</v>
      </c>
      <c r="K689" s="12">
        <v>1</v>
      </c>
      <c r="L689" s="14">
        <v>471296</v>
      </c>
      <c r="M689" s="14" t="s">
        <v>36</v>
      </c>
      <c r="N689" s="14">
        <v>471296</v>
      </c>
      <c r="O689" s="14" t="s">
        <v>812</v>
      </c>
      <c r="P689" t="s">
        <v>29</v>
      </c>
      <c r="Q689" s="12"/>
      <c r="R689" t="str">
        <f t="shared" si="23"/>
        <v/>
      </c>
      <c r="S689" s="13">
        <v>43593</v>
      </c>
      <c r="T689" s="12">
        <v>1</v>
      </c>
      <c r="U689" s="13">
        <v>43593</v>
      </c>
      <c r="V689" s="12">
        <v>9309</v>
      </c>
      <c r="W689" s="22"/>
      <c r="X689" s="12"/>
      <c r="Y689" s="12"/>
      <c r="Z689" s="12"/>
    </row>
    <row r="690" spans="1:26" x14ac:dyDescent="0.25">
      <c r="A690" s="12" t="s">
        <v>24</v>
      </c>
      <c r="B690" s="13">
        <v>43596</v>
      </c>
      <c r="C690" s="12">
        <v>0</v>
      </c>
      <c r="D690" s="12" t="s">
        <v>82</v>
      </c>
      <c r="E690" s="12">
        <v>27</v>
      </c>
      <c r="F690" s="13">
        <v>43596</v>
      </c>
      <c r="G690" s="12">
        <v>900121075</v>
      </c>
      <c r="H690" s="12" t="s">
        <v>816</v>
      </c>
      <c r="I690" s="12">
        <v>1</v>
      </c>
      <c r="J690" s="12" t="s">
        <v>817</v>
      </c>
      <c r="K690" s="12">
        <v>8</v>
      </c>
      <c r="L690" s="14">
        <v>6050.4201680672268</v>
      </c>
      <c r="M690" s="14">
        <v>9196.638655462184</v>
      </c>
      <c r="N690" s="14">
        <v>57600</v>
      </c>
      <c r="O690" s="14" t="s">
        <v>818</v>
      </c>
      <c r="P690" t="s">
        <v>29</v>
      </c>
      <c r="Q690" s="15">
        <v>43599</v>
      </c>
      <c r="R690">
        <f t="shared" si="23"/>
        <v>2</v>
      </c>
      <c r="S690" s="13">
        <v>43599</v>
      </c>
      <c r="T690" s="12">
        <v>8</v>
      </c>
      <c r="U690" s="13">
        <v>43599</v>
      </c>
      <c r="V690" s="12">
        <v>1019742</v>
      </c>
      <c r="W690" s="22"/>
      <c r="X690" s="12"/>
      <c r="Y690" s="12"/>
      <c r="Z690" s="12"/>
    </row>
    <row r="691" spans="1:26" x14ac:dyDescent="0.25">
      <c r="A691" s="12" t="s">
        <v>24</v>
      </c>
      <c r="B691" s="13">
        <v>43596</v>
      </c>
      <c r="C691" s="12">
        <v>0</v>
      </c>
      <c r="D691" s="12" t="s">
        <v>82</v>
      </c>
      <c r="E691" s="12">
        <v>27</v>
      </c>
      <c r="F691" s="13">
        <v>43596</v>
      </c>
      <c r="G691" s="12">
        <v>900121075</v>
      </c>
      <c r="H691" s="12" t="s">
        <v>816</v>
      </c>
      <c r="I691" s="12">
        <v>2</v>
      </c>
      <c r="J691" s="12" t="s">
        <v>819</v>
      </c>
      <c r="K691" s="12">
        <v>24</v>
      </c>
      <c r="L691" s="14">
        <v>2941.1764705882356</v>
      </c>
      <c r="M691" s="14">
        <v>13411.764705882353</v>
      </c>
      <c r="N691" s="14">
        <v>84000</v>
      </c>
      <c r="O691" s="14" t="s">
        <v>818</v>
      </c>
      <c r="P691" t="s">
        <v>29</v>
      </c>
      <c r="Q691" s="15">
        <v>43599</v>
      </c>
      <c r="R691">
        <f t="shared" si="23"/>
        <v>2</v>
      </c>
      <c r="S691" s="13">
        <v>43599</v>
      </c>
      <c r="T691" s="12">
        <v>24</v>
      </c>
      <c r="U691" s="13">
        <v>43599</v>
      </c>
      <c r="V691" s="12">
        <v>1019742</v>
      </c>
      <c r="W691" s="22"/>
      <c r="X691" s="12"/>
      <c r="Y691" s="12"/>
      <c r="Z691" s="12"/>
    </row>
    <row r="692" spans="1:26" x14ac:dyDescent="0.25">
      <c r="A692" s="12" t="s">
        <v>24</v>
      </c>
      <c r="B692" s="13">
        <v>43596</v>
      </c>
      <c r="C692" s="12">
        <v>0</v>
      </c>
      <c r="D692" s="12" t="s">
        <v>82</v>
      </c>
      <c r="E692" s="12">
        <v>27</v>
      </c>
      <c r="F692" s="13">
        <v>43596</v>
      </c>
      <c r="G692" s="12">
        <v>900121075</v>
      </c>
      <c r="H692" s="12" t="s">
        <v>816</v>
      </c>
      <c r="I692" s="12">
        <v>3</v>
      </c>
      <c r="J692" s="12" t="s">
        <v>820</v>
      </c>
      <c r="K692" s="12">
        <v>16</v>
      </c>
      <c r="L692" s="14">
        <v>336.1344537815126</v>
      </c>
      <c r="M692" s="14">
        <v>1021.8487394957983</v>
      </c>
      <c r="N692" s="14">
        <v>6400</v>
      </c>
      <c r="O692" s="14" t="s">
        <v>818</v>
      </c>
      <c r="P692" t="s">
        <v>29</v>
      </c>
      <c r="Q692" s="15">
        <v>43599</v>
      </c>
      <c r="R692">
        <f t="shared" si="23"/>
        <v>2</v>
      </c>
      <c r="S692" s="13">
        <v>43599</v>
      </c>
      <c r="T692" s="12">
        <v>16</v>
      </c>
      <c r="U692" s="13">
        <v>43599</v>
      </c>
      <c r="V692" s="12">
        <v>1019742</v>
      </c>
      <c r="W692" s="22"/>
      <c r="X692" s="12"/>
      <c r="Y692" s="12"/>
      <c r="Z692" s="12"/>
    </row>
    <row r="693" spans="1:26" x14ac:dyDescent="0.25">
      <c r="A693" s="12" t="s">
        <v>24</v>
      </c>
      <c r="B693" s="13">
        <v>43596</v>
      </c>
      <c r="C693" s="12">
        <v>0</v>
      </c>
      <c r="D693" s="12" t="s">
        <v>82</v>
      </c>
      <c r="E693" s="12">
        <v>27</v>
      </c>
      <c r="F693" s="13">
        <v>43596</v>
      </c>
      <c r="G693" s="12">
        <v>900121075</v>
      </c>
      <c r="H693" s="12" t="s">
        <v>816</v>
      </c>
      <c r="I693" s="12">
        <v>4</v>
      </c>
      <c r="J693" s="12" t="s">
        <v>821</v>
      </c>
      <c r="K693" s="12">
        <v>100</v>
      </c>
      <c r="L693" s="14">
        <v>159.66386554621849</v>
      </c>
      <c r="M693" s="14">
        <v>3033.6134453781515</v>
      </c>
      <c r="N693" s="14">
        <v>19000</v>
      </c>
      <c r="O693" s="14" t="s">
        <v>818</v>
      </c>
      <c r="P693" t="s">
        <v>29</v>
      </c>
      <c r="Q693" s="15">
        <v>43599</v>
      </c>
      <c r="R693">
        <f t="shared" si="23"/>
        <v>2</v>
      </c>
      <c r="S693" s="13">
        <v>43599</v>
      </c>
      <c r="T693" s="12">
        <v>100</v>
      </c>
      <c r="U693" s="13">
        <v>43599</v>
      </c>
      <c r="V693" s="12">
        <v>1019742</v>
      </c>
      <c r="W693" s="22"/>
      <c r="X693" s="12"/>
      <c r="Y693" s="12"/>
      <c r="Z693" s="12"/>
    </row>
    <row r="694" spans="1:26" x14ac:dyDescent="0.25">
      <c r="A694" s="12" t="s">
        <v>24</v>
      </c>
      <c r="B694" s="13">
        <v>43596</v>
      </c>
      <c r="C694" s="12">
        <v>0</v>
      </c>
      <c r="D694" s="12" t="s">
        <v>82</v>
      </c>
      <c r="E694" s="12">
        <v>27</v>
      </c>
      <c r="F694" s="13">
        <v>43596</v>
      </c>
      <c r="G694" s="12">
        <v>900121075</v>
      </c>
      <c r="H694" s="12" t="s">
        <v>816</v>
      </c>
      <c r="I694" s="12">
        <v>5</v>
      </c>
      <c r="J694" s="12" t="s">
        <v>822</v>
      </c>
      <c r="K694" s="12">
        <v>5</v>
      </c>
      <c r="L694" s="14">
        <v>252.10084033613447</v>
      </c>
      <c r="M694" s="14">
        <v>239.49579831932775</v>
      </c>
      <c r="N694" s="14">
        <v>1500.0000000000002</v>
      </c>
      <c r="O694" s="14" t="s">
        <v>818</v>
      </c>
      <c r="P694" t="s">
        <v>29</v>
      </c>
      <c r="Q694" s="15">
        <v>43599</v>
      </c>
      <c r="R694">
        <f t="shared" si="23"/>
        <v>2</v>
      </c>
      <c r="S694" s="13">
        <v>43599</v>
      </c>
      <c r="T694" s="12">
        <v>5</v>
      </c>
      <c r="U694" s="13">
        <v>43599</v>
      </c>
      <c r="V694" s="12">
        <v>1019742</v>
      </c>
      <c r="W694" s="22"/>
      <c r="X694" s="12"/>
      <c r="Y694" s="12"/>
      <c r="Z694" s="12"/>
    </row>
    <row r="695" spans="1:26" x14ac:dyDescent="0.25">
      <c r="A695" s="12" t="s">
        <v>24</v>
      </c>
      <c r="B695" s="13">
        <v>43596</v>
      </c>
      <c r="C695" s="12">
        <v>0</v>
      </c>
      <c r="D695" s="12" t="s">
        <v>82</v>
      </c>
      <c r="E695" s="12">
        <v>27</v>
      </c>
      <c r="F695" s="13">
        <v>43596</v>
      </c>
      <c r="G695" s="12">
        <v>900121075</v>
      </c>
      <c r="H695" s="12" t="s">
        <v>816</v>
      </c>
      <c r="I695" s="12">
        <v>6</v>
      </c>
      <c r="J695" s="12" t="s">
        <v>823</v>
      </c>
      <c r="K695" s="12">
        <v>40</v>
      </c>
      <c r="L695" s="14">
        <v>1470.5882352941178</v>
      </c>
      <c r="M695" s="14">
        <v>11176.470588235296</v>
      </c>
      <c r="N695" s="14">
        <v>70000.000000000015</v>
      </c>
      <c r="O695" s="14" t="s">
        <v>818</v>
      </c>
      <c r="P695" t="s">
        <v>29</v>
      </c>
      <c r="Q695" s="15">
        <v>43599</v>
      </c>
      <c r="R695">
        <f t="shared" si="23"/>
        <v>2</v>
      </c>
      <c r="S695" s="13">
        <v>43599</v>
      </c>
      <c r="T695" s="12">
        <v>40</v>
      </c>
      <c r="U695" s="13">
        <v>43599</v>
      </c>
      <c r="V695" s="12">
        <v>1019742</v>
      </c>
      <c r="W695" s="22"/>
      <c r="X695" s="12"/>
      <c r="Y695" s="12"/>
      <c r="Z695" s="12"/>
    </row>
    <row r="696" spans="1:26" x14ac:dyDescent="0.25">
      <c r="A696" s="12" t="s">
        <v>24</v>
      </c>
      <c r="B696" s="13">
        <v>43596</v>
      </c>
      <c r="C696" s="12">
        <v>0</v>
      </c>
      <c r="D696" s="12" t="s">
        <v>82</v>
      </c>
      <c r="E696" s="12">
        <v>27</v>
      </c>
      <c r="F696" s="13">
        <v>43596</v>
      </c>
      <c r="G696" s="12">
        <v>900121075</v>
      </c>
      <c r="H696" s="12" t="s">
        <v>816</v>
      </c>
      <c r="I696" s="12">
        <v>7</v>
      </c>
      <c r="J696" s="12" t="s">
        <v>824</v>
      </c>
      <c r="K696" s="12">
        <v>4</v>
      </c>
      <c r="L696" s="14">
        <v>1932.7731092436975</v>
      </c>
      <c r="M696" s="14">
        <v>1468.90756302521</v>
      </c>
      <c r="N696" s="14">
        <v>9200</v>
      </c>
      <c r="O696" s="14" t="s">
        <v>818</v>
      </c>
      <c r="P696" t="s">
        <v>29</v>
      </c>
      <c r="Q696" s="15">
        <v>43599</v>
      </c>
      <c r="R696">
        <f t="shared" si="23"/>
        <v>2</v>
      </c>
      <c r="S696" s="13">
        <v>43599</v>
      </c>
      <c r="T696" s="12">
        <v>4</v>
      </c>
      <c r="U696" s="13">
        <v>43599</v>
      </c>
      <c r="V696" s="12">
        <v>1019742</v>
      </c>
      <c r="W696" s="22"/>
      <c r="X696" s="12"/>
      <c r="Y696" s="12"/>
      <c r="Z696" s="12"/>
    </row>
    <row r="697" spans="1:26" x14ac:dyDescent="0.25">
      <c r="A697" s="12" t="s">
        <v>24</v>
      </c>
      <c r="B697" s="13">
        <v>43596</v>
      </c>
      <c r="C697" s="12">
        <v>0</v>
      </c>
      <c r="D697" s="12" t="s">
        <v>82</v>
      </c>
      <c r="E697" s="12">
        <v>27</v>
      </c>
      <c r="F697" s="13">
        <v>43596</v>
      </c>
      <c r="G697" s="12">
        <v>900121075</v>
      </c>
      <c r="H697" s="12" t="s">
        <v>816</v>
      </c>
      <c r="I697" s="12">
        <v>8</v>
      </c>
      <c r="J697" s="12" t="s">
        <v>825</v>
      </c>
      <c r="K697" s="12">
        <v>17</v>
      </c>
      <c r="L697" s="14">
        <v>2521.0084033613448</v>
      </c>
      <c r="M697" s="14">
        <v>8142.857142857144</v>
      </c>
      <c r="N697" s="14">
        <v>51000.000000000007</v>
      </c>
      <c r="O697" s="14" t="s">
        <v>818</v>
      </c>
      <c r="P697" t="s">
        <v>29</v>
      </c>
      <c r="Q697" s="15">
        <v>43599</v>
      </c>
      <c r="R697">
        <f t="shared" si="23"/>
        <v>2</v>
      </c>
      <c r="S697" s="13">
        <v>43599</v>
      </c>
      <c r="T697" s="12">
        <v>17</v>
      </c>
      <c r="U697" s="13">
        <v>43599</v>
      </c>
      <c r="V697" s="12">
        <v>1019742</v>
      </c>
      <c r="W697" s="22"/>
      <c r="X697" s="12"/>
      <c r="Y697" s="12"/>
      <c r="Z697" s="12"/>
    </row>
    <row r="698" spans="1:26" x14ac:dyDescent="0.25">
      <c r="A698" s="12" t="s">
        <v>24</v>
      </c>
      <c r="B698" s="13">
        <v>43596</v>
      </c>
      <c r="C698" s="12">
        <v>0</v>
      </c>
      <c r="D698" s="12" t="s">
        <v>82</v>
      </c>
      <c r="E698" s="12">
        <v>27</v>
      </c>
      <c r="F698" s="13">
        <v>43596</v>
      </c>
      <c r="G698" s="12">
        <v>900121075</v>
      </c>
      <c r="H698" s="12" t="s">
        <v>816</v>
      </c>
      <c r="I698" s="12">
        <v>9</v>
      </c>
      <c r="J698" s="12" t="s">
        <v>826</v>
      </c>
      <c r="K698" s="12">
        <v>8</v>
      </c>
      <c r="L698" s="14">
        <v>7563.0252100840344</v>
      </c>
      <c r="M698" s="14">
        <v>11495.798319327732</v>
      </c>
      <c r="N698" s="14">
        <v>72000</v>
      </c>
      <c r="O698" s="14" t="s">
        <v>818</v>
      </c>
      <c r="P698" t="s">
        <v>29</v>
      </c>
      <c r="Q698" s="15">
        <v>43599</v>
      </c>
      <c r="R698">
        <f t="shared" si="23"/>
        <v>2</v>
      </c>
      <c r="S698" s="13">
        <v>43599</v>
      </c>
      <c r="T698" s="12">
        <v>8</v>
      </c>
      <c r="U698" s="13">
        <v>43599</v>
      </c>
      <c r="V698" s="12">
        <v>1019742</v>
      </c>
      <c r="W698" s="22"/>
      <c r="X698" s="12"/>
      <c r="Y698" s="12"/>
      <c r="Z698" s="12"/>
    </row>
    <row r="699" spans="1:26" x14ac:dyDescent="0.25">
      <c r="A699" s="12" t="s">
        <v>24</v>
      </c>
      <c r="B699" s="13">
        <v>43596</v>
      </c>
      <c r="C699" s="12">
        <v>0</v>
      </c>
      <c r="D699" s="12" t="s">
        <v>82</v>
      </c>
      <c r="E699" s="12">
        <v>27</v>
      </c>
      <c r="F699" s="13">
        <v>43596</v>
      </c>
      <c r="G699" s="12">
        <v>900121075</v>
      </c>
      <c r="H699" s="12" t="s">
        <v>816</v>
      </c>
      <c r="I699" s="12">
        <v>10</v>
      </c>
      <c r="J699" s="12" t="s">
        <v>827</v>
      </c>
      <c r="K699" s="12">
        <v>1</v>
      </c>
      <c r="L699" s="14">
        <v>924.36974789915973</v>
      </c>
      <c r="M699" s="14">
        <v>175.63025210084035</v>
      </c>
      <c r="N699" s="14">
        <v>1100</v>
      </c>
      <c r="O699" s="14" t="s">
        <v>818</v>
      </c>
      <c r="P699" t="s">
        <v>29</v>
      </c>
      <c r="Q699" s="15">
        <v>43599</v>
      </c>
      <c r="R699">
        <f t="shared" si="23"/>
        <v>2</v>
      </c>
      <c r="S699" s="13">
        <v>43599</v>
      </c>
      <c r="T699" s="12">
        <v>1</v>
      </c>
      <c r="U699" s="13">
        <v>43599</v>
      </c>
      <c r="V699" s="12">
        <v>1019742</v>
      </c>
      <c r="W699" s="22"/>
      <c r="X699" s="12"/>
      <c r="Y699" s="12"/>
      <c r="Z699" s="12"/>
    </row>
    <row r="700" spans="1:26" x14ac:dyDescent="0.25">
      <c r="A700" s="12" t="s">
        <v>24</v>
      </c>
      <c r="B700" s="13">
        <v>43596</v>
      </c>
      <c r="C700" s="12">
        <v>0</v>
      </c>
      <c r="D700" s="12" t="s">
        <v>82</v>
      </c>
      <c r="E700" s="12">
        <v>27</v>
      </c>
      <c r="F700" s="13">
        <v>43596</v>
      </c>
      <c r="G700" s="12">
        <v>900121075</v>
      </c>
      <c r="H700" s="12" t="s">
        <v>816</v>
      </c>
      <c r="I700" s="12">
        <v>11</v>
      </c>
      <c r="J700" s="12" t="s">
        <v>828</v>
      </c>
      <c r="K700" s="12">
        <v>36</v>
      </c>
      <c r="L700" s="14">
        <v>1050.420168067227</v>
      </c>
      <c r="M700" s="14">
        <v>7184.8739495798327</v>
      </c>
      <c r="N700" s="14">
        <v>45000</v>
      </c>
      <c r="O700" s="14" t="s">
        <v>818</v>
      </c>
      <c r="P700" t="s">
        <v>29</v>
      </c>
      <c r="Q700" s="15">
        <v>43599</v>
      </c>
      <c r="R700">
        <f t="shared" si="23"/>
        <v>2</v>
      </c>
      <c r="S700" s="13">
        <v>43599</v>
      </c>
      <c r="T700" s="12">
        <v>36</v>
      </c>
      <c r="U700" s="13">
        <v>43599</v>
      </c>
      <c r="V700" s="12">
        <v>1019742</v>
      </c>
      <c r="W700" s="22"/>
      <c r="X700" s="12"/>
      <c r="Y700" s="12"/>
      <c r="Z700" s="12"/>
    </row>
    <row r="701" spans="1:26" x14ac:dyDescent="0.25">
      <c r="A701" s="12" t="s">
        <v>24</v>
      </c>
      <c r="B701" s="13">
        <v>43596</v>
      </c>
      <c r="C701" s="12">
        <v>0</v>
      </c>
      <c r="D701" s="12" t="s">
        <v>82</v>
      </c>
      <c r="E701" s="12">
        <v>27</v>
      </c>
      <c r="F701" s="13">
        <v>43596</v>
      </c>
      <c r="G701" s="12">
        <v>900121075</v>
      </c>
      <c r="H701" s="12" t="s">
        <v>816</v>
      </c>
      <c r="I701" s="12">
        <v>12</v>
      </c>
      <c r="J701" s="12" t="s">
        <v>829</v>
      </c>
      <c r="K701" s="12">
        <v>24</v>
      </c>
      <c r="L701" s="14">
        <v>1344.5378151260504</v>
      </c>
      <c r="M701" s="14">
        <v>6131.09243697479</v>
      </c>
      <c r="N701" s="14">
        <v>38400</v>
      </c>
      <c r="O701" s="14" t="s">
        <v>818</v>
      </c>
      <c r="P701" t="s">
        <v>29</v>
      </c>
      <c r="Q701" s="15">
        <v>43599</v>
      </c>
      <c r="R701">
        <f t="shared" si="23"/>
        <v>2</v>
      </c>
      <c r="S701" s="13">
        <v>43599</v>
      </c>
      <c r="T701" s="12">
        <v>24</v>
      </c>
      <c r="U701" s="13">
        <v>43599</v>
      </c>
      <c r="V701" s="12">
        <v>1019742</v>
      </c>
      <c r="W701" s="22"/>
      <c r="X701" s="12"/>
      <c r="Y701" s="12"/>
      <c r="Z701" s="12"/>
    </row>
    <row r="702" spans="1:26" x14ac:dyDescent="0.25">
      <c r="A702" s="12" t="s">
        <v>24</v>
      </c>
      <c r="B702" s="13">
        <v>43596</v>
      </c>
      <c r="C702" s="12">
        <v>0</v>
      </c>
      <c r="D702" s="12" t="s">
        <v>82</v>
      </c>
      <c r="E702" s="12">
        <v>27</v>
      </c>
      <c r="F702" s="13">
        <v>43596</v>
      </c>
      <c r="G702" s="12">
        <v>900121075</v>
      </c>
      <c r="H702" s="12" t="s">
        <v>816</v>
      </c>
      <c r="I702" s="12">
        <v>13</v>
      </c>
      <c r="J702" s="12" t="s">
        <v>830</v>
      </c>
      <c r="K702" s="12">
        <v>36</v>
      </c>
      <c r="L702" s="14">
        <v>2352.9411764705883</v>
      </c>
      <c r="M702" s="14">
        <v>16094.117647058823</v>
      </c>
      <c r="N702" s="14">
        <v>100800</v>
      </c>
      <c r="O702" s="14" t="s">
        <v>818</v>
      </c>
      <c r="P702" t="s">
        <v>29</v>
      </c>
      <c r="Q702" s="15">
        <v>43599</v>
      </c>
      <c r="R702">
        <f t="shared" si="23"/>
        <v>2</v>
      </c>
      <c r="S702" s="13">
        <v>43599</v>
      </c>
      <c r="T702" s="12">
        <v>36</v>
      </c>
      <c r="U702" s="13">
        <v>43599</v>
      </c>
      <c r="V702" s="12">
        <v>1019742</v>
      </c>
      <c r="W702" s="22"/>
      <c r="X702" s="12"/>
      <c r="Y702" s="12"/>
      <c r="Z702" s="12"/>
    </row>
    <row r="703" spans="1:26" x14ac:dyDescent="0.25">
      <c r="A703" s="12" t="s">
        <v>24</v>
      </c>
      <c r="B703" s="13">
        <v>43596</v>
      </c>
      <c r="C703" s="12">
        <v>0</v>
      </c>
      <c r="D703" s="12" t="s">
        <v>82</v>
      </c>
      <c r="E703" s="12">
        <v>27</v>
      </c>
      <c r="F703" s="13">
        <v>43596</v>
      </c>
      <c r="G703" s="12">
        <v>900121075</v>
      </c>
      <c r="H703" s="12" t="s">
        <v>816</v>
      </c>
      <c r="I703" s="12">
        <v>14</v>
      </c>
      <c r="J703" s="12" t="s">
        <v>831</v>
      </c>
      <c r="K703" s="12">
        <v>96</v>
      </c>
      <c r="L703" s="14">
        <v>4621.8487394957983</v>
      </c>
      <c r="M703" s="14">
        <v>84302.521008403361</v>
      </c>
      <c r="N703" s="14">
        <v>528000</v>
      </c>
      <c r="O703" s="14" t="s">
        <v>818</v>
      </c>
      <c r="P703" t="s">
        <v>29</v>
      </c>
      <c r="Q703" s="15">
        <v>43599</v>
      </c>
      <c r="R703">
        <f t="shared" si="23"/>
        <v>2</v>
      </c>
      <c r="S703" s="13">
        <v>43599</v>
      </c>
      <c r="T703" s="12">
        <v>96</v>
      </c>
      <c r="U703" s="13">
        <v>43599</v>
      </c>
      <c r="V703" s="12">
        <v>1019742</v>
      </c>
      <c r="W703" s="22"/>
      <c r="X703" s="12"/>
      <c r="Y703" s="12"/>
      <c r="Z703" s="12"/>
    </row>
    <row r="704" spans="1:26" x14ac:dyDescent="0.25">
      <c r="A704" s="12" t="s">
        <v>24</v>
      </c>
      <c r="B704" s="13">
        <v>43596</v>
      </c>
      <c r="C704" s="12">
        <v>0</v>
      </c>
      <c r="D704" s="12" t="s">
        <v>82</v>
      </c>
      <c r="E704" s="12">
        <v>27</v>
      </c>
      <c r="F704" s="13">
        <v>43596</v>
      </c>
      <c r="G704" s="12">
        <v>900121075</v>
      </c>
      <c r="H704" s="12" t="s">
        <v>816</v>
      </c>
      <c r="I704" s="12">
        <v>15</v>
      </c>
      <c r="J704" s="12" t="s">
        <v>832</v>
      </c>
      <c r="K704" s="12">
        <v>2</v>
      </c>
      <c r="L704" s="14">
        <v>1428.5714285714287</v>
      </c>
      <c r="M704" s="14">
        <v>542.85714285714289</v>
      </c>
      <c r="N704" s="14">
        <v>3400</v>
      </c>
      <c r="O704" s="14" t="s">
        <v>818</v>
      </c>
      <c r="P704" t="s">
        <v>29</v>
      </c>
      <c r="Q704" s="15">
        <v>43599</v>
      </c>
      <c r="R704">
        <f t="shared" si="23"/>
        <v>2</v>
      </c>
      <c r="S704" s="13">
        <v>43599</v>
      </c>
      <c r="T704" s="12">
        <v>2</v>
      </c>
      <c r="U704" s="13">
        <v>43599</v>
      </c>
      <c r="V704" s="12">
        <v>1019742</v>
      </c>
      <c r="W704" s="22"/>
      <c r="X704" s="12"/>
      <c r="Y704" s="12"/>
      <c r="Z704" s="12"/>
    </row>
    <row r="705" spans="1:26" x14ac:dyDescent="0.25">
      <c r="A705" s="12" t="s">
        <v>24</v>
      </c>
      <c r="B705" s="13">
        <v>43596</v>
      </c>
      <c r="C705" s="12">
        <v>0</v>
      </c>
      <c r="D705" s="12" t="s">
        <v>82</v>
      </c>
      <c r="E705" s="12">
        <v>27</v>
      </c>
      <c r="F705" s="13">
        <v>43596</v>
      </c>
      <c r="G705" s="12">
        <v>900121075</v>
      </c>
      <c r="H705" s="12" t="s">
        <v>816</v>
      </c>
      <c r="I705" s="12">
        <v>16</v>
      </c>
      <c r="J705" s="12" t="s">
        <v>833</v>
      </c>
      <c r="K705" s="12">
        <v>5</v>
      </c>
      <c r="L705" s="14">
        <v>420.1680672268908</v>
      </c>
      <c r="M705" s="14">
        <v>399.15966386554624</v>
      </c>
      <c r="N705" s="14">
        <v>2500</v>
      </c>
      <c r="O705" s="14" t="s">
        <v>818</v>
      </c>
      <c r="P705" t="s">
        <v>29</v>
      </c>
      <c r="Q705" s="15">
        <v>43599</v>
      </c>
      <c r="R705">
        <f t="shared" si="23"/>
        <v>2</v>
      </c>
      <c r="S705" s="13">
        <v>43599</v>
      </c>
      <c r="T705" s="12">
        <v>5</v>
      </c>
      <c r="U705" s="13">
        <v>43599</v>
      </c>
      <c r="V705" s="12">
        <v>1019742</v>
      </c>
      <c r="W705" s="22"/>
      <c r="X705" s="12"/>
      <c r="Y705" s="12"/>
      <c r="Z705" s="12"/>
    </row>
    <row r="706" spans="1:26" x14ac:dyDescent="0.25">
      <c r="A706" s="12" t="s">
        <v>24</v>
      </c>
      <c r="B706" s="13">
        <v>43596</v>
      </c>
      <c r="C706" s="12">
        <v>0</v>
      </c>
      <c r="D706" s="12" t="s">
        <v>82</v>
      </c>
      <c r="E706" s="12">
        <v>27</v>
      </c>
      <c r="F706" s="13">
        <v>43596</v>
      </c>
      <c r="G706" s="12">
        <v>900121075</v>
      </c>
      <c r="H706" s="12" t="s">
        <v>816</v>
      </c>
      <c r="I706" s="12">
        <v>17</v>
      </c>
      <c r="J706" s="12" t="s">
        <v>834</v>
      </c>
      <c r="K706" s="12">
        <v>17</v>
      </c>
      <c r="L706" s="14">
        <v>4621.8487394957983</v>
      </c>
      <c r="M706" s="14">
        <v>14928.571428571428</v>
      </c>
      <c r="N706" s="14">
        <v>93500</v>
      </c>
      <c r="O706" s="14" t="s">
        <v>818</v>
      </c>
      <c r="P706" t="s">
        <v>29</v>
      </c>
      <c r="Q706" s="15">
        <v>43599</v>
      </c>
      <c r="R706">
        <f t="shared" si="23"/>
        <v>2</v>
      </c>
      <c r="S706" s="13">
        <v>43599</v>
      </c>
      <c r="T706" s="12">
        <v>17</v>
      </c>
      <c r="U706" s="13">
        <v>43599</v>
      </c>
      <c r="V706" s="12">
        <v>1019742</v>
      </c>
      <c r="W706" s="22"/>
      <c r="X706" s="12"/>
      <c r="Y706" s="12"/>
      <c r="Z706" s="12"/>
    </row>
    <row r="707" spans="1:26" x14ac:dyDescent="0.25">
      <c r="A707" s="12" t="s">
        <v>24</v>
      </c>
      <c r="B707" s="13">
        <v>43596</v>
      </c>
      <c r="C707" s="12">
        <v>0</v>
      </c>
      <c r="D707" s="12" t="s">
        <v>82</v>
      </c>
      <c r="E707" s="12">
        <v>27</v>
      </c>
      <c r="F707" s="13">
        <v>43596</v>
      </c>
      <c r="G707" s="12">
        <v>900121075</v>
      </c>
      <c r="H707" s="12" t="s">
        <v>816</v>
      </c>
      <c r="I707" s="12">
        <v>18</v>
      </c>
      <c r="J707" s="12" t="s">
        <v>835</v>
      </c>
      <c r="K707" s="12">
        <v>1</v>
      </c>
      <c r="L707" s="14">
        <v>6722.6890756302528</v>
      </c>
      <c r="M707" s="14">
        <v>1277.3109243697481</v>
      </c>
      <c r="N707" s="14">
        <v>8000.0000000000009</v>
      </c>
      <c r="O707" s="14" t="s">
        <v>818</v>
      </c>
      <c r="P707" t="s">
        <v>29</v>
      </c>
      <c r="Q707" s="15">
        <v>43599</v>
      </c>
      <c r="R707">
        <f t="shared" ref="R707:R770" si="25">IF(OR(Q707="",U707=""),"",NETWORKDAYS(F707,U707))</f>
        <v>2</v>
      </c>
      <c r="S707" s="13">
        <v>43599</v>
      </c>
      <c r="T707" s="12">
        <v>1</v>
      </c>
      <c r="U707" s="13">
        <v>43599</v>
      </c>
      <c r="V707" s="12">
        <v>1019742</v>
      </c>
      <c r="W707" s="22"/>
      <c r="X707" s="12"/>
      <c r="Y707" s="12"/>
      <c r="Z707" s="12"/>
    </row>
    <row r="708" spans="1:26" x14ac:dyDescent="0.25">
      <c r="A708" s="12" t="s">
        <v>24</v>
      </c>
      <c r="B708" s="13">
        <v>43596</v>
      </c>
      <c r="C708" s="12">
        <v>0</v>
      </c>
      <c r="D708" s="12" t="s">
        <v>82</v>
      </c>
      <c r="E708" s="12">
        <v>27</v>
      </c>
      <c r="F708" s="13">
        <v>43596</v>
      </c>
      <c r="G708" s="12">
        <v>900121075</v>
      </c>
      <c r="H708" s="12" t="s">
        <v>816</v>
      </c>
      <c r="I708" s="12">
        <v>19</v>
      </c>
      <c r="J708" s="12" t="s">
        <v>836</v>
      </c>
      <c r="K708" s="12">
        <v>21</v>
      </c>
      <c r="L708" s="14">
        <v>1554.6218487394958</v>
      </c>
      <c r="M708" s="14">
        <v>6202.9411764705883</v>
      </c>
      <c r="N708" s="14">
        <v>38850</v>
      </c>
      <c r="O708" s="14" t="s">
        <v>818</v>
      </c>
      <c r="P708" t="s">
        <v>29</v>
      </c>
      <c r="Q708" s="15">
        <v>43599</v>
      </c>
      <c r="R708">
        <f t="shared" si="25"/>
        <v>2</v>
      </c>
      <c r="S708" s="13">
        <v>43599</v>
      </c>
      <c r="T708" s="12">
        <v>21</v>
      </c>
      <c r="U708" s="13">
        <v>43599</v>
      </c>
      <c r="V708" s="12">
        <v>1019742</v>
      </c>
      <c r="W708" s="22"/>
      <c r="X708" s="12"/>
      <c r="Y708" s="12"/>
      <c r="Z708" s="12"/>
    </row>
    <row r="709" spans="1:26" x14ac:dyDescent="0.25">
      <c r="A709" s="12" t="s">
        <v>24</v>
      </c>
      <c r="B709" s="13">
        <v>43596</v>
      </c>
      <c r="C709" s="12">
        <v>0</v>
      </c>
      <c r="D709" s="12" t="s">
        <v>82</v>
      </c>
      <c r="E709" s="12">
        <v>27</v>
      </c>
      <c r="F709" s="13">
        <v>43596</v>
      </c>
      <c r="G709" s="12">
        <v>900121075</v>
      </c>
      <c r="H709" s="12" t="s">
        <v>816</v>
      </c>
      <c r="I709" s="12">
        <v>20</v>
      </c>
      <c r="J709" s="12" t="s">
        <v>837</v>
      </c>
      <c r="K709" s="12">
        <v>51</v>
      </c>
      <c r="L709" s="14">
        <v>1764.7058823529412</v>
      </c>
      <c r="M709" s="14">
        <v>17100</v>
      </c>
      <c r="N709" s="14">
        <v>107100</v>
      </c>
      <c r="O709" s="14" t="s">
        <v>818</v>
      </c>
      <c r="P709" t="s">
        <v>29</v>
      </c>
      <c r="Q709" s="15">
        <v>43599</v>
      </c>
      <c r="R709">
        <f t="shared" si="25"/>
        <v>2</v>
      </c>
      <c r="S709" s="13">
        <v>43599</v>
      </c>
      <c r="T709" s="12">
        <v>51</v>
      </c>
      <c r="U709" s="13">
        <v>43599</v>
      </c>
      <c r="V709" s="12">
        <v>1019742</v>
      </c>
      <c r="W709" s="22"/>
      <c r="X709" s="12"/>
      <c r="Y709" s="12"/>
      <c r="Z709" s="12"/>
    </row>
    <row r="710" spans="1:26" x14ac:dyDescent="0.25">
      <c r="A710" s="12" t="s">
        <v>24</v>
      </c>
      <c r="B710" s="13">
        <v>43596</v>
      </c>
      <c r="C710" s="12">
        <v>0</v>
      </c>
      <c r="D710" s="12" t="s">
        <v>82</v>
      </c>
      <c r="E710" s="12">
        <v>27</v>
      </c>
      <c r="F710" s="13">
        <v>43596</v>
      </c>
      <c r="G710" s="12">
        <v>900121075</v>
      </c>
      <c r="H710" s="12" t="s">
        <v>816</v>
      </c>
      <c r="I710" s="12">
        <v>21</v>
      </c>
      <c r="J710" s="12" t="s">
        <v>838</v>
      </c>
      <c r="K710" s="12">
        <v>132</v>
      </c>
      <c r="L710" s="14">
        <v>294.11764705882354</v>
      </c>
      <c r="M710" s="14">
        <v>7376.4705882352946</v>
      </c>
      <c r="N710" s="14">
        <v>46200</v>
      </c>
      <c r="O710" s="14" t="s">
        <v>818</v>
      </c>
      <c r="P710" t="s">
        <v>29</v>
      </c>
      <c r="Q710" s="15">
        <v>43599</v>
      </c>
      <c r="R710">
        <f t="shared" si="25"/>
        <v>2</v>
      </c>
      <c r="S710" s="13">
        <v>43599</v>
      </c>
      <c r="T710" s="12">
        <v>132</v>
      </c>
      <c r="U710" s="13">
        <v>43599</v>
      </c>
      <c r="V710" s="12">
        <v>1019742</v>
      </c>
      <c r="W710" s="22"/>
      <c r="X710" s="12"/>
      <c r="Y710" s="12"/>
      <c r="Z710" s="12"/>
    </row>
    <row r="711" spans="1:26" x14ac:dyDescent="0.25">
      <c r="A711" s="12" t="s">
        <v>24</v>
      </c>
      <c r="B711" s="13">
        <v>43596</v>
      </c>
      <c r="C711" s="12">
        <v>0</v>
      </c>
      <c r="D711" s="12" t="s">
        <v>82</v>
      </c>
      <c r="E711" s="12">
        <v>27</v>
      </c>
      <c r="F711" s="13">
        <v>43596</v>
      </c>
      <c r="G711" s="12">
        <v>900121075</v>
      </c>
      <c r="H711" s="12" t="s">
        <v>816</v>
      </c>
      <c r="I711" s="12">
        <v>22</v>
      </c>
      <c r="J711" s="12" t="s">
        <v>839</v>
      </c>
      <c r="K711" s="12">
        <v>36</v>
      </c>
      <c r="L711" s="14">
        <v>336.1344537815126</v>
      </c>
      <c r="M711" s="14">
        <v>2299.159663865546</v>
      </c>
      <c r="N711" s="14">
        <v>14400</v>
      </c>
      <c r="O711" s="14" t="s">
        <v>818</v>
      </c>
      <c r="P711" t="s">
        <v>29</v>
      </c>
      <c r="Q711" s="15">
        <v>43599</v>
      </c>
      <c r="R711">
        <f t="shared" si="25"/>
        <v>2</v>
      </c>
      <c r="S711" s="13">
        <v>43599</v>
      </c>
      <c r="T711" s="12">
        <v>36</v>
      </c>
      <c r="U711" s="13">
        <v>43599</v>
      </c>
      <c r="V711" s="12">
        <v>1019742</v>
      </c>
      <c r="W711" s="22"/>
      <c r="X711" s="12"/>
      <c r="Y711" s="12"/>
      <c r="Z711" s="12"/>
    </row>
    <row r="712" spans="1:26" x14ac:dyDescent="0.25">
      <c r="A712" s="12" t="s">
        <v>24</v>
      </c>
      <c r="B712" s="13">
        <v>43596</v>
      </c>
      <c r="C712" s="12">
        <v>0</v>
      </c>
      <c r="D712" s="12" t="s">
        <v>82</v>
      </c>
      <c r="E712" s="12">
        <v>27</v>
      </c>
      <c r="F712" s="13">
        <v>43596</v>
      </c>
      <c r="G712" s="12">
        <v>900121075</v>
      </c>
      <c r="H712" s="12" t="s">
        <v>816</v>
      </c>
      <c r="I712" s="12">
        <v>23</v>
      </c>
      <c r="J712" s="12" t="s">
        <v>840</v>
      </c>
      <c r="K712" s="12">
        <v>14</v>
      </c>
      <c r="L712" s="14">
        <v>8823.5294117647063</v>
      </c>
      <c r="M712" s="14">
        <v>23470.588235294119</v>
      </c>
      <c r="N712" s="14">
        <v>147000</v>
      </c>
      <c r="O712" s="14" t="s">
        <v>818</v>
      </c>
      <c r="P712" t="s">
        <v>29</v>
      </c>
      <c r="Q712" s="15">
        <v>43599</v>
      </c>
      <c r="R712">
        <f t="shared" si="25"/>
        <v>2</v>
      </c>
      <c r="S712" s="13">
        <v>43599</v>
      </c>
      <c r="T712" s="12">
        <v>14</v>
      </c>
      <c r="U712" s="13">
        <v>43599</v>
      </c>
      <c r="V712" s="12">
        <v>1019742</v>
      </c>
      <c r="W712" s="22"/>
      <c r="X712" s="12"/>
      <c r="Y712" s="12"/>
      <c r="Z712" s="12"/>
    </row>
    <row r="713" spans="1:26" x14ac:dyDescent="0.25">
      <c r="A713" s="12" t="s">
        <v>24</v>
      </c>
      <c r="B713" s="13">
        <v>43596</v>
      </c>
      <c r="C713" s="12">
        <v>0</v>
      </c>
      <c r="D713" s="12" t="s">
        <v>82</v>
      </c>
      <c r="E713" s="12">
        <v>27</v>
      </c>
      <c r="F713" s="13">
        <v>43596</v>
      </c>
      <c r="G713" s="12">
        <v>900121075</v>
      </c>
      <c r="H713" s="12" t="s">
        <v>816</v>
      </c>
      <c r="I713" s="12">
        <v>24</v>
      </c>
      <c r="J713" s="12" t="s">
        <v>841</v>
      </c>
      <c r="K713" s="12">
        <v>36</v>
      </c>
      <c r="L713" s="14">
        <v>1176.4705882352941</v>
      </c>
      <c r="M713" s="14">
        <v>8047.0588235294117</v>
      </c>
      <c r="N713" s="14">
        <v>50400</v>
      </c>
      <c r="O713" s="14" t="s">
        <v>818</v>
      </c>
      <c r="P713" t="s">
        <v>29</v>
      </c>
      <c r="Q713" s="15">
        <v>43599</v>
      </c>
      <c r="R713">
        <f t="shared" si="25"/>
        <v>2</v>
      </c>
      <c r="S713" s="13">
        <v>43599</v>
      </c>
      <c r="T713" s="12">
        <v>36</v>
      </c>
      <c r="U713" s="13">
        <v>43599</v>
      </c>
      <c r="V713" s="12">
        <v>1019742</v>
      </c>
      <c r="W713" s="22"/>
      <c r="X713" s="12"/>
      <c r="Y713" s="12"/>
      <c r="Z713" s="12"/>
    </row>
    <row r="714" spans="1:26" x14ac:dyDescent="0.25">
      <c r="A714" s="12" t="s">
        <v>24</v>
      </c>
      <c r="B714" s="13">
        <v>43596</v>
      </c>
      <c r="C714" s="12">
        <v>0</v>
      </c>
      <c r="D714" s="12" t="s">
        <v>82</v>
      </c>
      <c r="E714" s="12">
        <v>27</v>
      </c>
      <c r="F714" s="13">
        <v>43596</v>
      </c>
      <c r="G714" s="12">
        <v>900121075</v>
      </c>
      <c r="H714" s="12" t="s">
        <v>816</v>
      </c>
      <c r="I714" s="12">
        <v>25</v>
      </c>
      <c r="J714" s="12" t="s">
        <v>842</v>
      </c>
      <c r="K714" s="12">
        <v>24</v>
      </c>
      <c r="L714" s="14">
        <v>840.3361344537816</v>
      </c>
      <c r="M714" s="14">
        <v>3831.932773109244</v>
      </c>
      <c r="N714" s="14">
        <v>24000.000000000004</v>
      </c>
      <c r="O714" s="14" t="s">
        <v>818</v>
      </c>
      <c r="P714" t="s">
        <v>29</v>
      </c>
      <c r="Q714" s="15">
        <v>43599</v>
      </c>
      <c r="R714">
        <f t="shared" si="25"/>
        <v>2</v>
      </c>
      <c r="S714" s="13">
        <v>43599</v>
      </c>
      <c r="T714" s="12">
        <v>24</v>
      </c>
      <c r="U714" s="13">
        <v>43599</v>
      </c>
      <c r="V714" s="12">
        <v>1019742</v>
      </c>
      <c r="W714" s="22"/>
      <c r="X714" s="12"/>
      <c r="Y714" s="12"/>
      <c r="Z714" s="12"/>
    </row>
    <row r="715" spans="1:26" x14ac:dyDescent="0.25">
      <c r="A715" s="12" t="s">
        <v>24</v>
      </c>
      <c r="B715" s="13">
        <v>43596</v>
      </c>
      <c r="C715" s="12">
        <v>0</v>
      </c>
      <c r="D715" s="12" t="s">
        <v>82</v>
      </c>
      <c r="E715" s="12">
        <v>27</v>
      </c>
      <c r="F715" s="13">
        <v>43596</v>
      </c>
      <c r="G715" s="12">
        <v>900121075</v>
      </c>
      <c r="H715" s="12" t="s">
        <v>816</v>
      </c>
      <c r="I715" s="12">
        <v>26</v>
      </c>
      <c r="J715" s="12" t="s">
        <v>843</v>
      </c>
      <c r="K715" s="12">
        <v>30</v>
      </c>
      <c r="L715" s="14">
        <v>1428.5714285714287</v>
      </c>
      <c r="M715" s="14">
        <v>8142.857142857144</v>
      </c>
      <c r="N715" s="14">
        <v>51000.000000000007</v>
      </c>
      <c r="O715" s="14" t="s">
        <v>818</v>
      </c>
      <c r="P715" t="s">
        <v>29</v>
      </c>
      <c r="Q715" s="15">
        <v>43599</v>
      </c>
      <c r="R715">
        <f t="shared" si="25"/>
        <v>2</v>
      </c>
      <c r="S715" s="13">
        <v>43599</v>
      </c>
      <c r="T715" s="12">
        <v>30</v>
      </c>
      <c r="U715" s="13">
        <v>43599</v>
      </c>
      <c r="V715" s="12">
        <v>1019742</v>
      </c>
      <c r="W715" s="22"/>
      <c r="X715" s="12"/>
      <c r="Y715" s="12"/>
      <c r="Z715" s="12"/>
    </row>
    <row r="716" spans="1:26" x14ac:dyDescent="0.25">
      <c r="A716" s="12" t="s">
        <v>24</v>
      </c>
      <c r="B716" s="13">
        <v>43596</v>
      </c>
      <c r="C716" s="12">
        <v>0</v>
      </c>
      <c r="D716" s="12" t="s">
        <v>82</v>
      </c>
      <c r="E716" s="12">
        <v>27</v>
      </c>
      <c r="F716" s="13">
        <v>43596</v>
      </c>
      <c r="G716" s="12">
        <v>900121075</v>
      </c>
      <c r="H716" s="12" t="s">
        <v>816</v>
      </c>
      <c r="I716" s="12">
        <v>27</v>
      </c>
      <c r="J716" s="12" t="s">
        <v>844</v>
      </c>
      <c r="K716" s="12">
        <v>24</v>
      </c>
      <c r="L716" s="14">
        <v>3193.2773109243699</v>
      </c>
      <c r="M716" s="14">
        <v>14561.344537815126</v>
      </c>
      <c r="N716" s="14">
        <v>91200</v>
      </c>
      <c r="O716" s="14" t="s">
        <v>818</v>
      </c>
      <c r="P716" t="s">
        <v>29</v>
      </c>
      <c r="Q716" s="15">
        <v>43599</v>
      </c>
      <c r="R716">
        <f t="shared" si="25"/>
        <v>2</v>
      </c>
      <c r="S716" s="13">
        <v>43599</v>
      </c>
      <c r="T716" s="12">
        <v>24</v>
      </c>
      <c r="U716" s="13">
        <v>43599</v>
      </c>
      <c r="V716" s="12">
        <v>1019742</v>
      </c>
      <c r="W716" s="22"/>
      <c r="X716" s="12"/>
      <c r="Y716" s="12"/>
      <c r="Z716" s="12"/>
    </row>
    <row r="717" spans="1:26" x14ac:dyDescent="0.25">
      <c r="A717" s="12" t="s">
        <v>24</v>
      </c>
      <c r="B717" s="13">
        <v>43596</v>
      </c>
      <c r="C717" s="12">
        <v>0</v>
      </c>
      <c r="D717" s="12" t="s">
        <v>82</v>
      </c>
      <c r="E717" s="12">
        <v>27</v>
      </c>
      <c r="F717" s="13">
        <v>43596</v>
      </c>
      <c r="G717" s="12">
        <v>900121075</v>
      </c>
      <c r="H717" s="12" t="s">
        <v>816</v>
      </c>
      <c r="I717" s="12">
        <v>28</v>
      </c>
      <c r="J717" s="12" t="s">
        <v>845</v>
      </c>
      <c r="K717" s="12">
        <v>5</v>
      </c>
      <c r="L717" s="14">
        <v>4033.6134453781515</v>
      </c>
      <c r="M717" s="14">
        <v>3831.932773109244</v>
      </c>
      <c r="N717" s="14">
        <v>24000.000000000004</v>
      </c>
      <c r="O717" s="14" t="s">
        <v>818</v>
      </c>
      <c r="P717" t="s">
        <v>29</v>
      </c>
      <c r="Q717" s="15">
        <v>43599</v>
      </c>
      <c r="R717">
        <f t="shared" si="25"/>
        <v>2</v>
      </c>
      <c r="S717" s="13">
        <v>43599</v>
      </c>
      <c r="T717" s="12">
        <v>5</v>
      </c>
      <c r="U717" s="13">
        <v>43599</v>
      </c>
      <c r="V717" s="12">
        <v>1019742</v>
      </c>
      <c r="W717" s="22"/>
      <c r="X717" s="12"/>
      <c r="Y717" s="12"/>
      <c r="Z717" s="12"/>
    </row>
    <row r="718" spans="1:26" x14ac:dyDescent="0.25">
      <c r="A718" s="12" t="s">
        <v>24</v>
      </c>
      <c r="B718" s="13">
        <v>43596</v>
      </c>
      <c r="C718" s="12">
        <v>0</v>
      </c>
      <c r="D718" s="12" t="s">
        <v>82</v>
      </c>
      <c r="E718" s="12">
        <v>27</v>
      </c>
      <c r="F718" s="13">
        <v>43596</v>
      </c>
      <c r="G718" s="12">
        <v>900121075</v>
      </c>
      <c r="H718" s="12" t="s">
        <v>816</v>
      </c>
      <c r="I718" s="12">
        <v>29</v>
      </c>
      <c r="J718" s="12" t="s">
        <v>846</v>
      </c>
      <c r="K718" s="12">
        <v>40</v>
      </c>
      <c r="L718" s="14">
        <v>714.28571428571433</v>
      </c>
      <c r="M718" s="14">
        <v>5428.5714285714284</v>
      </c>
      <c r="N718" s="14">
        <v>34000</v>
      </c>
      <c r="O718" s="14" t="s">
        <v>818</v>
      </c>
      <c r="P718" t="s">
        <v>29</v>
      </c>
      <c r="Q718" s="15">
        <v>43599</v>
      </c>
      <c r="R718">
        <f t="shared" si="25"/>
        <v>2</v>
      </c>
      <c r="S718" s="13">
        <v>43599</v>
      </c>
      <c r="T718" s="12">
        <v>40</v>
      </c>
      <c r="U718" s="13">
        <v>43599</v>
      </c>
      <c r="V718" s="12">
        <v>1019742</v>
      </c>
      <c r="W718" s="22"/>
      <c r="X718" s="12"/>
      <c r="Y718" s="12"/>
      <c r="Z718" s="12"/>
    </row>
    <row r="719" spans="1:26" x14ac:dyDescent="0.25">
      <c r="A719" s="12" t="s">
        <v>24</v>
      </c>
      <c r="B719" s="13">
        <v>43596</v>
      </c>
      <c r="C719" s="12">
        <v>0</v>
      </c>
      <c r="D719" s="12" t="s">
        <v>82</v>
      </c>
      <c r="E719" s="12">
        <v>27</v>
      </c>
      <c r="F719" s="13">
        <v>43596</v>
      </c>
      <c r="G719" s="12">
        <v>900121075</v>
      </c>
      <c r="H719" s="12" t="s">
        <v>816</v>
      </c>
      <c r="I719" s="12">
        <v>30</v>
      </c>
      <c r="J719" s="12" t="s">
        <v>847</v>
      </c>
      <c r="K719" s="12">
        <v>5</v>
      </c>
      <c r="L719" s="14">
        <v>1596.6386554621849</v>
      </c>
      <c r="M719" s="14">
        <v>1516.8067226890757</v>
      </c>
      <c r="N719" s="14">
        <v>9500</v>
      </c>
      <c r="O719" s="14" t="s">
        <v>818</v>
      </c>
      <c r="P719" t="s">
        <v>29</v>
      </c>
      <c r="Q719" s="15">
        <v>43599</v>
      </c>
      <c r="R719">
        <f t="shared" si="25"/>
        <v>2</v>
      </c>
      <c r="S719" s="13">
        <v>43599</v>
      </c>
      <c r="T719" s="12">
        <v>5</v>
      </c>
      <c r="U719" s="13">
        <v>43599</v>
      </c>
      <c r="V719" s="12">
        <v>1019742</v>
      </c>
      <c r="W719" s="22"/>
      <c r="X719" s="12"/>
      <c r="Y719" s="12"/>
      <c r="Z719" s="12"/>
    </row>
    <row r="720" spans="1:26" x14ac:dyDescent="0.25">
      <c r="A720" s="12" t="s">
        <v>24</v>
      </c>
      <c r="B720" s="13">
        <v>43596</v>
      </c>
      <c r="C720" s="12">
        <v>0</v>
      </c>
      <c r="D720" s="12" t="s">
        <v>82</v>
      </c>
      <c r="E720" s="12">
        <v>27</v>
      </c>
      <c r="F720" s="13">
        <v>43596</v>
      </c>
      <c r="G720" s="12">
        <v>900121075</v>
      </c>
      <c r="H720" s="12" t="s">
        <v>816</v>
      </c>
      <c r="I720" s="12">
        <v>31</v>
      </c>
      <c r="J720" s="12" t="s">
        <v>848</v>
      </c>
      <c r="K720" s="12">
        <v>22</v>
      </c>
      <c r="L720" s="14">
        <v>588.23529411764707</v>
      </c>
      <c r="M720" s="14">
        <v>2458.8235294117649</v>
      </c>
      <c r="N720" s="14">
        <v>15400</v>
      </c>
      <c r="O720" s="14" t="s">
        <v>818</v>
      </c>
      <c r="P720" t="s">
        <v>29</v>
      </c>
      <c r="Q720" s="15">
        <v>43599</v>
      </c>
      <c r="R720">
        <f t="shared" si="25"/>
        <v>2</v>
      </c>
      <c r="S720" s="13">
        <v>43599</v>
      </c>
      <c r="T720" s="12">
        <v>22</v>
      </c>
      <c r="U720" s="13">
        <v>43599</v>
      </c>
      <c r="V720" s="12">
        <v>1019742</v>
      </c>
      <c r="W720" s="22"/>
      <c r="X720" s="12"/>
      <c r="Y720" s="12"/>
      <c r="Z720" s="12"/>
    </row>
    <row r="721" spans="1:26" x14ac:dyDescent="0.25">
      <c r="A721" s="12" t="s">
        <v>24</v>
      </c>
      <c r="B721" s="13">
        <v>43596</v>
      </c>
      <c r="C721" s="12">
        <v>0</v>
      </c>
      <c r="D721" s="12" t="s">
        <v>82</v>
      </c>
      <c r="E721" s="12">
        <v>27</v>
      </c>
      <c r="F721" s="13">
        <v>43596</v>
      </c>
      <c r="G721" s="12">
        <v>900121075</v>
      </c>
      <c r="H721" s="12" t="s">
        <v>816</v>
      </c>
      <c r="I721" s="12">
        <v>32</v>
      </c>
      <c r="J721" s="12" t="s">
        <v>849</v>
      </c>
      <c r="K721" s="12">
        <v>3</v>
      </c>
      <c r="L721" s="14">
        <v>1344.5378151260504</v>
      </c>
      <c r="M721" s="14">
        <v>766.38655462184875</v>
      </c>
      <c r="N721" s="14">
        <v>4800</v>
      </c>
      <c r="O721" s="14" t="s">
        <v>818</v>
      </c>
      <c r="P721" t="s">
        <v>29</v>
      </c>
      <c r="Q721" s="15">
        <v>43599</v>
      </c>
      <c r="R721">
        <f t="shared" si="25"/>
        <v>2</v>
      </c>
      <c r="S721" s="13">
        <v>43599</v>
      </c>
      <c r="T721" s="12">
        <v>3</v>
      </c>
      <c r="U721" s="13">
        <v>43599</v>
      </c>
      <c r="V721" s="12">
        <v>1019742</v>
      </c>
      <c r="W721" s="22"/>
      <c r="X721" s="12"/>
      <c r="Y721" s="12"/>
      <c r="Z721" s="12"/>
    </row>
    <row r="722" spans="1:26" x14ac:dyDescent="0.25">
      <c r="A722" s="12" t="s">
        <v>24</v>
      </c>
      <c r="B722" s="13">
        <v>43596</v>
      </c>
      <c r="C722" s="12">
        <v>0</v>
      </c>
      <c r="D722" s="12" t="s">
        <v>82</v>
      </c>
      <c r="E722" s="12">
        <v>27</v>
      </c>
      <c r="F722" s="13">
        <v>43596</v>
      </c>
      <c r="G722" s="12">
        <v>900121075</v>
      </c>
      <c r="H722" s="12" t="s">
        <v>816</v>
      </c>
      <c r="I722" s="12">
        <v>33</v>
      </c>
      <c r="J722" s="12" t="s">
        <v>850</v>
      </c>
      <c r="K722" s="12">
        <v>22</v>
      </c>
      <c r="L722" s="14">
        <v>3025.2100840336134</v>
      </c>
      <c r="M722" s="14">
        <v>12645.378151260504</v>
      </c>
      <c r="N722" s="14">
        <v>79200</v>
      </c>
      <c r="O722" s="14" t="s">
        <v>818</v>
      </c>
      <c r="P722" t="s">
        <v>29</v>
      </c>
      <c r="Q722" s="15">
        <v>43599</v>
      </c>
      <c r="R722">
        <f t="shared" si="25"/>
        <v>2</v>
      </c>
      <c r="S722" s="13">
        <v>43599</v>
      </c>
      <c r="T722" s="12">
        <v>22</v>
      </c>
      <c r="U722" s="13">
        <v>43599</v>
      </c>
      <c r="V722" s="12">
        <v>1019742</v>
      </c>
      <c r="W722" s="22"/>
      <c r="X722" s="12"/>
      <c r="Y722" s="12"/>
      <c r="Z722" s="12"/>
    </row>
    <row r="723" spans="1:26" x14ac:dyDescent="0.25">
      <c r="A723" s="12" t="s">
        <v>24</v>
      </c>
      <c r="B723" s="13">
        <v>43596</v>
      </c>
      <c r="C723" s="12">
        <v>0</v>
      </c>
      <c r="D723" s="12" t="s">
        <v>82</v>
      </c>
      <c r="E723" s="12">
        <v>27</v>
      </c>
      <c r="F723" s="13">
        <v>43596</v>
      </c>
      <c r="G723" s="12">
        <v>900121075</v>
      </c>
      <c r="H723" s="12" t="s">
        <v>816</v>
      </c>
      <c r="I723" s="12">
        <v>34</v>
      </c>
      <c r="J723" s="12" t="s">
        <v>851</v>
      </c>
      <c r="K723" s="12">
        <v>7</v>
      </c>
      <c r="L723" s="14">
        <v>3193.2773109243699</v>
      </c>
      <c r="M723" s="14">
        <v>4247.0588235294117</v>
      </c>
      <c r="N723" s="14">
        <v>26600</v>
      </c>
      <c r="O723" s="14" t="s">
        <v>818</v>
      </c>
      <c r="P723" t="s">
        <v>29</v>
      </c>
      <c r="Q723" s="15">
        <v>43599</v>
      </c>
      <c r="R723">
        <f t="shared" si="25"/>
        <v>2</v>
      </c>
      <c r="S723" s="13">
        <v>43599</v>
      </c>
      <c r="T723" s="12">
        <v>7</v>
      </c>
      <c r="U723" s="13">
        <v>43599</v>
      </c>
      <c r="V723" s="12">
        <v>1019742</v>
      </c>
      <c r="W723" s="22"/>
      <c r="X723" s="12"/>
      <c r="Y723" s="12"/>
      <c r="Z723" s="12"/>
    </row>
    <row r="724" spans="1:26" x14ac:dyDescent="0.25">
      <c r="A724" s="12" t="s">
        <v>24</v>
      </c>
      <c r="B724" s="13">
        <v>43596</v>
      </c>
      <c r="C724" s="12">
        <v>0</v>
      </c>
      <c r="D724" s="12" t="s">
        <v>82</v>
      </c>
      <c r="E724" s="12">
        <v>27</v>
      </c>
      <c r="F724" s="13">
        <v>43596</v>
      </c>
      <c r="G724" s="12">
        <v>900121075</v>
      </c>
      <c r="H724" s="12" t="s">
        <v>816</v>
      </c>
      <c r="I724" s="12">
        <v>35</v>
      </c>
      <c r="J724" s="12" t="s">
        <v>852</v>
      </c>
      <c r="K724" s="12">
        <v>8</v>
      </c>
      <c r="L724" s="14">
        <v>2268.90756302521</v>
      </c>
      <c r="M724" s="14">
        <v>3448.7394957983192</v>
      </c>
      <c r="N724" s="14">
        <v>21600</v>
      </c>
      <c r="O724" s="14" t="s">
        <v>818</v>
      </c>
      <c r="P724" t="s">
        <v>29</v>
      </c>
      <c r="Q724" s="15">
        <v>43599</v>
      </c>
      <c r="R724">
        <f t="shared" si="25"/>
        <v>2</v>
      </c>
      <c r="S724" s="13">
        <v>43599</v>
      </c>
      <c r="T724" s="12">
        <v>8</v>
      </c>
      <c r="U724" s="13">
        <v>43599</v>
      </c>
      <c r="V724" s="12">
        <v>1019742</v>
      </c>
      <c r="W724" s="22"/>
      <c r="X724" s="12"/>
      <c r="Y724" s="12"/>
      <c r="Z724" s="12"/>
    </row>
    <row r="725" spans="1:26" x14ac:dyDescent="0.25">
      <c r="A725" t="s">
        <v>40</v>
      </c>
      <c r="B725" s="9">
        <v>43598</v>
      </c>
      <c r="C725" t="s">
        <v>310</v>
      </c>
      <c r="D725" t="s">
        <v>311</v>
      </c>
      <c r="E725">
        <v>6</v>
      </c>
      <c r="F725" s="9">
        <v>43598</v>
      </c>
      <c r="G725">
        <v>10093877</v>
      </c>
      <c r="H725" t="s">
        <v>853</v>
      </c>
      <c r="I725">
        <v>1</v>
      </c>
      <c r="J725" t="s">
        <v>854</v>
      </c>
      <c r="K725">
        <v>1</v>
      </c>
      <c r="L725" s="10">
        <v>250000</v>
      </c>
      <c r="M725" s="10" t="s">
        <v>36</v>
      </c>
      <c r="N725" s="10">
        <v>250000</v>
      </c>
      <c r="O725" s="10" t="s">
        <v>855</v>
      </c>
      <c r="P725" t="s">
        <v>29</v>
      </c>
      <c r="R725" t="str">
        <f t="shared" si="25"/>
        <v/>
      </c>
    </row>
    <row r="726" spans="1:26" x14ac:dyDescent="0.25">
      <c r="A726" s="12" t="s">
        <v>24</v>
      </c>
      <c r="B726" s="13">
        <v>43598</v>
      </c>
      <c r="C726" s="12" t="s">
        <v>32</v>
      </c>
      <c r="D726" s="12" t="s">
        <v>33</v>
      </c>
      <c r="E726" s="12">
        <v>40</v>
      </c>
      <c r="F726" s="13">
        <v>43598</v>
      </c>
      <c r="G726" s="12">
        <v>800157163</v>
      </c>
      <c r="H726" s="12" t="s">
        <v>363</v>
      </c>
      <c r="I726" s="12">
        <v>1</v>
      </c>
      <c r="J726" s="12" t="s">
        <v>364</v>
      </c>
      <c r="K726" s="12">
        <v>4</v>
      </c>
      <c r="L726" s="14">
        <v>63000</v>
      </c>
      <c r="M726" s="14">
        <v>47880</v>
      </c>
      <c r="N726" s="14">
        <v>299880</v>
      </c>
      <c r="O726" s="14" t="s">
        <v>856</v>
      </c>
      <c r="P726" t="s">
        <v>29</v>
      </c>
      <c r="Q726" s="15">
        <v>43601</v>
      </c>
      <c r="R726">
        <f t="shared" si="25"/>
        <v>5</v>
      </c>
      <c r="S726" s="13">
        <v>43603</v>
      </c>
      <c r="T726" s="12">
        <v>1</v>
      </c>
      <c r="U726" s="13">
        <v>43603</v>
      </c>
      <c r="V726" s="12">
        <v>34936</v>
      </c>
      <c r="W726" s="22"/>
      <c r="X726" s="12"/>
      <c r="Y726" s="12"/>
      <c r="Z726" s="12"/>
    </row>
    <row r="727" spans="1:26" x14ac:dyDescent="0.25">
      <c r="A727" s="12" t="s">
        <v>24</v>
      </c>
      <c r="B727" s="13">
        <v>43598</v>
      </c>
      <c r="C727" s="12" t="s">
        <v>32</v>
      </c>
      <c r="D727" s="12" t="s">
        <v>33</v>
      </c>
      <c r="E727" s="12">
        <v>42</v>
      </c>
      <c r="F727" s="13">
        <v>43598</v>
      </c>
      <c r="G727" s="12">
        <v>830091676</v>
      </c>
      <c r="H727" s="12" t="s">
        <v>75</v>
      </c>
      <c r="I727" s="12">
        <v>1</v>
      </c>
      <c r="J727" s="12" t="s">
        <v>857</v>
      </c>
      <c r="K727" s="12">
        <v>1</v>
      </c>
      <c r="L727" s="14">
        <v>4767130</v>
      </c>
      <c r="M727" s="14" t="s">
        <v>36</v>
      </c>
      <c r="N727" s="14">
        <v>4767130</v>
      </c>
      <c r="O727" s="14" t="s">
        <v>858</v>
      </c>
      <c r="P727" t="s">
        <v>29</v>
      </c>
      <c r="Q727" s="15">
        <v>43605</v>
      </c>
      <c r="R727">
        <f t="shared" si="25"/>
        <v>1</v>
      </c>
      <c r="S727" s="13">
        <v>43598</v>
      </c>
      <c r="T727" s="12">
        <v>1</v>
      </c>
      <c r="U727" s="13">
        <v>43598</v>
      </c>
      <c r="V727" s="12">
        <v>9352</v>
      </c>
      <c r="W727" s="22"/>
      <c r="X727" s="12"/>
      <c r="Y727" s="12"/>
      <c r="Z727" s="12"/>
    </row>
    <row r="728" spans="1:26" x14ac:dyDescent="0.25">
      <c r="A728" t="s">
        <v>24</v>
      </c>
      <c r="B728" s="9">
        <v>43598</v>
      </c>
      <c r="C728" t="s">
        <v>41</v>
      </c>
      <c r="D728" t="s">
        <v>42</v>
      </c>
      <c r="E728">
        <v>27</v>
      </c>
      <c r="F728" s="9">
        <v>43598</v>
      </c>
      <c r="G728">
        <v>900968343</v>
      </c>
      <c r="H728" t="s">
        <v>631</v>
      </c>
      <c r="I728">
        <v>1</v>
      </c>
      <c r="J728" t="s">
        <v>859</v>
      </c>
      <c r="K728">
        <v>10</v>
      </c>
      <c r="L728" s="10">
        <v>4620</v>
      </c>
      <c r="M728" s="10" t="s">
        <v>36</v>
      </c>
      <c r="N728" s="10">
        <v>46200</v>
      </c>
      <c r="O728" s="10" t="s">
        <v>860</v>
      </c>
      <c r="P728" t="s">
        <v>29</v>
      </c>
      <c r="R728" t="str">
        <f t="shared" si="25"/>
        <v/>
      </c>
    </row>
    <row r="729" spans="1:26" x14ac:dyDescent="0.25">
      <c r="A729" s="12" t="s">
        <v>24</v>
      </c>
      <c r="B729" s="13">
        <v>43598</v>
      </c>
      <c r="C729" s="12">
        <v>0</v>
      </c>
      <c r="D729" s="12" t="s">
        <v>82</v>
      </c>
      <c r="E729" s="12">
        <v>28</v>
      </c>
      <c r="F729" s="13">
        <v>43598</v>
      </c>
      <c r="G729" s="12">
        <v>860028580</v>
      </c>
      <c r="H729" s="12" t="s">
        <v>68</v>
      </c>
      <c r="I729" s="12">
        <v>1</v>
      </c>
      <c r="J729" s="12" t="s">
        <v>861</v>
      </c>
      <c r="K729" s="12">
        <v>700</v>
      </c>
      <c r="L729" s="14">
        <v>8000</v>
      </c>
      <c r="M729" s="14">
        <v>1064000</v>
      </c>
      <c r="N729" s="14">
        <v>6664000</v>
      </c>
      <c r="O729" s="14" t="s">
        <v>862</v>
      </c>
      <c r="P729" s="12" t="s">
        <v>29</v>
      </c>
      <c r="Q729" s="15">
        <v>43599</v>
      </c>
      <c r="R729">
        <f t="shared" si="25"/>
        <v>3</v>
      </c>
      <c r="S729" s="13">
        <v>43599</v>
      </c>
      <c r="T729" s="12">
        <v>700</v>
      </c>
      <c r="U729" s="13">
        <v>43600</v>
      </c>
      <c r="V729" s="12">
        <v>1199621</v>
      </c>
      <c r="W729" s="22"/>
      <c r="X729" s="12"/>
      <c r="Y729" s="12"/>
      <c r="Z729" s="12"/>
    </row>
    <row r="730" spans="1:26" x14ac:dyDescent="0.25">
      <c r="A730" s="12" t="s">
        <v>24</v>
      </c>
      <c r="B730" s="13">
        <v>43598</v>
      </c>
      <c r="C730" s="12">
        <v>0</v>
      </c>
      <c r="D730" s="12" t="s">
        <v>82</v>
      </c>
      <c r="E730" s="12">
        <v>28</v>
      </c>
      <c r="F730" s="13">
        <v>43598</v>
      </c>
      <c r="G730" s="12">
        <v>860028580</v>
      </c>
      <c r="H730" s="12" t="s">
        <v>68</v>
      </c>
      <c r="I730" s="12">
        <v>2</v>
      </c>
      <c r="J730" s="12" t="s">
        <v>863</v>
      </c>
      <c r="K730" s="12">
        <v>1</v>
      </c>
      <c r="L730" s="14">
        <v>9800</v>
      </c>
      <c r="M730" s="14">
        <v>1862</v>
      </c>
      <c r="N730" s="14">
        <v>11662</v>
      </c>
      <c r="O730" s="14" t="s">
        <v>862</v>
      </c>
      <c r="P730" s="12" t="s">
        <v>29</v>
      </c>
      <c r="Q730" s="15">
        <v>43599</v>
      </c>
      <c r="R730">
        <f t="shared" si="25"/>
        <v>3</v>
      </c>
      <c r="S730" s="13">
        <v>43599</v>
      </c>
      <c r="T730" s="12">
        <v>1</v>
      </c>
      <c r="U730" s="13">
        <v>43600</v>
      </c>
      <c r="V730" s="12">
        <v>1199621</v>
      </c>
      <c r="W730" s="22"/>
      <c r="X730" s="12"/>
      <c r="Y730" s="12"/>
      <c r="Z730" s="12"/>
    </row>
    <row r="731" spans="1:26" x14ac:dyDescent="0.25">
      <c r="A731" s="12" t="s">
        <v>24</v>
      </c>
      <c r="B731" s="13">
        <v>43598</v>
      </c>
      <c r="C731" s="12">
        <v>0</v>
      </c>
      <c r="D731" s="12" t="s">
        <v>82</v>
      </c>
      <c r="E731" s="12">
        <v>28</v>
      </c>
      <c r="F731" s="13">
        <v>43598</v>
      </c>
      <c r="G731" s="12">
        <v>860028580</v>
      </c>
      <c r="H731" s="12" t="s">
        <v>68</v>
      </c>
      <c r="I731" s="12">
        <v>3</v>
      </c>
      <c r="J731" s="12" t="s">
        <v>864</v>
      </c>
      <c r="K731" s="12">
        <v>3</v>
      </c>
      <c r="L731" s="14">
        <v>44030</v>
      </c>
      <c r="M731" s="14">
        <v>25097.1</v>
      </c>
      <c r="N731" s="14">
        <v>157187.1</v>
      </c>
      <c r="O731" s="14" t="s">
        <v>862</v>
      </c>
      <c r="P731" s="12" t="s">
        <v>29</v>
      </c>
      <c r="Q731" s="15">
        <v>43599</v>
      </c>
      <c r="R731">
        <f t="shared" si="25"/>
        <v>3</v>
      </c>
      <c r="S731" s="13">
        <v>43599</v>
      </c>
      <c r="T731" s="12">
        <v>3</v>
      </c>
      <c r="U731" s="13">
        <v>43600</v>
      </c>
      <c r="V731" s="12">
        <v>1199621</v>
      </c>
      <c r="W731" s="22"/>
      <c r="X731" s="12"/>
      <c r="Y731" s="12"/>
      <c r="Z731" s="12"/>
    </row>
    <row r="732" spans="1:26" x14ac:dyDescent="0.25">
      <c r="A732" t="s">
        <v>24</v>
      </c>
      <c r="B732" s="9">
        <v>43598</v>
      </c>
      <c r="C732">
        <v>0</v>
      </c>
      <c r="D732" t="s">
        <v>82</v>
      </c>
      <c r="E732">
        <v>29</v>
      </c>
      <c r="F732" s="9">
        <v>43598</v>
      </c>
      <c r="G732">
        <v>10093877</v>
      </c>
      <c r="H732" t="s">
        <v>865</v>
      </c>
      <c r="I732">
        <v>1</v>
      </c>
      <c r="J732" t="s">
        <v>866</v>
      </c>
      <c r="K732">
        <v>1</v>
      </c>
      <c r="L732" s="10">
        <v>40000</v>
      </c>
      <c r="M732" s="10" t="s">
        <v>36</v>
      </c>
      <c r="N732" s="10">
        <v>40000</v>
      </c>
      <c r="O732" s="10" t="s">
        <v>867</v>
      </c>
      <c r="P732" t="s">
        <v>29</v>
      </c>
      <c r="R732" t="str">
        <f t="shared" si="25"/>
        <v/>
      </c>
    </row>
    <row r="733" spans="1:26" x14ac:dyDescent="0.25">
      <c r="A733" t="s">
        <v>24</v>
      </c>
      <c r="B733" s="9">
        <v>43598</v>
      </c>
      <c r="C733">
        <v>0</v>
      </c>
      <c r="D733" t="s">
        <v>82</v>
      </c>
      <c r="E733">
        <v>30</v>
      </c>
      <c r="F733" s="9">
        <v>43598</v>
      </c>
      <c r="G733">
        <v>10121303</v>
      </c>
      <c r="H733" t="s">
        <v>868</v>
      </c>
      <c r="I733">
        <v>1</v>
      </c>
      <c r="J733" t="s">
        <v>869</v>
      </c>
      <c r="K733">
        <v>20</v>
      </c>
      <c r="L733" s="10">
        <v>3004</v>
      </c>
      <c r="M733" s="10">
        <v>11415.2</v>
      </c>
      <c r="N733" s="10">
        <v>71495.199999999997</v>
      </c>
      <c r="O733" s="10" t="s">
        <v>870</v>
      </c>
      <c r="P733" t="s">
        <v>29</v>
      </c>
      <c r="R733" t="str">
        <f t="shared" si="25"/>
        <v/>
      </c>
    </row>
    <row r="734" spans="1:26" x14ac:dyDescent="0.25">
      <c r="A734" s="12" t="s">
        <v>24</v>
      </c>
      <c r="B734" s="13">
        <v>43598</v>
      </c>
      <c r="C734" s="12">
        <v>0</v>
      </c>
      <c r="D734" s="12" t="s">
        <v>82</v>
      </c>
      <c r="E734" s="12">
        <v>31</v>
      </c>
      <c r="F734" s="13">
        <v>43598</v>
      </c>
      <c r="G734" s="12">
        <v>900230701</v>
      </c>
      <c r="H734" s="12" t="s">
        <v>871</v>
      </c>
      <c r="I734" s="12">
        <v>1</v>
      </c>
      <c r="J734" s="12" t="s">
        <v>872</v>
      </c>
      <c r="K734" s="12">
        <v>4</v>
      </c>
      <c r="L734" s="14">
        <v>157142.79999999999</v>
      </c>
      <c r="M734" s="14">
        <v>119428.52799999999</v>
      </c>
      <c r="N734" s="14">
        <v>747999.72799999989</v>
      </c>
      <c r="O734" s="14" t="s">
        <v>873</v>
      </c>
      <c r="P734" t="s">
        <v>29</v>
      </c>
      <c r="Q734" s="15">
        <v>43598</v>
      </c>
      <c r="R734">
        <f t="shared" si="25"/>
        <v>1</v>
      </c>
      <c r="S734" s="13">
        <v>43598</v>
      </c>
      <c r="T734" s="12">
        <v>4</v>
      </c>
      <c r="U734" s="13">
        <v>43598</v>
      </c>
      <c r="V734" s="12">
        <v>42721</v>
      </c>
      <c r="W734" s="22"/>
      <c r="X734" s="12"/>
      <c r="Y734" s="12"/>
      <c r="Z734" s="12"/>
    </row>
    <row r="735" spans="1:26" x14ac:dyDescent="0.25">
      <c r="A735" t="s">
        <v>24</v>
      </c>
      <c r="B735" s="9">
        <v>43599</v>
      </c>
      <c r="C735" t="s">
        <v>25</v>
      </c>
      <c r="D735" t="s">
        <v>26</v>
      </c>
      <c r="E735">
        <v>37</v>
      </c>
      <c r="F735" s="9">
        <v>43599</v>
      </c>
      <c r="G735">
        <v>10030607</v>
      </c>
      <c r="H735" t="s">
        <v>874</v>
      </c>
      <c r="I735">
        <v>1</v>
      </c>
      <c r="J735" t="s">
        <v>875</v>
      </c>
      <c r="K735">
        <v>3188</v>
      </c>
      <c r="L735" s="10">
        <v>2300</v>
      </c>
      <c r="M735" s="10" t="s">
        <v>36</v>
      </c>
      <c r="N735" s="10">
        <v>7332400</v>
      </c>
      <c r="O735" s="10" t="s">
        <v>876</v>
      </c>
      <c r="P735" t="s">
        <v>29</v>
      </c>
      <c r="R735" t="str">
        <f t="shared" si="25"/>
        <v/>
      </c>
    </row>
    <row r="736" spans="1:26" x14ac:dyDescent="0.25">
      <c r="A736" t="s">
        <v>40</v>
      </c>
      <c r="B736" s="9">
        <v>43599</v>
      </c>
      <c r="C736" t="s">
        <v>25</v>
      </c>
      <c r="D736" t="s">
        <v>26</v>
      </c>
      <c r="E736">
        <v>38</v>
      </c>
      <c r="F736" s="9">
        <v>43599</v>
      </c>
      <c r="G736">
        <v>10030607</v>
      </c>
      <c r="H736" t="s">
        <v>874</v>
      </c>
      <c r="I736">
        <v>1</v>
      </c>
      <c r="J736" t="s">
        <v>875</v>
      </c>
      <c r="K736">
        <v>692</v>
      </c>
      <c r="L736" s="10">
        <v>2300</v>
      </c>
      <c r="M736" s="10" t="s">
        <v>36</v>
      </c>
      <c r="N736" s="10">
        <v>1591600</v>
      </c>
      <c r="O736" s="10" t="s">
        <v>877</v>
      </c>
      <c r="P736" t="s">
        <v>29</v>
      </c>
      <c r="R736" t="str">
        <f t="shared" si="25"/>
        <v/>
      </c>
    </row>
    <row r="737" spans="1:26" x14ac:dyDescent="0.25">
      <c r="A737" s="12" t="s">
        <v>24</v>
      </c>
      <c r="B737" s="13">
        <v>43599</v>
      </c>
      <c r="C737" s="12" t="s">
        <v>32</v>
      </c>
      <c r="D737" s="12" t="s">
        <v>33</v>
      </c>
      <c r="E737" s="12">
        <v>43</v>
      </c>
      <c r="F737" s="13">
        <v>43599</v>
      </c>
      <c r="G737" s="12">
        <v>811021765</v>
      </c>
      <c r="H737" s="12" t="s">
        <v>96</v>
      </c>
      <c r="I737" s="12">
        <v>1</v>
      </c>
      <c r="J737" s="12" t="s">
        <v>878</v>
      </c>
      <c r="K737" s="12">
        <v>1</v>
      </c>
      <c r="L737" s="14">
        <v>2700000</v>
      </c>
      <c r="M737" s="14" t="s">
        <v>36</v>
      </c>
      <c r="N737" s="14">
        <v>2700000</v>
      </c>
      <c r="O737" s="14" t="s">
        <v>879</v>
      </c>
      <c r="P737" t="s">
        <v>29</v>
      </c>
      <c r="Q737" s="15">
        <v>43607</v>
      </c>
      <c r="R737">
        <f t="shared" si="25"/>
        <v>-5</v>
      </c>
      <c r="S737" s="13">
        <v>43593</v>
      </c>
      <c r="T737" s="12">
        <v>1</v>
      </c>
      <c r="U737" s="13">
        <v>43593</v>
      </c>
      <c r="V737" s="12">
        <v>8569</v>
      </c>
      <c r="W737" s="22"/>
      <c r="X737" s="12"/>
      <c r="Y737" s="12"/>
      <c r="Z737" s="12"/>
    </row>
    <row r="738" spans="1:26" x14ac:dyDescent="0.25">
      <c r="A738" s="12" t="s">
        <v>24</v>
      </c>
      <c r="B738" s="13">
        <v>43599</v>
      </c>
      <c r="C738" s="12" t="s">
        <v>41</v>
      </c>
      <c r="D738" s="12" t="s">
        <v>42</v>
      </c>
      <c r="E738" s="12">
        <v>28</v>
      </c>
      <c r="F738" s="13">
        <v>43599</v>
      </c>
      <c r="G738" s="12">
        <v>816007826</v>
      </c>
      <c r="H738" s="12" t="s">
        <v>43</v>
      </c>
      <c r="I738" s="12">
        <v>1</v>
      </c>
      <c r="J738" s="12" t="s">
        <v>880</v>
      </c>
      <c r="K738" s="12">
        <v>80</v>
      </c>
      <c r="L738" s="14">
        <v>3600</v>
      </c>
      <c r="M738" s="14">
        <v>54720</v>
      </c>
      <c r="N738" s="14">
        <v>342720</v>
      </c>
      <c r="O738" s="14" t="s">
        <v>881</v>
      </c>
      <c r="P738" s="12" t="s">
        <v>29</v>
      </c>
      <c r="Q738" s="15">
        <v>43605</v>
      </c>
      <c r="R738">
        <f t="shared" si="25"/>
        <v>8</v>
      </c>
      <c r="S738" s="13">
        <v>43608</v>
      </c>
      <c r="T738" s="12">
        <v>80</v>
      </c>
      <c r="U738" s="13">
        <v>43608</v>
      </c>
      <c r="V738" s="12">
        <v>43889</v>
      </c>
      <c r="W738" s="22"/>
      <c r="X738" s="12"/>
      <c r="Y738" s="12"/>
      <c r="Z738" s="12"/>
    </row>
    <row r="739" spans="1:26" x14ac:dyDescent="0.25">
      <c r="A739" s="12" t="s">
        <v>40</v>
      </c>
      <c r="B739" s="13">
        <v>43599</v>
      </c>
      <c r="C739" s="12">
        <v>0</v>
      </c>
      <c r="D739" s="12" t="s">
        <v>82</v>
      </c>
      <c r="E739" s="12">
        <v>32</v>
      </c>
      <c r="F739" s="13">
        <v>43599</v>
      </c>
      <c r="G739" s="12">
        <v>860028580</v>
      </c>
      <c r="H739" s="12" t="s">
        <v>68</v>
      </c>
      <c r="I739" s="12">
        <v>1</v>
      </c>
      <c r="J739" s="12" t="s">
        <v>863</v>
      </c>
      <c r="K739" s="12">
        <v>9</v>
      </c>
      <c r="L739" s="14">
        <v>9800</v>
      </c>
      <c r="M739" s="14">
        <v>16758</v>
      </c>
      <c r="N739" s="14">
        <v>104958</v>
      </c>
      <c r="O739" s="14" t="s">
        <v>882</v>
      </c>
      <c r="P739" t="s">
        <v>29</v>
      </c>
      <c r="Q739" s="15">
        <v>43600</v>
      </c>
      <c r="R739">
        <f t="shared" si="25"/>
        <v>2</v>
      </c>
      <c r="S739" s="13">
        <v>43599</v>
      </c>
      <c r="T739" s="12">
        <v>9</v>
      </c>
      <c r="U739" s="13">
        <v>43600</v>
      </c>
      <c r="V739" s="12">
        <v>1199621</v>
      </c>
      <c r="W739" s="22"/>
      <c r="X739" s="12"/>
      <c r="Y739" s="12"/>
      <c r="Z739" s="12"/>
    </row>
    <row r="740" spans="1:26" x14ac:dyDescent="0.25">
      <c r="A740" s="17" t="s">
        <v>24</v>
      </c>
      <c r="B740" s="18">
        <v>43599</v>
      </c>
      <c r="C740" s="17">
        <v>0</v>
      </c>
      <c r="D740" s="17" t="s">
        <v>82</v>
      </c>
      <c r="E740" s="17">
        <v>33</v>
      </c>
      <c r="F740" s="18">
        <v>43599</v>
      </c>
      <c r="G740" s="17">
        <v>10134119</v>
      </c>
      <c r="H740" s="17" t="s">
        <v>883</v>
      </c>
      <c r="I740" s="17">
        <v>1</v>
      </c>
      <c r="J740" s="17" t="s">
        <v>884</v>
      </c>
      <c r="K740" s="17">
        <v>2</v>
      </c>
      <c r="L740" s="19">
        <v>94957</v>
      </c>
      <c r="M740" s="19">
        <v>36083.660000000003</v>
      </c>
      <c r="N740" s="19">
        <v>225997.66</v>
      </c>
      <c r="O740" s="19" t="s">
        <v>885</v>
      </c>
      <c r="P740" s="17" t="s">
        <v>29</v>
      </c>
      <c r="Q740" s="20">
        <v>43601</v>
      </c>
      <c r="R740">
        <f t="shared" si="25"/>
        <v>4</v>
      </c>
      <c r="S740" s="18">
        <v>43603</v>
      </c>
      <c r="T740" s="17">
        <v>2</v>
      </c>
      <c r="U740" s="18">
        <v>43603</v>
      </c>
      <c r="V740" s="17">
        <v>304</v>
      </c>
      <c r="W740" s="21"/>
      <c r="X740" s="17"/>
      <c r="Y740" s="17"/>
      <c r="Z740" s="17"/>
    </row>
    <row r="741" spans="1:26" x14ac:dyDescent="0.25">
      <c r="A741" t="s">
        <v>40</v>
      </c>
      <c r="B741" s="9">
        <v>43600</v>
      </c>
      <c r="C741" t="s">
        <v>25</v>
      </c>
      <c r="D741" t="s">
        <v>26</v>
      </c>
      <c r="E741">
        <v>39</v>
      </c>
      <c r="F741" s="9">
        <v>43600</v>
      </c>
      <c r="G741">
        <v>900490928</v>
      </c>
      <c r="H741" t="s">
        <v>886</v>
      </c>
      <c r="I741">
        <v>1</v>
      </c>
      <c r="J741" t="s">
        <v>887</v>
      </c>
      <c r="K741">
        <v>1</v>
      </c>
      <c r="L741" s="10">
        <v>3218487.3949579834</v>
      </c>
      <c r="M741" s="10">
        <v>611512.60504201683</v>
      </c>
      <c r="N741" s="10">
        <v>3830000</v>
      </c>
      <c r="O741" s="10" t="s">
        <v>888</v>
      </c>
      <c r="P741" t="s">
        <v>29</v>
      </c>
      <c r="R741" t="str">
        <f t="shared" si="25"/>
        <v/>
      </c>
    </row>
    <row r="742" spans="1:26" x14ac:dyDescent="0.25">
      <c r="A742" t="s">
        <v>40</v>
      </c>
      <c r="B742" s="9">
        <v>43600</v>
      </c>
      <c r="C742" t="s">
        <v>25</v>
      </c>
      <c r="D742" t="s">
        <v>26</v>
      </c>
      <c r="E742">
        <v>39</v>
      </c>
      <c r="F742" s="9">
        <v>43600</v>
      </c>
      <c r="G742">
        <v>900490928</v>
      </c>
      <c r="H742" t="s">
        <v>886</v>
      </c>
      <c r="I742">
        <v>2</v>
      </c>
      <c r="J742" t="s">
        <v>889</v>
      </c>
      <c r="K742">
        <v>1</v>
      </c>
      <c r="L742" s="10">
        <v>392436.97478991596</v>
      </c>
      <c r="M742" s="10">
        <v>74563.02521008403</v>
      </c>
      <c r="N742" s="10">
        <v>467000</v>
      </c>
      <c r="O742" s="10" t="s">
        <v>888</v>
      </c>
      <c r="P742" t="s">
        <v>29</v>
      </c>
      <c r="R742" t="str">
        <f t="shared" si="25"/>
        <v/>
      </c>
    </row>
    <row r="743" spans="1:26" x14ac:dyDescent="0.25">
      <c r="A743" t="s">
        <v>40</v>
      </c>
      <c r="B743" s="9">
        <v>43600</v>
      </c>
      <c r="C743" t="s">
        <v>25</v>
      </c>
      <c r="D743" t="s">
        <v>26</v>
      </c>
      <c r="E743">
        <v>39</v>
      </c>
      <c r="F743" s="9">
        <v>43600</v>
      </c>
      <c r="G743">
        <v>900490928</v>
      </c>
      <c r="H743" t="s">
        <v>886</v>
      </c>
      <c r="I743">
        <v>3</v>
      </c>
      <c r="J743" t="s">
        <v>890</v>
      </c>
      <c r="K743">
        <v>1</v>
      </c>
      <c r="L743" s="10">
        <v>312000</v>
      </c>
      <c r="M743" s="10">
        <v>59280</v>
      </c>
      <c r="N743" s="10">
        <v>371280</v>
      </c>
      <c r="O743" s="10" t="s">
        <v>888</v>
      </c>
      <c r="P743" t="s">
        <v>29</v>
      </c>
      <c r="R743" t="str">
        <f t="shared" si="25"/>
        <v/>
      </c>
    </row>
    <row r="744" spans="1:26" x14ac:dyDescent="0.25">
      <c r="A744" t="s">
        <v>40</v>
      </c>
      <c r="B744" s="9">
        <v>43600</v>
      </c>
      <c r="C744" t="s">
        <v>25</v>
      </c>
      <c r="D744" t="s">
        <v>26</v>
      </c>
      <c r="E744">
        <v>39</v>
      </c>
      <c r="F744" s="9">
        <v>43600</v>
      </c>
      <c r="G744">
        <v>900490928</v>
      </c>
      <c r="H744" t="s">
        <v>886</v>
      </c>
      <c r="I744">
        <v>4</v>
      </c>
      <c r="J744" t="s">
        <v>891</v>
      </c>
      <c r="K744">
        <v>1</v>
      </c>
      <c r="L744" s="10">
        <v>385714.28571428574</v>
      </c>
      <c r="M744" s="10">
        <v>73285.71428571429</v>
      </c>
      <c r="N744" s="10">
        <v>459000</v>
      </c>
      <c r="O744" s="10" t="s">
        <v>888</v>
      </c>
      <c r="P744" t="s">
        <v>29</v>
      </c>
      <c r="R744" t="str">
        <f t="shared" si="25"/>
        <v/>
      </c>
    </row>
    <row r="745" spans="1:26" x14ac:dyDescent="0.25">
      <c r="A745" s="12" t="s">
        <v>24</v>
      </c>
      <c r="B745" s="13">
        <v>43600</v>
      </c>
      <c r="C745" s="12">
        <v>0</v>
      </c>
      <c r="D745" s="12" t="s">
        <v>33</v>
      </c>
      <c r="E745" s="12">
        <v>44</v>
      </c>
      <c r="F745" s="13">
        <v>43600</v>
      </c>
      <c r="G745" s="12">
        <v>823004940</v>
      </c>
      <c r="H745" s="12" t="s">
        <v>102</v>
      </c>
      <c r="I745" s="12">
        <v>1</v>
      </c>
      <c r="J745" s="12" t="s">
        <v>892</v>
      </c>
      <c r="K745" s="12">
        <v>1</v>
      </c>
      <c r="L745" s="14">
        <v>1942879</v>
      </c>
      <c r="M745" s="14" t="s">
        <v>36</v>
      </c>
      <c r="N745" s="14">
        <v>1942879</v>
      </c>
      <c r="O745" s="14" t="s">
        <v>893</v>
      </c>
      <c r="P745" s="12" t="s">
        <v>29</v>
      </c>
      <c r="Q745" s="15">
        <v>43601</v>
      </c>
      <c r="R745">
        <f t="shared" si="25"/>
        <v>2</v>
      </c>
      <c r="S745" s="13">
        <v>43601</v>
      </c>
      <c r="T745" s="12">
        <v>1</v>
      </c>
      <c r="U745" s="13">
        <v>43601</v>
      </c>
      <c r="V745" s="12">
        <v>59027</v>
      </c>
      <c r="W745" s="22"/>
      <c r="X745" s="12"/>
      <c r="Y745" s="12"/>
      <c r="Z745" s="12"/>
    </row>
    <row r="746" spans="1:26" x14ac:dyDescent="0.25">
      <c r="A746" s="12" t="s">
        <v>24</v>
      </c>
      <c r="B746" s="13">
        <v>43600</v>
      </c>
      <c r="C746" s="12">
        <v>0</v>
      </c>
      <c r="D746" s="12" t="s">
        <v>33</v>
      </c>
      <c r="E746" s="12">
        <v>44</v>
      </c>
      <c r="F746" s="13">
        <v>43600</v>
      </c>
      <c r="G746" s="12">
        <v>823004940</v>
      </c>
      <c r="H746" s="12" t="s">
        <v>102</v>
      </c>
      <c r="I746" s="12">
        <v>2</v>
      </c>
      <c r="J746" s="12" t="s">
        <v>470</v>
      </c>
      <c r="K746" s="12">
        <v>1</v>
      </c>
      <c r="L746" s="14">
        <v>790668</v>
      </c>
      <c r="M746" s="14" t="s">
        <v>36</v>
      </c>
      <c r="N746" s="14">
        <v>790668</v>
      </c>
      <c r="O746" s="14" t="s">
        <v>893</v>
      </c>
      <c r="P746" s="12" t="s">
        <v>29</v>
      </c>
      <c r="Q746" s="15">
        <v>43601</v>
      </c>
      <c r="R746">
        <f t="shared" si="25"/>
        <v>2</v>
      </c>
      <c r="S746" s="13">
        <v>43601</v>
      </c>
      <c r="T746" s="12">
        <v>1</v>
      </c>
      <c r="U746" s="13">
        <v>43601</v>
      </c>
      <c r="V746" s="12">
        <v>59027</v>
      </c>
      <c r="W746" s="22"/>
      <c r="X746" s="12"/>
      <c r="Y746" s="12"/>
      <c r="Z746" s="12"/>
    </row>
    <row r="747" spans="1:26" x14ac:dyDescent="0.25">
      <c r="A747" s="12" t="s">
        <v>24</v>
      </c>
      <c r="B747" s="13">
        <v>43600</v>
      </c>
      <c r="C747" s="12" t="s">
        <v>32</v>
      </c>
      <c r="D747" s="12" t="s">
        <v>33</v>
      </c>
      <c r="E747" s="12">
        <v>45</v>
      </c>
      <c r="F747" s="13">
        <v>43600</v>
      </c>
      <c r="G747" s="12">
        <v>823004940</v>
      </c>
      <c r="H747" s="12" t="s">
        <v>102</v>
      </c>
      <c r="I747" s="12">
        <v>1</v>
      </c>
      <c r="J747" s="12" t="s">
        <v>504</v>
      </c>
      <c r="K747" s="12">
        <v>1</v>
      </c>
      <c r="L747" s="14">
        <v>1846912</v>
      </c>
      <c r="M747" s="14" t="s">
        <v>36</v>
      </c>
      <c r="N747" s="14">
        <v>1846912</v>
      </c>
      <c r="O747" s="14" t="s">
        <v>894</v>
      </c>
      <c r="P747" t="s">
        <v>29</v>
      </c>
      <c r="Q747" s="15">
        <v>43601</v>
      </c>
      <c r="R747">
        <f t="shared" si="25"/>
        <v>3</v>
      </c>
      <c r="S747" s="13">
        <v>43602</v>
      </c>
      <c r="T747" s="12">
        <v>1</v>
      </c>
      <c r="U747" s="13">
        <v>43602</v>
      </c>
      <c r="V747" s="12">
        <v>59137</v>
      </c>
      <c r="W747" s="22"/>
      <c r="X747" s="12"/>
      <c r="Y747" s="12"/>
      <c r="Z747" s="12"/>
    </row>
    <row r="748" spans="1:26" x14ac:dyDescent="0.25">
      <c r="A748" s="12" t="s">
        <v>24</v>
      </c>
      <c r="B748" s="13">
        <v>43600</v>
      </c>
      <c r="C748" s="12" t="s">
        <v>32</v>
      </c>
      <c r="D748" s="12" t="s">
        <v>33</v>
      </c>
      <c r="E748" s="12">
        <v>45</v>
      </c>
      <c r="F748" s="13">
        <v>43600</v>
      </c>
      <c r="G748" s="12">
        <v>823004940</v>
      </c>
      <c r="H748" s="12" t="s">
        <v>102</v>
      </c>
      <c r="I748" s="12">
        <v>2</v>
      </c>
      <c r="J748" s="12" t="s">
        <v>118</v>
      </c>
      <c r="K748" s="12">
        <v>1</v>
      </c>
      <c r="L748" s="14">
        <v>1679915</v>
      </c>
      <c r="M748" s="14" t="s">
        <v>36</v>
      </c>
      <c r="N748" s="14">
        <v>1679915</v>
      </c>
      <c r="O748" s="14" t="s">
        <v>894</v>
      </c>
      <c r="P748" t="s">
        <v>29</v>
      </c>
      <c r="Q748" s="15">
        <v>43601</v>
      </c>
      <c r="R748">
        <f t="shared" si="25"/>
        <v>3</v>
      </c>
      <c r="S748" s="13">
        <v>43602</v>
      </c>
      <c r="T748" s="12">
        <v>1</v>
      </c>
      <c r="U748" s="13">
        <v>43602</v>
      </c>
      <c r="V748" s="12">
        <v>59137</v>
      </c>
      <c r="W748" s="22"/>
      <c r="X748" s="12"/>
      <c r="Y748" s="12"/>
      <c r="Z748" s="12"/>
    </row>
    <row r="749" spans="1:26" x14ac:dyDescent="0.25">
      <c r="A749" s="12" t="s">
        <v>24</v>
      </c>
      <c r="B749" s="13">
        <v>43600</v>
      </c>
      <c r="C749" s="12" t="s">
        <v>32</v>
      </c>
      <c r="D749" s="12" t="s">
        <v>33</v>
      </c>
      <c r="E749" s="12">
        <v>45</v>
      </c>
      <c r="F749" s="13">
        <v>43600</v>
      </c>
      <c r="G749" s="12">
        <v>823004940</v>
      </c>
      <c r="H749" s="12" t="s">
        <v>102</v>
      </c>
      <c r="I749" s="12">
        <v>3</v>
      </c>
      <c r="J749" s="12" t="s">
        <v>119</v>
      </c>
      <c r="K749" s="12">
        <v>1</v>
      </c>
      <c r="L749" s="14">
        <v>537587</v>
      </c>
      <c r="M749" s="14" t="s">
        <v>36</v>
      </c>
      <c r="N749" s="14">
        <v>537587</v>
      </c>
      <c r="O749" s="14" t="s">
        <v>894</v>
      </c>
      <c r="P749" t="s">
        <v>29</v>
      </c>
      <c r="Q749" s="15">
        <v>43601</v>
      </c>
      <c r="R749">
        <f t="shared" si="25"/>
        <v>3</v>
      </c>
      <c r="S749" s="13">
        <v>43602</v>
      </c>
      <c r="T749" s="12">
        <v>1</v>
      </c>
      <c r="U749" s="13">
        <v>43602</v>
      </c>
      <c r="V749" s="12">
        <v>59137</v>
      </c>
      <c r="W749" s="22"/>
      <c r="X749" s="12"/>
      <c r="Y749" s="12"/>
      <c r="Z749" s="12"/>
    </row>
    <row r="750" spans="1:26" x14ac:dyDescent="0.25">
      <c r="A750" s="12" t="s">
        <v>24</v>
      </c>
      <c r="B750" s="13">
        <v>43600</v>
      </c>
      <c r="C750" s="12" t="s">
        <v>32</v>
      </c>
      <c r="D750" s="12" t="s">
        <v>33</v>
      </c>
      <c r="E750" s="12">
        <v>45</v>
      </c>
      <c r="F750" s="13">
        <v>43600</v>
      </c>
      <c r="G750" s="12">
        <v>823004940</v>
      </c>
      <c r="H750" s="12" t="s">
        <v>102</v>
      </c>
      <c r="I750" s="12">
        <v>4</v>
      </c>
      <c r="J750" s="12" t="s">
        <v>895</v>
      </c>
      <c r="K750" s="12">
        <v>1</v>
      </c>
      <c r="L750" s="14">
        <v>209177</v>
      </c>
      <c r="M750" s="14" t="s">
        <v>36</v>
      </c>
      <c r="N750" s="14">
        <v>209177</v>
      </c>
      <c r="O750" s="14" t="s">
        <v>894</v>
      </c>
      <c r="P750" t="s">
        <v>29</v>
      </c>
      <c r="Q750" s="15">
        <v>43601</v>
      </c>
      <c r="R750">
        <f t="shared" si="25"/>
        <v>3</v>
      </c>
      <c r="S750" s="13">
        <v>43602</v>
      </c>
      <c r="T750" s="12">
        <v>1</v>
      </c>
      <c r="U750" s="13">
        <v>43602</v>
      </c>
      <c r="V750" s="12">
        <v>59137</v>
      </c>
      <c r="W750" s="22"/>
      <c r="X750" s="12"/>
      <c r="Y750" s="12"/>
      <c r="Z750" s="12"/>
    </row>
    <row r="751" spans="1:26" x14ac:dyDescent="0.25">
      <c r="A751" s="12" t="s">
        <v>24</v>
      </c>
      <c r="B751" s="13">
        <v>43600</v>
      </c>
      <c r="C751" s="12" t="s">
        <v>32</v>
      </c>
      <c r="D751" s="12" t="s">
        <v>33</v>
      </c>
      <c r="E751" s="12">
        <v>46</v>
      </c>
      <c r="F751" s="13">
        <v>43600</v>
      </c>
      <c r="G751" s="12">
        <v>830091676</v>
      </c>
      <c r="H751" s="12" t="s">
        <v>75</v>
      </c>
      <c r="I751" s="12">
        <v>1</v>
      </c>
      <c r="J751" s="12" t="s">
        <v>896</v>
      </c>
      <c r="K751" s="12">
        <v>1</v>
      </c>
      <c r="L751" s="14">
        <v>450000</v>
      </c>
      <c r="M751" s="14">
        <v>85500</v>
      </c>
      <c r="N751" s="14">
        <v>535500</v>
      </c>
      <c r="O751" s="14" t="s">
        <v>897</v>
      </c>
      <c r="P751" t="s">
        <v>29</v>
      </c>
      <c r="Q751" s="15">
        <v>43601</v>
      </c>
      <c r="R751">
        <f t="shared" si="25"/>
        <v>-2</v>
      </c>
      <c r="S751" s="13">
        <v>43599</v>
      </c>
      <c r="T751" s="12">
        <v>1</v>
      </c>
      <c r="U751" s="13">
        <v>43599</v>
      </c>
      <c r="V751" s="12">
        <v>9365</v>
      </c>
      <c r="W751" s="22"/>
      <c r="X751" s="12"/>
      <c r="Y751" s="12"/>
      <c r="Z751" s="12"/>
    </row>
    <row r="752" spans="1:26" x14ac:dyDescent="0.25">
      <c r="A752" s="12" t="s">
        <v>24</v>
      </c>
      <c r="B752" s="13">
        <v>43600</v>
      </c>
      <c r="C752" s="12" t="s">
        <v>32</v>
      </c>
      <c r="D752" s="12" t="s">
        <v>33</v>
      </c>
      <c r="E752" s="12">
        <v>47</v>
      </c>
      <c r="F752" s="13">
        <v>43600</v>
      </c>
      <c r="G752" s="12">
        <v>816000114</v>
      </c>
      <c r="H752" s="12" t="s">
        <v>898</v>
      </c>
      <c r="I752" s="12">
        <v>1</v>
      </c>
      <c r="J752" s="12" t="s">
        <v>899</v>
      </c>
      <c r="K752" s="12">
        <v>3</v>
      </c>
      <c r="L752" s="14">
        <v>660000</v>
      </c>
      <c r="M752" s="14" t="s">
        <v>36</v>
      </c>
      <c r="N752" s="14">
        <v>1980000</v>
      </c>
      <c r="O752" s="14" t="s">
        <v>900</v>
      </c>
      <c r="P752" t="s">
        <v>29</v>
      </c>
      <c r="Q752" s="15">
        <v>43601</v>
      </c>
      <c r="R752">
        <f t="shared" si="25"/>
        <v>-3</v>
      </c>
      <c r="S752" s="13">
        <v>43598</v>
      </c>
      <c r="T752" s="12">
        <v>3</v>
      </c>
      <c r="U752" s="13">
        <v>43598</v>
      </c>
      <c r="V752" s="12">
        <v>29397</v>
      </c>
      <c r="W752" s="22"/>
      <c r="X752" s="12"/>
      <c r="Y752" s="12"/>
      <c r="Z752" s="12"/>
    </row>
    <row r="753" spans="1:26" x14ac:dyDescent="0.25">
      <c r="A753" s="12" t="s">
        <v>24</v>
      </c>
      <c r="B753" s="13">
        <v>43600</v>
      </c>
      <c r="C753" s="12">
        <v>0</v>
      </c>
      <c r="D753" s="12" t="s">
        <v>82</v>
      </c>
      <c r="E753" s="12">
        <v>34</v>
      </c>
      <c r="F753" s="13">
        <v>43600</v>
      </c>
      <c r="G753" s="12">
        <v>15926814</v>
      </c>
      <c r="H753" s="12" t="s">
        <v>901</v>
      </c>
      <c r="I753" s="12">
        <v>1</v>
      </c>
      <c r="J753" s="12" t="s">
        <v>902</v>
      </c>
      <c r="K753" s="12">
        <v>700</v>
      </c>
      <c r="L753" s="14">
        <v>360</v>
      </c>
      <c r="M753" s="14" t="s">
        <v>36</v>
      </c>
      <c r="N753" s="14">
        <v>252000</v>
      </c>
      <c r="O753" s="14" t="s">
        <v>903</v>
      </c>
      <c r="P753" s="12" t="s">
        <v>29</v>
      </c>
      <c r="Q753" s="15">
        <v>43601</v>
      </c>
      <c r="R753">
        <f t="shared" si="25"/>
        <v>8</v>
      </c>
      <c r="S753" s="13">
        <v>43609</v>
      </c>
      <c r="T753" s="12">
        <v>700</v>
      </c>
      <c r="U753" s="13">
        <v>43609</v>
      </c>
      <c r="V753" s="12" t="s">
        <v>904</v>
      </c>
      <c r="W753" s="22"/>
      <c r="X753" s="12"/>
      <c r="Y753" s="12"/>
      <c r="Z753" s="12"/>
    </row>
    <row r="754" spans="1:26" x14ac:dyDescent="0.25">
      <c r="A754" s="12" t="s">
        <v>24</v>
      </c>
      <c r="B754" s="13">
        <v>43600</v>
      </c>
      <c r="C754" s="12">
        <v>0</v>
      </c>
      <c r="D754" s="12" t="s">
        <v>82</v>
      </c>
      <c r="E754" s="12">
        <v>34</v>
      </c>
      <c r="F754" s="13">
        <v>43600</v>
      </c>
      <c r="G754" s="12">
        <v>15926814</v>
      </c>
      <c r="H754" s="12" t="s">
        <v>901</v>
      </c>
      <c r="I754" s="12">
        <v>2</v>
      </c>
      <c r="J754" s="12" t="s">
        <v>905</v>
      </c>
      <c r="K754" s="12">
        <v>1000</v>
      </c>
      <c r="L754" s="14">
        <v>390</v>
      </c>
      <c r="M754" s="14" t="s">
        <v>36</v>
      </c>
      <c r="N754" s="14">
        <v>390000</v>
      </c>
      <c r="O754" s="14" t="s">
        <v>903</v>
      </c>
      <c r="P754" s="12" t="s">
        <v>29</v>
      </c>
      <c r="Q754" s="15">
        <v>43601</v>
      </c>
      <c r="R754">
        <f t="shared" si="25"/>
        <v>8</v>
      </c>
      <c r="S754" s="13">
        <v>43609</v>
      </c>
      <c r="T754" s="12">
        <v>1000</v>
      </c>
      <c r="U754" s="13">
        <v>43609</v>
      </c>
      <c r="V754" s="12" t="s">
        <v>904</v>
      </c>
      <c r="W754" s="22"/>
      <c r="X754" s="12"/>
      <c r="Y754" s="12"/>
      <c r="Z754" s="12"/>
    </row>
    <row r="755" spans="1:26" x14ac:dyDescent="0.25">
      <c r="A755" s="12" t="s">
        <v>24</v>
      </c>
      <c r="B755" s="13">
        <v>43600</v>
      </c>
      <c r="C755" s="12">
        <v>0</v>
      </c>
      <c r="D755" s="12" t="s">
        <v>82</v>
      </c>
      <c r="E755" s="12">
        <v>34</v>
      </c>
      <c r="F755" s="13">
        <v>43600</v>
      </c>
      <c r="G755" s="12">
        <v>15926814</v>
      </c>
      <c r="H755" s="12" t="s">
        <v>901</v>
      </c>
      <c r="I755" s="12">
        <v>3</v>
      </c>
      <c r="J755" s="12" t="s">
        <v>906</v>
      </c>
      <c r="K755" s="12">
        <v>1500</v>
      </c>
      <c r="L755" s="14">
        <v>50</v>
      </c>
      <c r="M755" s="14" t="s">
        <v>36</v>
      </c>
      <c r="N755" s="14">
        <v>75000</v>
      </c>
      <c r="O755" s="14" t="s">
        <v>903</v>
      </c>
      <c r="P755" s="12" t="s">
        <v>29</v>
      </c>
      <c r="Q755" s="15">
        <v>43601</v>
      </c>
      <c r="R755">
        <f t="shared" si="25"/>
        <v>8</v>
      </c>
      <c r="S755" s="13">
        <v>43609</v>
      </c>
      <c r="T755" s="12">
        <v>1500</v>
      </c>
      <c r="U755" s="13">
        <v>43609</v>
      </c>
      <c r="V755" s="12" t="s">
        <v>904</v>
      </c>
      <c r="W755" s="22"/>
      <c r="X755" s="12"/>
      <c r="Y755" s="12"/>
      <c r="Z755" s="12"/>
    </row>
    <row r="756" spans="1:26" x14ac:dyDescent="0.25">
      <c r="A756" s="12" t="s">
        <v>24</v>
      </c>
      <c r="B756" s="13">
        <v>43601</v>
      </c>
      <c r="C756" s="12" t="s">
        <v>32</v>
      </c>
      <c r="D756" s="12" t="s">
        <v>33</v>
      </c>
      <c r="E756" s="12">
        <v>48</v>
      </c>
      <c r="F756" s="13">
        <v>43601</v>
      </c>
      <c r="G756" s="12">
        <v>823004940</v>
      </c>
      <c r="H756" s="12" t="s">
        <v>102</v>
      </c>
      <c r="I756" s="12">
        <v>1</v>
      </c>
      <c r="J756" s="12" t="s">
        <v>117</v>
      </c>
      <c r="K756" s="12">
        <v>1</v>
      </c>
      <c r="L756" s="14">
        <v>1846912</v>
      </c>
      <c r="M756" s="14" t="s">
        <v>36</v>
      </c>
      <c r="N756" s="14">
        <v>1846912</v>
      </c>
      <c r="O756" s="14" t="s">
        <v>907</v>
      </c>
      <c r="P756" t="s">
        <v>29</v>
      </c>
      <c r="Q756" s="15">
        <v>43605</v>
      </c>
      <c r="R756">
        <f t="shared" si="25"/>
        <v>4</v>
      </c>
      <c r="S756" s="13">
        <v>43606</v>
      </c>
      <c r="T756" s="12">
        <v>1</v>
      </c>
      <c r="U756" s="13">
        <v>43606</v>
      </c>
      <c r="V756" s="12">
        <v>59221</v>
      </c>
      <c r="W756" s="22"/>
      <c r="X756" s="12"/>
      <c r="Y756" s="12"/>
      <c r="Z756" s="12"/>
    </row>
    <row r="757" spans="1:26" x14ac:dyDescent="0.25">
      <c r="A757" s="12" t="s">
        <v>24</v>
      </c>
      <c r="B757" s="13">
        <v>43601</v>
      </c>
      <c r="C757" s="12" t="s">
        <v>32</v>
      </c>
      <c r="D757" s="12" t="s">
        <v>33</v>
      </c>
      <c r="E757" s="12">
        <v>48</v>
      </c>
      <c r="F757" s="13">
        <v>43601</v>
      </c>
      <c r="G757" s="12">
        <v>823004940</v>
      </c>
      <c r="H757" s="12" t="s">
        <v>102</v>
      </c>
      <c r="I757" s="12">
        <v>2</v>
      </c>
      <c r="J757" s="12" t="s">
        <v>118</v>
      </c>
      <c r="K757" s="12">
        <v>1</v>
      </c>
      <c r="L757" s="14">
        <v>1679915</v>
      </c>
      <c r="M757" s="14" t="s">
        <v>36</v>
      </c>
      <c r="N757" s="14">
        <v>1679915</v>
      </c>
      <c r="O757" s="14" t="s">
        <v>907</v>
      </c>
      <c r="P757" t="s">
        <v>29</v>
      </c>
      <c r="Q757" s="15">
        <v>43605</v>
      </c>
      <c r="R757">
        <f t="shared" si="25"/>
        <v>4</v>
      </c>
      <c r="S757" s="13">
        <v>43606</v>
      </c>
      <c r="T757" s="12">
        <v>1</v>
      </c>
      <c r="U757" s="13">
        <v>43606</v>
      </c>
      <c r="V757" s="12">
        <v>59221</v>
      </c>
      <c r="W757" s="22"/>
      <c r="X757" s="12"/>
      <c r="Y757" s="12"/>
      <c r="Z757" s="12"/>
    </row>
    <row r="758" spans="1:26" x14ac:dyDescent="0.25">
      <c r="A758" s="12" t="s">
        <v>24</v>
      </c>
      <c r="B758" s="13">
        <v>43601</v>
      </c>
      <c r="C758" s="12" t="s">
        <v>32</v>
      </c>
      <c r="D758" s="12" t="s">
        <v>33</v>
      </c>
      <c r="E758" s="12">
        <v>48</v>
      </c>
      <c r="F758" s="13">
        <v>43601</v>
      </c>
      <c r="G758" s="12">
        <v>823004940</v>
      </c>
      <c r="H758" s="12" t="s">
        <v>102</v>
      </c>
      <c r="I758" s="12">
        <v>3</v>
      </c>
      <c r="J758" s="12" t="s">
        <v>537</v>
      </c>
      <c r="K758" s="12">
        <v>2</v>
      </c>
      <c r="L758" s="14">
        <v>209177</v>
      </c>
      <c r="M758" s="14" t="s">
        <v>36</v>
      </c>
      <c r="N758" s="14">
        <v>418354</v>
      </c>
      <c r="O758" s="14" t="s">
        <v>907</v>
      </c>
      <c r="P758" t="s">
        <v>29</v>
      </c>
      <c r="Q758" s="15">
        <v>43605</v>
      </c>
      <c r="R758">
        <f t="shared" si="25"/>
        <v>4</v>
      </c>
      <c r="S758" s="13">
        <v>43606</v>
      </c>
      <c r="T758" s="12">
        <v>1</v>
      </c>
      <c r="U758" s="13">
        <v>43606</v>
      </c>
      <c r="V758" s="12">
        <v>59221</v>
      </c>
      <c r="W758" s="22"/>
      <c r="X758" s="12"/>
      <c r="Y758" s="12"/>
      <c r="Z758" s="12"/>
    </row>
    <row r="759" spans="1:26" x14ac:dyDescent="0.25">
      <c r="A759" s="12" t="s">
        <v>24</v>
      </c>
      <c r="B759" s="13">
        <v>43601</v>
      </c>
      <c r="C759" s="12" t="s">
        <v>32</v>
      </c>
      <c r="D759" s="12" t="s">
        <v>33</v>
      </c>
      <c r="E759" s="12">
        <v>48</v>
      </c>
      <c r="F759" s="13">
        <v>43601</v>
      </c>
      <c r="G759" s="12">
        <v>823004940</v>
      </c>
      <c r="H759" s="12" t="s">
        <v>102</v>
      </c>
      <c r="I759" s="12">
        <v>4</v>
      </c>
      <c r="J759" s="12" t="s">
        <v>116</v>
      </c>
      <c r="K759" s="12">
        <v>1</v>
      </c>
      <c r="L759" s="14">
        <v>537587</v>
      </c>
      <c r="M759" s="14" t="s">
        <v>36</v>
      </c>
      <c r="N759" s="14">
        <v>537587</v>
      </c>
      <c r="O759" s="14" t="s">
        <v>907</v>
      </c>
      <c r="P759" t="s">
        <v>29</v>
      </c>
      <c r="Q759" s="15">
        <v>43605</v>
      </c>
      <c r="R759">
        <f t="shared" si="25"/>
        <v>4</v>
      </c>
      <c r="S759" s="13">
        <v>43606</v>
      </c>
      <c r="T759" s="12">
        <v>1</v>
      </c>
      <c r="U759" s="13">
        <v>43606</v>
      </c>
      <c r="V759" s="12">
        <v>59221</v>
      </c>
      <c r="W759" s="22"/>
      <c r="X759" s="12"/>
      <c r="Y759" s="12"/>
      <c r="Z759" s="12"/>
    </row>
    <row r="760" spans="1:26" x14ac:dyDescent="0.25">
      <c r="A760" s="12" t="s">
        <v>24</v>
      </c>
      <c r="B760" s="13">
        <v>43601</v>
      </c>
      <c r="C760" s="12" t="s">
        <v>32</v>
      </c>
      <c r="D760" s="12" t="s">
        <v>33</v>
      </c>
      <c r="E760" s="12">
        <v>49</v>
      </c>
      <c r="F760" s="13">
        <v>43601</v>
      </c>
      <c r="G760" s="12">
        <v>823004940</v>
      </c>
      <c r="H760" s="12" t="s">
        <v>102</v>
      </c>
      <c r="I760" s="12">
        <v>1</v>
      </c>
      <c r="J760" s="12" t="s">
        <v>117</v>
      </c>
      <c r="K760" s="12">
        <v>1</v>
      </c>
      <c r="L760" s="14">
        <v>1846912</v>
      </c>
      <c r="M760" s="14" t="s">
        <v>36</v>
      </c>
      <c r="N760" s="14">
        <v>1846912</v>
      </c>
      <c r="O760" s="14" t="s">
        <v>908</v>
      </c>
      <c r="P760" t="s">
        <v>29</v>
      </c>
      <c r="Q760" s="15">
        <v>43605</v>
      </c>
      <c r="R760">
        <f t="shared" si="25"/>
        <v>4</v>
      </c>
      <c r="S760" s="13">
        <v>43606</v>
      </c>
      <c r="T760" s="12">
        <v>1</v>
      </c>
      <c r="U760" s="13">
        <v>43606</v>
      </c>
      <c r="V760" s="12">
        <v>59223</v>
      </c>
      <c r="W760" s="22"/>
      <c r="X760" s="12"/>
      <c r="Y760" s="12"/>
      <c r="Z760" s="12"/>
    </row>
    <row r="761" spans="1:26" x14ac:dyDescent="0.25">
      <c r="A761" s="12" t="s">
        <v>24</v>
      </c>
      <c r="B761" s="13">
        <v>43601</v>
      </c>
      <c r="C761" s="12" t="s">
        <v>32</v>
      </c>
      <c r="D761" s="12" t="s">
        <v>33</v>
      </c>
      <c r="E761" s="12">
        <v>49</v>
      </c>
      <c r="F761" s="13">
        <v>43601</v>
      </c>
      <c r="G761" s="12">
        <v>823004940</v>
      </c>
      <c r="H761" s="12" t="s">
        <v>102</v>
      </c>
      <c r="I761" s="12">
        <v>2</v>
      </c>
      <c r="J761" s="12" t="s">
        <v>416</v>
      </c>
      <c r="K761" s="12">
        <v>1</v>
      </c>
      <c r="L761" s="14">
        <v>1679915</v>
      </c>
      <c r="M761" s="14" t="s">
        <v>36</v>
      </c>
      <c r="N761" s="14">
        <v>1679915</v>
      </c>
      <c r="O761" s="14" t="s">
        <v>908</v>
      </c>
      <c r="P761" t="s">
        <v>29</v>
      </c>
      <c r="Q761" s="15">
        <v>43605</v>
      </c>
      <c r="R761">
        <f t="shared" si="25"/>
        <v>4</v>
      </c>
      <c r="S761" s="13">
        <v>43606</v>
      </c>
      <c r="T761" s="12">
        <v>1</v>
      </c>
      <c r="U761" s="13">
        <v>43606</v>
      </c>
      <c r="V761" s="12">
        <v>59223</v>
      </c>
      <c r="W761" s="22"/>
      <c r="X761" s="12"/>
      <c r="Y761" s="12"/>
      <c r="Z761" s="12"/>
    </row>
    <row r="762" spans="1:26" x14ac:dyDescent="0.25">
      <c r="A762" s="12" t="s">
        <v>24</v>
      </c>
      <c r="B762" s="13">
        <v>43601</v>
      </c>
      <c r="C762" s="12" t="s">
        <v>32</v>
      </c>
      <c r="D762" s="12" t="s">
        <v>33</v>
      </c>
      <c r="E762" s="12">
        <v>49</v>
      </c>
      <c r="F762" s="13">
        <v>43601</v>
      </c>
      <c r="G762" s="12">
        <v>823004940</v>
      </c>
      <c r="H762" s="12" t="s">
        <v>102</v>
      </c>
      <c r="I762" s="12">
        <v>3</v>
      </c>
      <c r="J762" s="12" t="s">
        <v>498</v>
      </c>
      <c r="K762" s="12">
        <v>1</v>
      </c>
      <c r="L762" s="14">
        <v>537587</v>
      </c>
      <c r="M762" s="14" t="s">
        <v>36</v>
      </c>
      <c r="N762" s="14">
        <v>537587</v>
      </c>
      <c r="O762" s="14" t="s">
        <v>908</v>
      </c>
      <c r="P762" t="s">
        <v>29</v>
      </c>
      <c r="Q762" s="15">
        <v>43605</v>
      </c>
      <c r="R762">
        <f t="shared" si="25"/>
        <v>4</v>
      </c>
      <c r="S762" s="13">
        <v>43606</v>
      </c>
      <c r="T762" s="12">
        <v>1</v>
      </c>
      <c r="U762" s="13">
        <v>43606</v>
      </c>
      <c r="V762" s="12">
        <v>59223</v>
      </c>
      <c r="W762" s="22"/>
      <c r="X762" s="12"/>
      <c r="Y762" s="12"/>
      <c r="Z762" s="12"/>
    </row>
    <row r="763" spans="1:26" x14ac:dyDescent="0.25">
      <c r="A763" s="12" t="s">
        <v>24</v>
      </c>
      <c r="B763" s="13">
        <v>43601</v>
      </c>
      <c r="C763" s="12" t="s">
        <v>32</v>
      </c>
      <c r="D763" s="12" t="s">
        <v>33</v>
      </c>
      <c r="E763" s="12">
        <v>49</v>
      </c>
      <c r="F763" s="13">
        <v>43601</v>
      </c>
      <c r="G763" s="12">
        <v>823004940</v>
      </c>
      <c r="H763" s="12" t="s">
        <v>102</v>
      </c>
      <c r="I763" s="12">
        <v>4</v>
      </c>
      <c r="J763" s="12" t="s">
        <v>537</v>
      </c>
      <c r="K763" s="12">
        <v>1</v>
      </c>
      <c r="L763" s="14">
        <v>209177</v>
      </c>
      <c r="M763" s="14" t="s">
        <v>36</v>
      </c>
      <c r="N763" s="14">
        <v>209177</v>
      </c>
      <c r="O763" s="14" t="s">
        <v>908</v>
      </c>
      <c r="P763" t="s">
        <v>29</v>
      </c>
      <c r="Q763" s="15">
        <v>43605</v>
      </c>
      <c r="R763">
        <f t="shared" si="25"/>
        <v>4</v>
      </c>
      <c r="S763" s="13">
        <v>43606</v>
      </c>
      <c r="T763" s="12">
        <v>1</v>
      </c>
      <c r="U763" s="13">
        <v>43606</v>
      </c>
      <c r="V763" s="12">
        <v>59223</v>
      </c>
      <c r="W763" s="22"/>
      <c r="X763" s="12"/>
      <c r="Y763" s="12"/>
      <c r="Z763" s="12"/>
    </row>
    <row r="764" spans="1:26" x14ac:dyDescent="0.25">
      <c r="A764" s="12" t="s">
        <v>24</v>
      </c>
      <c r="B764" s="13">
        <v>43601</v>
      </c>
      <c r="C764" s="12" t="s">
        <v>32</v>
      </c>
      <c r="D764" s="12" t="s">
        <v>33</v>
      </c>
      <c r="E764" s="12">
        <v>50</v>
      </c>
      <c r="F764" s="13">
        <v>43601</v>
      </c>
      <c r="G764" s="12">
        <v>823004940</v>
      </c>
      <c r="H764" s="12" t="s">
        <v>102</v>
      </c>
      <c r="I764" s="12">
        <v>1</v>
      </c>
      <c r="J764" s="12" t="s">
        <v>449</v>
      </c>
      <c r="K764" s="12">
        <v>1</v>
      </c>
      <c r="L764" s="14">
        <v>4746280</v>
      </c>
      <c r="M764" s="14" t="s">
        <v>36</v>
      </c>
      <c r="N764" s="14">
        <v>4746280</v>
      </c>
      <c r="O764" s="14" t="s">
        <v>909</v>
      </c>
      <c r="P764" t="s">
        <v>29</v>
      </c>
      <c r="Q764" s="15">
        <v>43605</v>
      </c>
      <c r="R764">
        <f t="shared" si="25"/>
        <v>4</v>
      </c>
      <c r="S764" s="13">
        <v>43606</v>
      </c>
      <c r="T764" s="12">
        <v>1</v>
      </c>
      <c r="U764" s="13">
        <v>43606</v>
      </c>
      <c r="V764" s="12">
        <v>59224</v>
      </c>
      <c r="W764" s="22"/>
      <c r="X764" s="12"/>
      <c r="Y764" s="12"/>
      <c r="Z764" s="12"/>
    </row>
    <row r="765" spans="1:26" x14ac:dyDescent="0.25">
      <c r="A765" s="12" t="s">
        <v>24</v>
      </c>
      <c r="B765" s="13">
        <v>43601</v>
      </c>
      <c r="C765" s="12" t="s">
        <v>32</v>
      </c>
      <c r="D765" s="12" t="s">
        <v>33</v>
      </c>
      <c r="E765" s="12">
        <v>50</v>
      </c>
      <c r="F765" s="13">
        <v>43601</v>
      </c>
      <c r="G765" s="12">
        <v>823004940</v>
      </c>
      <c r="H765" s="12" t="s">
        <v>102</v>
      </c>
      <c r="I765" s="12">
        <v>2</v>
      </c>
      <c r="J765" s="12" t="s">
        <v>451</v>
      </c>
      <c r="K765" s="12">
        <v>1</v>
      </c>
      <c r="L765" s="14">
        <v>3404940</v>
      </c>
      <c r="M765" s="14" t="s">
        <v>36</v>
      </c>
      <c r="N765" s="14">
        <v>3404940</v>
      </c>
      <c r="O765" s="14" t="s">
        <v>909</v>
      </c>
      <c r="P765" t="s">
        <v>29</v>
      </c>
      <c r="Q765" s="15">
        <v>43605</v>
      </c>
      <c r="R765">
        <f t="shared" si="25"/>
        <v>4</v>
      </c>
      <c r="S765" s="13">
        <v>43606</v>
      </c>
      <c r="T765" s="12">
        <v>1</v>
      </c>
      <c r="U765" s="13">
        <v>43606</v>
      </c>
      <c r="V765" s="12">
        <v>59224</v>
      </c>
      <c r="W765" s="22"/>
      <c r="X765" s="12"/>
      <c r="Y765" s="12"/>
      <c r="Z765" s="12"/>
    </row>
    <row r="766" spans="1:26" x14ac:dyDescent="0.25">
      <c r="A766" s="12" t="s">
        <v>24</v>
      </c>
      <c r="B766" s="13">
        <v>43601</v>
      </c>
      <c r="C766" s="12" t="s">
        <v>32</v>
      </c>
      <c r="D766" s="12" t="s">
        <v>33</v>
      </c>
      <c r="E766" s="12">
        <v>50</v>
      </c>
      <c r="F766" s="13">
        <v>43601</v>
      </c>
      <c r="G766" s="12">
        <v>823004940</v>
      </c>
      <c r="H766" s="12" t="s">
        <v>102</v>
      </c>
      <c r="I766" s="12">
        <v>3</v>
      </c>
      <c r="J766" s="12" t="s">
        <v>452</v>
      </c>
      <c r="K766" s="12">
        <v>1</v>
      </c>
      <c r="L766" s="14">
        <v>2493579</v>
      </c>
      <c r="M766" s="14" t="s">
        <v>36</v>
      </c>
      <c r="N766" s="14">
        <v>2493579</v>
      </c>
      <c r="O766" s="14" t="s">
        <v>909</v>
      </c>
      <c r="P766" t="s">
        <v>29</v>
      </c>
      <c r="Q766" s="15">
        <v>43605</v>
      </c>
      <c r="R766">
        <f t="shared" si="25"/>
        <v>4</v>
      </c>
      <c r="S766" s="13">
        <v>43606</v>
      </c>
      <c r="T766" s="12">
        <v>1</v>
      </c>
      <c r="U766" s="13">
        <v>43606</v>
      </c>
      <c r="V766" s="12">
        <v>59224</v>
      </c>
      <c r="W766" s="22"/>
      <c r="X766" s="12"/>
      <c r="Y766" s="12"/>
      <c r="Z766" s="12"/>
    </row>
    <row r="767" spans="1:26" x14ac:dyDescent="0.25">
      <c r="A767" s="12" t="s">
        <v>24</v>
      </c>
      <c r="B767" s="13">
        <v>43601</v>
      </c>
      <c r="C767" s="12" t="s">
        <v>32</v>
      </c>
      <c r="D767" s="12" t="s">
        <v>33</v>
      </c>
      <c r="E767" s="12">
        <v>50</v>
      </c>
      <c r="F767" s="13">
        <v>43601</v>
      </c>
      <c r="G767" s="12">
        <v>823004940</v>
      </c>
      <c r="H767" s="12" t="s">
        <v>102</v>
      </c>
      <c r="I767" s="12">
        <v>4</v>
      </c>
      <c r="J767" s="12" t="s">
        <v>910</v>
      </c>
      <c r="K767" s="12">
        <v>1</v>
      </c>
      <c r="L767" s="14">
        <v>3508120</v>
      </c>
      <c r="M767" s="14" t="s">
        <v>36</v>
      </c>
      <c r="N767" s="14">
        <v>3508120</v>
      </c>
      <c r="O767" s="14" t="s">
        <v>909</v>
      </c>
      <c r="P767" t="s">
        <v>29</v>
      </c>
      <c r="Q767" s="15">
        <v>43605</v>
      </c>
      <c r="R767">
        <f t="shared" si="25"/>
        <v>4</v>
      </c>
      <c r="S767" s="13">
        <v>43606</v>
      </c>
      <c r="T767" s="12">
        <v>1</v>
      </c>
      <c r="U767" s="13">
        <v>43606</v>
      </c>
      <c r="V767" s="12">
        <v>59224</v>
      </c>
      <c r="W767" s="22"/>
      <c r="X767" s="12"/>
      <c r="Y767" s="12"/>
      <c r="Z767" s="12"/>
    </row>
    <row r="768" spans="1:26" x14ac:dyDescent="0.25">
      <c r="A768" s="12" t="s">
        <v>24</v>
      </c>
      <c r="B768" s="13">
        <v>43601</v>
      </c>
      <c r="C768" s="12" t="s">
        <v>32</v>
      </c>
      <c r="D768" s="12" t="s">
        <v>33</v>
      </c>
      <c r="E768" s="12">
        <v>50</v>
      </c>
      <c r="F768" s="13">
        <v>43601</v>
      </c>
      <c r="G768" s="12">
        <v>823004940</v>
      </c>
      <c r="H768" s="12" t="s">
        <v>102</v>
      </c>
      <c r="I768" s="12">
        <v>5</v>
      </c>
      <c r="J768" s="12" t="s">
        <v>911</v>
      </c>
      <c r="K768" s="12">
        <v>1</v>
      </c>
      <c r="L768" s="14">
        <v>453992</v>
      </c>
      <c r="M768" s="14" t="s">
        <v>36</v>
      </c>
      <c r="N768" s="14">
        <v>453992</v>
      </c>
      <c r="O768" s="14" t="s">
        <v>909</v>
      </c>
      <c r="P768" t="s">
        <v>29</v>
      </c>
      <c r="Q768" s="15">
        <v>43605</v>
      </c>
      <c r="R768">
        <f t="shared" si="25"/>
        <v>4</v>
      </c>
      <c r="S768" s="13">
        <v>43606</v>
      </c>
      <c r="T768" s="12">
        <v>1</v>
      </c>
      <c r="U768" s="13">
        <v>43606</v>
      </c>
      <c r="V768" s="12">
        <v>59224</v>
      </c>
      <c r="W768" s="22"/>
      <c r="X768" s="12"/>
      <c r="Y768" s="12"/>
      <c r="Z768" s="12"/>
    </row>
    <row r="769" spans="1:26" x14ac:dyDescent="0.25">
      <c r="A769" s="12" t="s">
        <v>24</v>
      </c>
      <c r="B769" s="13">
        <v>43601</v>
      </c>
      <c r="C769" s="12" t="s">
        <v>32</v>
      </c>
      <c r="D769" s="12" t="s">
        <v>33</v>
      </c>
      <c r="E769" s="12">
        <v>50</v>
      </c>
      <c r="F769" s="13">
        <v>43601</v>
      </c>
      <c r="G769" s="12">
        <v>823004940</v>
      </c>
      <c r="H769" s="12" t="s">
        <v>102</v>
      </c>
      <c r="I769" s="12">
        <v>6</v>
      </c>
      <c r="J769" s="12" t="s">
        <v>912</v>
      </c>
      <c r="K769" s="12">
        <v>1</v>
      </c>
      <c r="L769" s="14">
        <v>453992</v>
      </c>
      <c r="M769" s="14" t="s">
        <v>36</v>
      </c>
      <c r="N769" s="14">
        <v>453992</v>
      </c>
      <c r="O769" s="14" t="s">
        <v>909</v>
      </c>
      <c r="P769" t="s">
        <v>29</v>
      </c>
      <c r="Q769" s="15">
        <v>43605</v>
      </c>
      <c r="R769">
        <f t="shared" si="25"/>
        <v>4</v>
      </c>
      <c r="S769" s="13">
        <v>43606</v>
      </c>
      <c r="T769" s="12">
        <v>1</v>
      </c>
      <c r="U769" s="13">
        <v>43606</v>
      </c>
      <c r="V769" s="12">
        <v>59224</v>
      </c>
      <c r="W769" s="22"/>
      <c r="X769" s="12"/>
      <c r="Y769" s="12"/>
      <c r="Z769" s="12"/>
    </row>
    <row r="770" spans="1:26" x14ac:dyDescent="0.25">
      <c r="A770" s="12" t="s">
        <v>24</v>
      </c>
      <c r="B770" s="13">
        <v>43601</v>
      </c>
      <c r="C770" s="12" t="s">
        <v>32</v>
      </c>
      <c r="D770" s="12" t="s">
        <v>33</v>
      </c>
      <c r="E770" s="12">
        <v>50</v>
      </c>
      <c r="F770" s="13">
        <v>43601</v>
      </c>
      <c r="G770" s="12">
        <v>823004940</v>
      </c>
      <c r="H770" s="12" t="s">
        <v>102</v>
      </c>
      <c r="I770" s="12">
        <v>7</v>
      </c>
      <c r="J770" s="12" t="s">
        <v>456</v>
      </c>
      <c r="K770" s="12">
        <v>1</v>
      </c>
      <c r="L770" s="14">
        <v>453992</v>
      </c>
      <c r="M770" s="14" t="s">
        <v>36</v>
      </c>
      <c r="N770" s="14">
        <v>453992</v>
      </c>
      <c r="O770" s="14" t="s">
        <v>909</v>
      </c>
      <c r="P770" t="s">
        <v>29</v>
      </c>
      <c r="Q770" s="15">
        <v>43605</v>
      </c>
      <c r="R770">
        <f t="shared" si="25"/>
        <v>4</v>
      </c>
      <c r="S770" s="13">
        <v>43606</v>
      </c>
      <c r="T770" s="12">
        <v>1</v>
      </c>
      <c r="U770" s="13">
        <v>43606</v>
      </c>
      <c r="V770" s="12">
        <v>59224</v>
      </c>
      <c r="W770" s="22"/>
      <c r="X770" s="12"/>
      <c r="Y770" s="12"/>
      <c r="Z770" s="12"/>
    </row>
    <row r="771" spans="1:26" x14ac:dyDescent="0.25">
      <c r="A771" s="12" t="s">
        <v>24</v>
      </c>
      <c r="B771" s="13">
        <v>43601</v>
      </c>
      <c r="C771" s="12" t="s">
        <v>32</v>
      </c>
      <c r="D771" s="12" t="s">
        <v>33</v>
      </c>
      <c r="E771" s="12">
        <v>50</v>
      </c>
      <c r="F771" s="13">
        <v>43601</v>
      </c>
      <c r="G771" s="12">
        <v>823004940</v>
      </c>
      <c r="H771" s="12" t="s">
        <v>102</v>
      </c>
      <c r="I771" s="12">
        <v>8</v>
      </c>
      <c r="J771" s="12" t="s">
        <v>913</v>
      </c>
      <c r="K771" s="12">
        <v>1</v>
      </c>
      <c r="L771" s="14">
        <v>350296</v>
      </c>
      <c r="M771" s="14" t="s">
        <v>36</v>
      </c>
      <c r="N771" s="14">
        <v>350296</v>
      </c>
      <c r="O771" s="14" t="s">
        <v>909</v>
      </c>
      <c r="P771" t="s">
        <v>29</v>
      </c>
      <c r="Q771" s="15">
        <v>43605</v>
      </c>
      <c r="R771">
        <f t="shared" ref="R771:R834" si="26">IF(OR(Q771="",U771=""),"",NETWORKDAYS(F771,U771))</f>
        <v>4</v>
      </c>
      <c r="S771" s="13">
        <v>43606</v>
      </c>
      <c r="T771" s="12">
        <v>1</v>
      </c>
      <c r="U771" s="13">
        <v>43606</v>
      </c>
      <c r="V771" s="12">
        <v>59224</v>
      </c>
      <c r="W771" s="22"/>
      <c r="X771" s="12"/>
      <c r="Y771" s="12"/>
      <c r="Z771" s="12"/>
    </row>
    <row r="772" spans="1:26" x14ac:dyDescent="0.25">
      <c r="A772" s="12" t="s">
        <v>24</v>
      </c>
      <c r="B772" s="13">
        <v>43601</v>
      </c>
      <c r="C772" s="12" t="s">
        <v>32</v>
      </c>
      <c r="D772" s="12" t="s">
        <v>33</v>
      </c>
      <c r="E772" s="12">
        <v>50</v>
      </c>
      <c r="F772" s="13">
        <v>43601</v>
      </c>
      <c r="G772" s="12">
        <v>823004940</v>
      </c>
      <c r="H772" s="12" t="s">
        <v>102</v>
      </c>
      <c r="I772" s="12">
        <v>9</v>
      </c>
      <c r="J772" s="12" t="s">
        <v>914</v>
      </c>
      <c r="K772" s="12">
        <v>1</v>
      </c>
      <c r="L772" s="14">
        <v>134134</v>
      </c>
      <c r="M772" s="14" t="s">
        <v>36</v>
      </c>
      <c r="N772" s="14">
        <v>134134</v>
      </c>
      <c r="O772" s="14" t="s">
        <v>909</v>
      </c>
      <c r="P772" t="s">
        <v>29</v>
      </c>
      <c r="Q772" s="15">
        <v>43605</v>
      </c>
      <c r="R772">
        <f t="shared" si="26"/>
        <v>4</v>
      </c>
      <c r="S772" s="13">
        <v>43606</v>
      </c>
      <c r="T772" s="12">
        <v>1</v>
      </c>
      <c r="U772" s="13">
        <v>43606</v>
      </c>
      <c r="V772" s="12">
        <v>59224</v>
      </c>
      <c r="W772" s="22"/>
      <c r="X772" s="12"/>
      <c r="Y772" s="12"/>
      <c r="Z772" s="12"/>
    </row>
    <row r="773" spans="1:26" x14ac:dyDescent="0.25">
      <c r="A773" s="12" t="s">
        <v>24</v>
      </c>
      <c r="B773" s="13">
        <v>43601</v>
      </c>
      <c r="C773" s="12" t="s">
        <v>32</v>
      </c>
      <c r="D773" s="12" t="s">
        <v>33</v>
      </c>
      <c r="E773" s="12">
        <v>50</v>
      </c>
      <c r="F773" s="13">
        <v>43601</v>
      </c>
      <c r="G773" s="12">
        <v>823004940</v>
      </c>
      <c r="H773" s="12" t="s">
        <v>102</v>
      </c>
      <c r="I773" s="12">
        <v>10</v>
      </c>
      <c r="J773" s="12" t="s">
        <v>915</v>
      </c>
      <c r="K773" s="12">
        <v>1</v>
      </c>
      <c r="L773" s="14">
        <v>236700</v>
      </c>
      <c r="M773" s="14" t="s">
        <v>36</v>
      </c>
      <c r="N773" s="14">
        <v>236700</v>
      </c>
      <c r="O773" s="14" t="s">
        <v>909</v>
      </c>
      <c r="P773" t="s">
        <v>29</v>
      </c>
      <c r="Q773" s="15">
        <v>43605</v>
      </c>
      <c r="R773">
        <f t="shared" si="26"/>
        <v>4</v>
      </c>
      <c r="S773" s="13">
        <v>43606</v>
      </c>
      <c r="T773" s="12">
        <v>1</v>
      </c>
      <c r="U773" s="13">
        <v>43606</v>
      </c>
      <c r="V773" s="12">
        <v>59224</v>
      </c>
      <c r="W773" s="22"/>
      <c r="X773" s="12"/>
      <c r="Y773" s="12"/>
      <c r="Z773" s="12"/>
    </row>
    <row r="774" spans="1:26" x14ac:dyDescent="0.25">
      <c r="A774" s="12" t="s">
        <v>24</v>
      </c>
      <c r="B774" s="13">
        <v>43601</v>
      </c>
      <c r="C774" s="12" t="s">
        <v>32</v>
      </c>
      <c r="D774" s="12" t="s">
        <v>33</v>
      </c>
      <c r="E774" s="12">
        <v>50</v>
      </c>
      <c r="F774" s="13">
        <v>43601</v>
      </c>
      <c r="G774" s="12">
        <v>823004940</v>
      </c>
      <c r="H774" s="12" t="s">
        <v>102</v>
      </c>
      <c r="I774" s="12">
        <v>11</v>
      </c>
      <c r="J774" s="12" t="s">
        <v>459</v>
      </c>
      <c r="K774" s="12">
        <v>1</v>
      </c>
      <c r="L774" s="14">
        <v>110093</v>
      </c>
      <c r="M774" s="14">
        <v>20917.670000000002</v>
      </c>
      <c r="N774" s="14">
        <v>131010.67</v>
      </c>
      <c r="O774" s="14" t="s">
        <v>909</v>
      </c>
      <c r="P774" t="s">
        <v>29</v>
      </c>
      <c r="Q774" s="15">
        <v>43605</v>
      </c>
      <c r="R774">
        <f t="shared" si="26"/>
        <v>4</v>
      </c>
      <c r="S774" s="13">
        <v>43606</v>
      </c>
      <c r="T774" s="12">
        <v>1</v>
      </c>
      <c r="U774" s="13">
        <v>43606</v>
      </c>
      <c r="V774" s="12">
        <v>59224</v>
      </c>
      <c r="W774" s="22"/>
      <c r="X774" s="12"/>
      <c r="Y774" s="12"/>
      <c r="Z774" s="12"/>
    </row>
    <row r="775" spans="1:26" x14ac:dyDescent="0.25">
      <c r="A775" s="12" t="s">
        <v>24</v>
      </c>
      <c r="B775" s="13">
        <v>43601</v>
      </c>
      <c r="C775" s="12" t="s">
        <v>32</v>
      </c>
      <c r="D775" s="12" t="s">
        <v>33</v>
      </c>
      <c r="E775" s="12">
        <v>51</v>
      </c>
      <c r="F775" s="13">
        <v>43601</v>
      </c>
      <c r="G775" s="12">
        <v>823004940</v>
      </c>
      <c r="H775" s="12" t="s">
        <v>102</v>
      </c>
      <c r="I775" s="12">
        <v>1</v>
      </c>
      <c r="J775" s="12" t="s">
        <v>916</v>
      </c>
      <c r="K775" s="12">
        <v>1</v>
      </c>
      <c r="L775" s="14">
        <v>1681370</v>
      </c>
      <c r="M775" s="14" t="s">
        <v>36</v>
      </c>
      <c r="N775" s="14">
        <v>1681370</v>
      </c>
      <c r="O775" s="14" t="s">
        <v>917</v>
      </c>
      <c r="P775" t="s">
        <v>29</v>
      </c>
      <c r="Q775" s="15">
        <v>43605</v>
      </c>
      <c r="R775">
        <f t="shared" si="26"/>
        <v>4</v>
      </c>
      <c r="S775" s="13">
        <v>43606</v>
      </c>
      <c r="T775" s="24">
        <v>1</v>
      </c>
      <c r="U775" s="13">
        <v>43606</v>
      </c>
      <c r="V775" s="12">
        <v>59219</v>
      </c>
      <c r="W775" s="22"/>
      <c r="X775" s="12"/>
      <c r="Y775" s="12"/>
      <c r="Z775" s="12"/>
    </row>
    <row r="776" spans="1:26" x14ac:dyDescent="0.25">
      <c r="A776" s="12" t="s">
        <v>24</v>
      </c>
      <c r="B776" s="13">
        <v>43601</v>
      </c>
      <c r="C776" s="12" t="s">
        <v>32</v>
      </c>
      <c r="D776" s="12" t="s">
        <v>33</v>
      </c>
      <c r="E776" s="12">
        <v>51</v>
      </c>
      <c r="F776" s="13">
        <v>43601</v>
      </c>
      <c r="G776" s="12">
        <v>823004940</v>
      </c>
      <c r="H776" s="12" t="s">
        <v>102</v>
      </c>
      <c r="I776" s="12">
        <v>2</v>
      </c>
      <c r="J776" s="12" t="s">
        <v>918</v>
      </c>
      <c r="K776" s="12">
        <v>1</v>
      </c>
      <c r="L776" s="14">
        <v>3374605</v>
      </c>
      <c r="M776" s="14" t="s">
        <v>36</v>
      </c>
      <c r="N776" s="14">
        <v>3374605</v>
      </c>
      <c r="O776" s="14" t="s">
        <v>917</v>
      </c>
      <c r="P776" t="s">
        <v>29</v>
      </c>
      <c r="Q776" s="15">
        <v>43605</v>
      </c>
      <c r="R776">
        <f t="shared" si="26"/>
        <v>4</v>
      </c>
      <c r="S776" s="13">
        <v>43606</v>
      </c>
      <c r="T776" s="24">
        <v>1</v>
      </c>
      <c r="U776" s="13">
        <v>43606</v>
      </c>
      <c r="V776" s="12">
        <v>59219</v>
      </c>
      <c r="W776" s="22"/>
      <c r="X776" s="12"/>
      <c r="Y776" s="12"/>
      <c r="Z776" s="12"/>
    </row>
    <row r="777" spans="1:26" x14ac:dyDescent="0.25">
      <c r="A777" s="12" t="s">
        <v>24</v>
      </c>
      <c r="B777" s="13">
        <v>43601</v>
      </c>
      <c r="C777" s="12" t="s">
        <v>32</v>
      </c>
      <c r="D777" s="12" t="s">
        <v>33</v>
      </c>
      <c r="E777" s="12">
        <v>52</v>
      </c>
      <c r="F777" s="13">
        <v>43601</v>
      </c>
      <c r="G777" s="12">
        <v>830091676</v>
      </c>
      <c r="H777" s="12" t="s">
        <v>75</v>
      </c>
      <c r="I777" s="12">
        <v>1</v>
      </c>
      <c r="J777" s="12" t="s">
        <v>799</v>
      </c>
      <c r="K777" s="12">
        <v>1</v>
      </c>
      <c r="L777" s="14">
        <v>2836684</v>
      </c>
      <c r="M777" s="14" t="s">
        <v>36</v>
      </c>
      <c r="N777" s="14">
        <v>2836684</v>
      </c>
      <c r="O777" s="14" t="s">
        <v>919</v>
      </c>
      <c r="P777" t="s">
        <v>29</v>
      </c>
      <c r="Q777" s="15">
        <v>43605</v>
      </c>
      <c r="R777">
        <f t="shared" si="26"/>
        <v>-2</v>
      </c>
      <c r="S777" s="13">
        <v>43600</v>
      </c>
      <c r="T777" s="12">
        <v>1</v>
      </c>
      <c r="U777" s="13">
        <v>43600</v>
      </c>
      <c r="V777" s="12">
        <v>9375</v>
      </c>
      <c r="W777" s="22"/>
      <c r="X777" s="12"/>
      <c r="Y777" s="12"/>
      <c r="Z777" s="12"/>
    </row>
    <row r="778" spans="1:26" x14ac:dyDescent="0.25">
      <c r="A778" s="12" t="s">
        <v>24</v>
      </c>
      <c r="B778" s="13">
        <v>43601</v>
      </c>
      <c r="C778" s="12" t="s">
        <v>32</v>
      </c>
      <c r="D778" s="12" t="s">
        <v>33</v>
      </c>
      <c r="E778" s="12">
        <v>53</v>
      </c>
      <c r="F778" s="13">
        <v>43601</v>
      </c>
      <c r="G778" s="12">
        <v>830091676</v>
      </c>
      <c r="H778" s="12" t="s">
        <v>75</v>
      </c>
      <c r="I778" s="12">
        <v>1</v>
      </c>
      <c r="J778" s="12" t="s">
        <v>796</v>
      </c>
      <c r="K778" s="12">
        <v>2</v>
      </c>
      <c r="L778" s="14">
        <v>192499</v>
      </c>
      <c r="M778" s="14" t="s">
        <v>36</v>
      </c>
      <c r="N778" s="14">
        <v>384998</v>
      </c>
      <c r="O778" s="14" t="s">
        <v>920</v>
      </c>
      <c r="P778" t="s">
        <v>29</v>
      </c>
      <c r="Q778" s="15">
        <v>43605</v>
      </c>
      <c r="R778">
        <f t="shared" si="26"/>
        <v>-2</v>
      </c>
      <c r="S778" s="13">
        <v>43600</v>
      </c>
      <c r="T778" s="12">
        <v>2</v>
      </c>
      <c r="U778" s="13">
        <v>43600</v>
      </c>
      <c r="V778" s="12">
        <v>9376</v>
      </c>
      <c r="W778" s="22"/>
      <c r="X778" s="12"/>
      <c r="Y778" s="12"/>
      <c r="Z778" s="12"/>
    </row>
    <row r="779" spans="1:26" x14ac:dyDescent="0.25">
      <c r="A779" s="12" t="s">
        <v>24</v>
      </c>
      <c r="B779" s="13">
        <v>43601</v>
      </c>
      <c r="C779" s="12" t="s">
        <v>32</v>
      </c>
      <c r="D779" s="12" t="s">
        <v>33</v>
      </c>
      <c r="E779" s="12">
        <v>53</v>
      </c>
      <c r="F779" s="13">
        <v>43601</v>
      </c>
      <c r="G779" s="12">
        <v>830091676</v>
      </c>
      <c r="H779" s="12" t="s">
        <v>75</v>
      </c>
      <c r="I779" s="12">
        <v>2</v>
      </c>
      <c r="J779" s="12" t="s">
        <v>697</v>
      </c>
      <c r="K779" s="12">
        <v>4</v>
      </c>
      <c r="L779" s="14">
        <v>143555</v>
      </c>
      <c r="M779" s="14" t="s">
        <v>36</v>
      </c>
      <c r="N779" s="14">
        <v>574220</v>
      </c>
      <c r="O779" s="14" t="s">
        <v>920</v>
      </c>
      <c r="P779" t="s">
        <v>29</v>
      </c>
      <c r="Q779" s="15">
        <v>43605</v>
      </c>
      <c r="R779">
        <f t="shared" si="26"/>
        <v>-2</v>
      </c>
      <c r="S779" s="13">
        <v>43600</v>
      </c>
      <c r="T779" s="12">
        <v>4</v>
      </c>
      <c r="U779" s="13">
        <v>43600</v>
      </c>
      <c r="V779" s="12">
        <v>9376</v>
      </c>
      <c r="W779" s="22"/>
      <c r="X779" s="12"/>
      <c r="Y779" s="12"/>
      <c r="Z779" s="12"/>
    </row>
    <row r="780" spans="1:26" x14ac:dyDescent="0.25">
      <c r="A780" s="12" t="s">
        <v>24</v>
      </c>
      <c r="B780" s="13">
        <v>43601</v>
      </c>
      <c r="C780" s="12" t="s">
        <v>32</v>
      </c>
      <c r="D780" s="12" t="s">
        <v>33</v>
      </c>
      <c r="E780" s="12">
        <v>53</v>
      </c>
      <c r="F780" s="13">
        <v>43601</v>
      </c>
      <c r="G780" s="12">
        <v>830091676</v>
      </c>
      <c r="H780" s="12" t="s">
        <v>75</v>
      </c>
      <c r="I780" s="12">
        <v>3</v>
      </c>
      <c r="J780" s="12" t="s">
        <v>814</v>
      </c>
      <c r="K780" s="12">
        <v>4</v>
      </c>
      <c r="L780" s="14">
        <v>143555</v>
      </c>
      <c r="M780" s="14" t="s">
        <v>36</v>
      </c>
      <c r="N780" s="14">
        <v>574220</v>
      </c>
      <c r="O780" s="14" t="s">
        <v>920</v>
      </c>
      <c r="P780" t="s">
        <v>29</v>
      </c>
      <c r="Q780" s="15">
        <v>43605</v>
      </c>
      <c r="R780">
        <f t="shared" si="26"/>
        <v>-2</v>
      </c>
      <c r="S780" s="13">
        <v>43600</v>
      </c>
      <c r="T780" s="12">
        <v>4</v>
      </c>
      <c r="U780" s="13">
        <v>43600</v>
      </c>
      <c r="V780" s="12">
        <v>9376</v>
      </c>
      <c r="W780" s="22"/>
      <c r="X780" s="12"/>
      <c r="Y780" s="12"/>
      <c r="Z780" s="12"/>
    </row>
    <row r="781" spans="1:26" x14ac:dyDescent="0.25">
      <c r="A781" s="12" t="s">
        <v>24</v>
      </c>
      <c r="B781" s="13">
        <v>43601</v>
      </c>
      <c r="C781" s="12" t="s">
        <v>32</v>
      </c>
      <c r="D781" s="12" t="s">
        <v>33</v>
      </c>
      <c r="E781" s="12">
        <v>54</v>
      </c>
      <c r="F781" s="13">
        <v>43601</v>
      </c>
      <c r="G781" s="12">
        <v>830091676</v>
      </c>
      <c r="H781" s="12" t="s">
        <v>75</v>
      </c>
      <c r="I781" s="12">
        <v>1</v>
      </c>
      <c r="J781" s="12" t="s">
        <v>921</v>
      </c>
      <c r="K781" s="12">
        <v>1</v>
      </c>
      <c r="L781" s="14">
        <v>835795</v>
      </c>
      <c r="M781" s="14" t="s">
        <v>36</v>
      </c>
      <c r="N781" s="14">
        <v>835795</v>
      </c>
      <c r="O781" s="14" t="s">
        <v>922</v>
      </c>
      <c r="P781" s="12" t="s">
        <v>29</v>
      </c>
      <c r="Q781" s="15">
        <v>43605</v>
      </c>
      <c r="R781">
        <f t="shared" si="26"/>
        <v>-2</v>
      </c>
      <c r="S781" s="13">
        <v>43600</v>
      </c>
      <c r="T781" s="12">
        <v>1</v>
      </c>
      <c r="U781" s="13">
        <v>43600</v>
      </c>
      <c r="V781" s="12">
        <v>58857</v>
      </c>
      <c r="W781" s="22"/>
      <c r="X781" s="12"/>
      <c r="Y781" s="12"/>
      <c r="Z781" s="12"/>
    </row>
    <row r="782" spans="1:26" x14ac:dyDescent="0.25">
      <c r="A782" s="12" t="s">
        <v>24</v>
      </c>
      <c r="B782" s="13">
        <v>43601</v>
      </c>
      <c r="C782" s="12" t="s">
        <v>32</v>
      </c>
      <c r="D782" s="12" t="s">
        <v>33</v>
      </c>
      <c r="E782" s="12">
        <v>55</v>
      </c>
      <c r="F782" s="13">
        <v>43601</v>
      </c>
      <c r="G782" s="12">
        <v>823004940</v>
      </c>
      <c r="H782" s="12" t="s">
        <v>102</v>
      </c>
      <c r="I782" s="12">
        <v>1</v>
      </c>
      <c r="J782" s="12" t="s">
        <v>114</v>
      </c>
      <c r="K782" s="12">
        <v>1</v>
      </c>
      <c r="L782" s="14">
        <v>1846912</v>
      </c>
      <c r="M782" s="14" t="s">
        <v>36</v>
      </c>
      <c r="N782" s="14">
        <v>1846912</v>
      </c>
      <c r="O782" s="14" t="s">
        <v>923</v>
      </c>
      <c r="P782" t="s">
        <v>29</v>
      </c>
      <c r="Q782" s="15">
        <v>43605</v>
      </c>
      <c r="R782">
        <f t="shared" si="26"/>
        <v>5</v>
      </c>
      <c r="S782" s="13">
        <v>43607</v>
      </c>
      <c r="T782" s="12">
        <v>1</v>
      </c>
      <c r="U782" s="13">
        <v>43607</v>
      </c>
      <c r="V782" s="12">
        <v>59251</v>
      </c>
      <c r="W782" s="22"/>
      <c r="X782" s="12"/>
      <c r="Y782" s="12"/>
      <c r="Z782" s="12"/>
    </row>
    <row r="783" spans="1:26" x14ac:dyDescent="0.25">
      <c r="A783" s="12" t="s">
        <v>24</v>
      </c>
      <c r="B783" s="13">
        <v>43601</v>
      </c>
      <c r="C783" s="12" t="s">
        <v>32</v>
      </c>
      <c r="D783" s="12" t="s">
        <v>33</v>
      </c>
      <c r="E783" s="12">
        <v>55</v>
      </c>
      <c r="F783" s="13">
        <v>43601</v>
      </c>
      <c r="G783" s="12">
        <v>823004940</v>
      </c>
      <c r="H783" s="12" t="s">
        <v>102</v>
      </c>
      <c r="I783" s="12">
        <v>2</v>
      </c>
      <c r="J783" s="12" t="s">
        <v>118</v>
      </c>
      <c r="K783" s="12">
        <v>1</v>
      </c>
      <c r="L783" s="14">
        <v>1679915</v>
      </c>
      <c r="M783" s="14" t="s">
        <v>36</v>
      </c>
      <c r="N783" s="14">
        <v>1679915</v>
      </c>
      <c r="O783" s="14" t="s">
        <v>923</v>
      </c>
      <c r="P783" t="s">
        <v>29</v>
      </c>
      <c r="Q783" s="15">
        <v>43605</v>
      </c>
      <c r="R783">
        <f t="shared" si="26"/>
        <v>5</v>
      </c>
      <c r="S783" s="13">
        <v>43607</v>
      </c>
      <c r="T783" s="12">
        <v>1</v>
      </c>
      <c r="U783" s="13">
        <v>43607</v>
      </c>
      <c r="V783" s="12">
        <v>59251</v>
      </c>
      <c r="W783" s="22"/>
      <c r="X783" s="12"/>
      <c r="Y783" s="12"/>
      <c r="Z783" s="12"/>
    </row>
    <row r="784" spans="1:26" x14ac:dyDescent="0.25">
      <c r="A784" s="12" t="s">
        <v>24</v>
      </c>
      <c r="B784" s="13">
        <v>43601</v>
      </c>
      <c r="C784" s="12" t="s">
        <v>32</v>
      </c>
      <c r="D784" s="12" t="s">
        <v>33</v>
      </c>
      <c r="E784" s="12">
        <v>55</v>
      </c>
      <c r="F784" s="13">
        <v>43601</v>
      </c>
      <c r="G784" s="12">
        <v>823004940</v>
      </c>
      <c r="H784" s="12" t="s">
        <v>102</v>
      </c>
      <c r="I784" s="12">
        <v>3</v>
      </c>
      <c r="J784" s="12" t="s">
        <v>924</v>
      </c>
      <c r="K784" s="12">
        <v>1</v>
      </c>
      <c r="L784" s="14">
        <v>537587</v>
      </c>
      <c r="M784" s="14" t="s">
        <v>36</v>
      </c>
      <c r="N784" s="14">
        <v>537587</v>
      </c>
      <c r="O784" s="14" t="s">
        <v>923</v>
      </c>
      <c r="P784" t="s">
        <v>29</v>
      </c>
      <c r="Q784" s="15">
        <v>43605</v>
      </c>
      <c r="R784">
        <f t="shared" si="26"/>
        <v>5</v>
      </c>
      <c r="S784" s="13">
        <v>43607</v>
      </c>
      <c r="T784" s="12">
        <v>1</v>
      </c>
      <c r="U784" s="13">
        <v>43607</v>
      </c>
      <c r="V784" s="12">
        <v>59251</v>
      </c>
      <c r="W784" s="22"/>
      <c r="X784" s="12"/>
      <c r="Y784" s="12"/>
      <c r="Z784" s="12"/>
    </row>
    <row r="785" spans="1:26" x14ac:dyDescent="0.25">
      <c r="A785" s="12" t="s">
        <v>24</v>
      </c>
      <c r="B785" s="13">
        <v>43601</v>
      </c>
      <c r="C785" s="12" t="s">
        <v>32</v>
      </c>
      <c r="D785" s="12" t="s">
        <v>33</v>
      </c>
      <c r="E785" s="12">
        <v>55</v>
      </c>
      <c r="F785" s="13">
        <v>43601</v>
      </c>
      <c r="G785" s="12">
        <v>823004940</v>
      </c>
      <c r="H785" s="12" t="s">
        <v>102</v>
      </c>
      <c r="I785" s="12">
        <v>4</v>
      </c>
      <c r="J785" s="12" t="s">
        <v>537</v>
      </c>
      <c r="K785" s="12">
        <v>1</v>
      </c>
      <c r="L785" s="14">
        <v>209177</v>
      </c>
      <c r="M785" s="14" t="s">
        <v>36</v>
      </c>
      <c r="N785" s="14">
        <v>209177</v>
      </c>
      <c r="O785" s="14" t="s">
        <v>923</v>
      </c>
      <c r="P785" t="s">
        <v>29</v>
      </c>
      <c r="Q785" s="15">
        <v>43605</v>
      </c>
      <c r="R785">
        <f t="shared" si="26"/>
        <v>5</v>
      </c>
      <c r="S785" s="13">
        <v>43607</v>
      </c>
      <c r="T785" s="12">
        <v>1</v>
      </c>
      <c r="U785" s="13">
        <v>43607</v>
      </c>
      <c r="V785" s="12">
        <v>59251</v>
      </c>
      <c r="W785" s="22"/>
      <c r="X785" s="12"/>
      <c r="Y785" s="12"/>
      <c r="Z785" s="12"/>
    </row>
    <row r="786" spans="1:26" x14ac:dyDescent="0.25">
      <c r="A786" s="12" t="s">
        <v>24</v>
      </c>
      <c r="B786" s="13">
        <v>43601</v>
      </c>
      <c r="C786" s="12" t="s">
        <v>32</v>
      </c>
      <c r="D786" s="12" t="s">
        <v>33</v>
      </c>
      <c r="E786" s="12">
        <v>56</v>
      </c>
      <c r="F786" s="13">
        <v>43601</v>
      </c>
      <c r="G786" s="12">
        <v>823004940</v>
      </c>
      <c r="H786" s="12" t="s">
        <v>102</v>
      </c>
      <c r="I786" s="12">
        <v>1</v>
      </c>
      <c r="J786" s="12" t="s">
        <v>925</v>
      </c>
      <c r="K786" s="12">
        <v>1</v>
      </c>
      <c r="L786" s="14">
        <v>1846912</v>
      </c>
      <c r="M786" s="14" t="s">
        <v>36</v>
      </c>
      <c r="N786" s="14">
        <v>1846912</v>
      </c>
      <c r="O786" s="14" t="s">
        <v>926</v>
      </c>
      <c r="P786" t="s">
        <v>29</v>
      </c>
      <c r="Q786" s="15">
        <v>43605</v>
      </c>
      <c r="R786">
        <f t="shared" si="26"/>
        <v>5</v>
      </c>
      <c r="S786" s="13">
        <v>43607</v>
      </c>
      <c r="T786" s="12">
        <v>1</v>
      </c>
      <c r="U786" s="13">
        <v>43607</v>
      </c>
      <c r="V786" s="12">
        <v>59252</v>
      </c>
      <c r="W786" s="22"/>
      <c r="X786" s="12"/>
      <c r="Y786" s="12"/>
      <c r="Z786" s="12"/>
    </row>
    <row r="787" spans="1:26" x14ac:dyDescent="0.25">
      <c r="A787" s="12" t="s">
        <v>24</v>
      </c>
      <c r="B787" s="13">
        <v>43601</v>
      </c>
      <c r="C787" s="12" t="s">
        <v>32</v>
      </c>
      <c r="D787" s="12" t="s">
        <v>33</v>
      </c>
      <c r="E787" s="12">
        <v>56</v>
      </c>
      <c r="F787" s="13">
        <v>43601</v>
      </c>
      <c r="G787" s="12">
        <v>823004940</v>
      </c>
      <c r="H787" s="12" t="s">
        <v>102</v>
      </c>
      <c r="I787" s="12">
        <v>2</v>
      </c>
      <c r="J787" s="12" t="s">
        <v>108</v>
      </c>
      <c r="K787" s="12">
        <v>1</v>
      </c>
      <c r="L787" s="14">
        <v>1679915</v>
      </c>
      <c r="M787" s="14" t="s">
        <v>36</v>
      </c>
      <c r="N787" s="14">
        <v>1679915</v>
      </c>
      <c r="O787" s="14" t="s">
        <v>926</v>
      </c>
      <c r="P787" t="s">
        <v>29</v>
      </c>
      <c r="Q787" s="15">
        <v>43605</v>
      </c>
      <c r="R787">
        <f t="shared" si="26"/>
        <v>5</v>
      </c>
      <c r="S787" s="13">
        <v>43607</v>
      </c>
      <c r="T787" s="12">
        <v>1</v>
      </c>
      <c r="U787" s="13">
        <v>43607</v>
      </c>
      <c r="V787" s="12">
        <v>59252</v>
      </c>
      <c r="W787" s="22"/>
      <c r="X787" s="12"/>
      <c r="Y787" s="12"/>
      <c r="Z787" s="12"/>
    </row>
    <row r="788" spans="1:26" x14ac:dyDescent="0.25">
      <c r="A788" s="12" t="s">
        <v>24</v>
      </c>
      <c r="B788" s="13">
        <v>43601</v>
      </c>
      <c r="C788" s="12" t="s">
        <v>32</v>
      </c>
      <c r="D788" s="12" t="s">
        <v>33</v>
      </c>
      <c r="E788" s="12">
        <v>56</v>
      </c>
      <c r="F788" s="13">
        <v>43601</v>
      </c>
      <c r="G788" s="12">
        <v>823004940</v>
      </c>
      <c r="H788" s="12" t="s">
        <v>102</v>
      </c>
      <c r="I788" s="12">
        <v>3</v>
      </c>
      <c r="J788" s="12" t="s">
        <v>505</v>
      </c>
      <c r="K788" s="12">
        <v>1</v>
      </c>
      <c r="L788" s="14">
        <v>537587</v>
      </c>
      <c r="M788" s="14" t="s">
        <v>36</v>
      </c>
      <c r="N788" s="14">
        <v>537587</v>
      </c>
      <c r="O788" s="14" t="s">
        <v>926</v>
      </c>
      <c r="P788" t="s">
        <v>29</v>
      </c>
      <c r="Q788" s="15">
        <v>43605</v>
      </c>
      <c r="R788">
        <f t="shared" si="26"/>
        <v>5</v>
      </c>
      <c r="S788" s="13">
        <v>43607</v>
      </c>
      <c r="T788" s="12">
        <v>1</v>
      </c>
      <c r="U788" s="13">
        <v>43607</v>
      </c>
      <c r="V788" s="12">
        <v>59252</v>
      </c>
      <c r="W788" s="22"/>
      <c r="X788" s="12"/>
      <c r="Y788" s="12"/>
      <c r="Z788" s="12"/>
    </row>
    <row r="789" spans="1:26" x14ac:dyDescent="0.25">
      <c r="A789" s="12" t="s">
        <v>24</v>
      </c>
      <c r="B789" s="13">
        <v>43601</v>
      </c>
      <c r="C789" s="12" t="s">
        <v>32</v>
      </c>
      <c r="D789" s="12" t="s">
        <v>33</v>
      </c>
      <c r="E789" s="12">
        <v>56</v>
      </c>
      <c r="F789" s="13">
        <v>43601</v>
      </c>
      <c r="G789" s="12">
        <v>823004940</v>
      </c>
      <c r="H789" s="12" t="s">
        <v>102</v>
      </c>
      <c r="I789" s="12">
        <v>4</v>
      </c>
      <c r="J789" s="12" t="s">
        <v>546</v>
      </c>
      <c r="K789" s="12">
        <v>1</v>
      </c>
      <c r="L789" s="14">
        <v>209177</v>
      </c>
      <c r="M789" s="14" t="s">
        <v>36</v>
      </c>
      <c r="N789" s="14">
        <v>209177</v>
      </c>
      <c r="O789" s="14" t="s">
        <v>926</v>
      </c>
      <c r="P789" t="s">
        <v>29</v>
      </c>
      <c r="Q789" s="15">
        <v>43605</v>
      </c>
      <c r="R789">
        <f t="shared" si="26"/>
        <v>5</v>
      </c>
      <c r="S789" s="13">
        <v>43607</v>
      </c>
      <c r="T789" s="12">
        <v>1</v>
      </c>
      <c r="U789" s="13">
        <v>43607</v>
      </c>
      <c r="V789" s="12">
        <v>59252</v>
      </c>
      <c r="W789" s="22"/>
      <c r="X789" s="12"/>
      <c r="Y789" s="12"/>
      <c r="Z789" s="12"/>
    </row>
    <row r="790" spans="1:26" x14ac:dyDescent="0.25">
      <c r="A790" s="12" t="s">
        <v>24</v>
      </c>
      <c r="B790" s="13">
        <v>43601</v>
      </c>
      <c r="C790" s="12" t="s">
        <v>32</v>
      </c>
      <c r="D790" s="12" t="s">
        <v>33</v>
      </c>
      <c r="E790" s="12">
        <v>57</v>
      </c>
      <c r="F790" s="13">
        <v>43601</v>
      </c>
      <c r="G790" s="12">
        <v>823004940</v>
      </c>
      <c r="H790" s="12" t="s">
        <v>102</v>
      </c>
      <c r="I790" s="12">
        <v>1</v>
      </c>
      <c r="J790" s="12" t="s">
        <v>546</v>
      </c>
      <c r="K790" s="12">
        <v>1</v>
      </c>
      <c r="L790" s="14">
        <v>209177</v>
      </c>
      <c r="M790" s="14" t="s">
        <v>36</v>
      </c>
      <c r="N790" s="14">
        <v>209177</v>
      </c>
      <c r="O790" s="14" t="s">
        <v>927</v>
      </c>
      <c r="P790" t="s">
        <v>29</v>
      </c>
      <c r="Q790" s="15">
        <v>43605</v>
      </c>
      <c r="R790">
        <f t="shared" si="26"/>
        <v>4</v>
      </c>
      <c r="S790" s="13">
        <v>43606</v>
      </c>
      <c r="T790" s="12">
        <v>1</v>
      </c>
      <c r="U790" s="13">
        <v>43606</v>
      </c>
      <c r="V790" s="12">
        <v>59225</v>
      </c>
      <c r="W790" s="22"/>
      <c r="X790" s="12"/>
      <c r="Y790" s="12"/>
      <c r="Z790" s="12"/>
    </row>
    <row r="791" spans="1:26" x14ac:dyDescent="0.25">
      <c r="A791" s="12" t="s">
        <v>24</v>
      </c>
      <c r="B791" s="13">
        <v>43601</v>
      </c>
      <c r="C791" s="12" t="s">
        <v>32</v>
      </c>
      <c r="D791" s="12" t="s">
        <v>33</v>
      </c>
      <c r="E791" s="12">
        <v>58</v>
      </c>
      <c r="F791" s="13">
        <v>43601</v>
      </c>
      <c r="G791" s="12">
        <v>823004940</v>
      </c>
      <c r="H791" s="12" t="s">
        <v>102</v>
      </c>
      <c r="I791" s="12">
        <v>1</v>
      </c>
      <c r="J791" s="12" t="s">
        <v>546</v>
      </c>
      <c r="K791" s="12">
        <v>1</v>
      </c>
      <c r="L791" s="14">
        <v>209177</v>
      </c>
      <c r="M791" s="14" t="s">
        <v>36</v>
      </c>
      <c r="N791" s="14">
        <v>209177</v>
      </c>
      <c r="O791" s="14" t="s">
        <v>928</v>
      </c>
      <c r="P791" s="12" t="s">
        <v>29</v>
      </c>
      <c r="Q791" s="15">
        <v>43605</v>
      </c>
      <c r="R791">
        <f t="shared" si="26"/>
        <v>4</v>
      </c>
      <c r="S791" s="13">
        <v>43606</v>
      </c>
      <c r="T791" s="12">
        <v>1</v>
      </c>
      <c r="U791" s="13">
        <v>43606</v>
      </c>
      <c r="V791" s="12">
        <v>59227</v>
      </c>
      <c r="W791" s="22"/>
      <c r="X791" s="12"/>
      <c r="Y791" s="12"/>
      <c r="Z791" s="12"/>
    </row>
    <row r="792" spans="1:26" x14ac:dyDescent="0.25">
      <c r="A792" s="12" t="s">
        <v>24</v>
      </c>
      <c r="B792" s="13">
        <v>43601</v>
      </c>
      <c r="C792" s="12" t="s">
        <v>32</v>
      </c>
      <c r="D792" s="12" t="s">
        <v>33</v>
      </c>
      <c r="E792" s="12">
        <v>58</v>
      </c>
      <c r="F792" s="13">
        <v>43601</v>
      </c>
      <c r="G792" s="12">
        <v>823004940</v>
      </c>
      <c r="H792" s="12" t="s">
        <v>102</v>
      </c>
      <c r="I792" s="12">
        <v>2</v>
      </c>
      <c r="J792" s="12" t="s">
        <v>444</v>
      </c>
      <c r="K792" s="12">
        <v>1</v>
      </c>
      <c r="L792" s="14">
        <v>1846912</v>
      </c>
      <c r="M792" s="14" t="s">
        <v>36</v>
      </c>
      <c r="N792" s="14">
        <v>1846912</v>
      </c>
      <c r="O792" s="14" t="s">
        <v>928</v>
      </c>
      <c r="P792" s="12" t="s">
        <v>29</v>
      </c>
      <c r="Q792" s="15">
        <v>43605</v>
      </c>
      <c r="R792">
        <f t="shared" si="26"/>
        <v>4</v>
      </c>
      <c r="S792" s="13">
        <v>43606</v>
      </c>
      <c r="T792" s="12">
        <v>1</v>
      </c>
      <c r="U792" s="13">
        <v>43606</v>
      </c>
      <c r="V792" s="12">
        <v>59227</v>
      </c>
      <c r="W792" s="22"/>
      <c r="X792" s="12"/>
      <c r="Y792" s="12"/>
      <c r="Z792" s="12"/>
    </row>
    <row r="793" spans="1:26" x14ac:dyDescent="0.25">
      <c r="A793" s="12" t="s">
        <v>24</v>
      </c>
      <c r="B793" s="13">
        <v>43601</v>
      </c>
      <c r="C793" s="12" t="s">
        <v>32</v>
      </c>
      <c r="D793" s="12" t="s">
        <v>33</v>
      </c>
      <c r="E793" s="12">
        <v>58</v>
      </c>
      <c r="F793" s="13">
        <v>43601</v>
      </c>
      <c r="G793" s="12">
        <v>823004940</v>
      </c>
      <c r="H793" s="12" t="s">
        <v>102</v>
      </c>
      <c r="I793" s="12">
        <v>3</v>
      </c>
      <c r="J793" s="12" t="s">
        <v>416</v>
      </c>
      <c r="K793" s="12">
        <v>1</v>
      </c>
      <c r="L793" s="14">
        <v>1679915</v>
      </c>
      <c r="M793" s="14" t="s">
        <v>36</v>
      </c>
      <c r="N793" s="14">
        <v>1679915</v>
      </c>
      <c r="O793" s="14" t="s">
        <v>928</v>
      </c>
      <c r="P793" s="12" t="s">
        <v>29</v>
      </c>
      <c r="Q793" s="15">
        <v>43605</v>
      </c>
      <c r="R793">
        <f t="shared" si="26"/>
        <v>4</v>
      </c>
      <c r="S793" s="13">
        <v>43606</v>
      </c>
      <c r="T793" s="12">
        <v>1</v>
      </c>
      <c r="U793" s="13">
        <v>43606</v>
      </c>
      <c r="V793" s="12">
        <v>59227</v>
      </c>
      <c r="W793" s="22"/>
      <c r="X793" s="12"/>
      <c r="Y793" s="12"/>
      <c r="Z793" s="12"/>
    </row>
    <row r="794" spans="1:26" x14ac:dyDescent="0.25">
      <c r="A794" s="12" t="s">
        <v>24</v>
      </c>
      <c r="B794" s="13">
        <v>43601</v>
      </c>
      <c r="C794" s="12" t="s">
        <v>32</v>
      </c>
      <c r="D794" s="12" t="s">
        <v>33</v>
      </c>
      <c r="E794" s="12">
        <v>58</v>
      </c>
      <c r="F794" s="13">
        <v>43601</v>
      </c>
      <c r="G794" s="12">
        <v>823004940</v>
      </c>
      <c r="H794" s="12" t="s">
        <v>102</v>
      </c>
      <c r="I794" s="12">
        <v>4</v>
      </c>
      <c r="J794" s="12" t="s">
        <v>498</v>
      </c>
      <c r="K794" s="12">
        <v>1</v>
      </c>
      <c r="L794" s="14">
        <v>537587</v>
      </c>
      <c r="M794" s="14" t="s">
        <v>36</v>
      </c>
      <c r="N794" s="14">
        <v>537587</v>
      </c>
      <c r="O794" s="14" t="s">
        <v>928</v>
      </c>
      <c r="P794" s="12" t="s">
        <v>29</v>
      </c>
      <c r="Q794" s="15">
        <v>43605</v>
      </c>
      <c r="R794">
        <f t="shared" si="26"/>
        <v>4</v>
      </c>
      <c r="S794" s="13">
        <v>43606</v>
      </c>
      <c r="T794" s="12">
        <v>1</v>
      </c>
      <c r="U794" s="13">
        <v>43606</v>
      </c>
      <c r="V794" s="12">
        <v>59227</v>
      </c>
      <c r="W794" s="22"/>
      <c r="X794" s="12"/>
      <c r="Y794" s="12"/>
      <c r="Z794" s="12"/>
    </row>
    <row r="795" spans="1:26" x14ac:dyDescent="0.25">
      <c r="A795" s="12" t="s">
        <v>24</v>
      </c>
      <c r="B795" s="13">
        <v>43601</v>
      </c>
      <c r="C795" s="12" t="s">
        <v>32</v>
      </c>
      <c r="D795" s="12" t="s">
        <v>33</v>
      </c>
      <c r="E795" s="12">
        <v>59</v>
      </c>
      <c r="F795" s="13">
        <v>43601</v>
      </c>
      <c r="G795" s="12">
        <v>823004940</v>
      </c>
      <c r="H795" s="12" t="s">
        <v>102</v>
      </c>
      <c r="I795" s="12">
        <v>1</v>
      </c>
      <c r="J795" s="12" t="s">
        <v>114</v>
      </c>
      <c r="K795" s="12">
        <v>1</v>
      </c>
      <c r="L795" s="14">
        <v>1846912</v>
      </c>
      <c r="M795" s="14" t="s">
        <v>36</v>
      </c>
      <c r="N795" s="14">
        <v>1846912</v>
      </c>
      <c r="O795" s="14" t="s">
        <v>929</v>
      </c>
      <c r="P795" t="s">
        <v>29</v>
      </c>
      <c r="Q795" s="15">
        <v>43605</v>
      </c>
      <c r="R795">
        <f t="shared" si="26"/>
        <v>4</v>
      </c>
      <c r="S795" s="13">
        <v>43606</v>
      </c>
      <c r="T795" s="12">
        <v>1</v>
      </c>
      <c r="U795" s="13">
        <v>43606</v>
      </c>
      <c r="V795" s="12">
        <v>59229</v>
      </c>
      <c r="W795" s="12"/>
      <c r="X795" s="12"/>
      <c r="Y795" s="12"/>
      <c r="Z795" s="12"/>
    </row>
    <row r="796" spans="1:26" x14ac:dyDescent="0.25">
      <c r="A796" s="12" t="s">
        <v>24</v>
      </c>
      <c r="B796" s="13">
        <v>43601</v>
      </c>
      <c r="C796" s="12" t="s">
        <v>32</v>
      </c>
      <c r="D796" s="12" t="s">
        <v>33</v>
      </c>
      <c r="E796" s="12">
        <v>59</v>
      </c>
      <c r="F796" s="13">
        <v>43601</v>
      </c>
      <c r="G796" s="12">
        <v>823004940</v>
      </c>
      <c r="H796" s="12" t="s">
        <v>102</v>
      </c>
      <c r="I796" s="12">
        <v>2</v>
      </c>
      <c r="J796" s="12" t="s">
        <v>108</v>
      </c>
      <c r="K796" s="12">
        <v>1</v>
      </c>
      <c r="L796" s="14">
        <v>1679915</v>
      </c>
      <c r="M796" s="14" t="s">
        <v>36</v>
      </c>
      <c r="N796" s="14">
        <v>1679915</v>
      </c>
      <c r="O796" s="14" t="s">
        <v>929</v>
      </c>
      <c r="P796" t="s">
        <v>29</v>
      </c>
      <c r="Q796" s="15">
        <v>43605</v>
      </c>
      <c r="R796">
        <f t="shared" si="26"/>
        <v>4</v>
      </c>
      <c r="S796" s="13">
        <v>43606</v>
      </c>
      <c r="T796" s="12">
        <v>1</v>
      </c>
      <c r="U796" s="13">
        <v>43606</v>
      </c>
      <c r="V796" s="12">
        <v>59229</v>
      </c>
      <c r="W796" s="12"/>
      <c r="X796" s="12"/>
      <c r="Y796" s="12"/>
      <c r="Z796" s="12"/>
    </row>
    <row r="797" spans="1:26" x14ac:dyDescent="0.25">
      <c r="A797" s="12" t="s">
        <v>24</v>
      </c>
      <c r="B797" s="13">
        <v>43601</v>
      </c>
      <c r="C797" s="12" t="s">
        <v>32</v>
      </c>
      <c r="D797" s="12" t="s">
        <v>33</v>
      </c>
      <c r="E797" s="12">
        <v>59</v>
      </c>
      <c r="F797" s="13">
        <v>43601</v>
      </c>
      <c r="G797" s="12">
        <v>823004940</v>
      </c>
      <c r="H797" s="12" t="s">
        <v>102</v>
      </c>
      <c r="I797" s="12">
        <v>3</v>
      </c>
      <c r="J797" s="12" t="s">
        <v>546</v>
      </c>
      <c r="K797" s="12">
        <v>1</v>
      </c>
      <c r="L797" s="14">
        <v>209177</v>
      </c>
      <c r="M797" s="14" t="s">
        <v>36</v>
      </c>
      <c r="N797" s="14">
        <v>209177</v>
      </c>
      <c r="O797" s="14" t="s">
        <v>929</v>
      </c>
      <c r="P797" t="s">
        <v>29</v>
      </c>
      <c r="Q797" s="15">
        <v>43605</v>
      </c>
      <c r="R797">
        <f t="shared" si="26"/>
        <v>4</v>
      </c>
      <c r="S797" s="13">
        <v>43606</v>
      </c>
      <c r="T797" s="12">
        <v>1</v>
      </c>
      <c r="U797" s="13">
        <v>43606</v>
      </c>
      <c r="V797" s="12">
        <v>59229</v>
      </c>
      <c r="W797" s="12"/>
      <c r="X797" s="12"/>
      <c r="Y797" s="12"/>
      <c r="Z797" s="12"/>
    </row>
    <row r="798" spans="1:26" x14ac:dyDescent="0.25">
      <c r="A798" s="12" t="s">
        <v>24</v>
      </c>
      <c r="B798" s="13">
        <v>43601</v>
      </c>
      <c r="C798" s="12" t="s">
        <v>32</v>
      </c>
      <c r="D798" s="12" t="s">
        <v>33</v>
      </c>
      <c r="E798" s="12">
        <v>59</v>
      </c>
      <c r="F798" s="13">
        <v>43601</v>
      </c>
      <c r="G798" s="12">
        <v>823004940</v>
      </c>
      <c r="H798" s="12" t="s">
        <v>102</v>
      </c>
      <c r="I798" s="12">
        <v>4</v>
      </c>
      <c r="J798" s="12" t="s">
        <v>116</v>
      </c>
      <c r="K798" s="12">
        <v>1</v>
      </c>
      <c r="L798" s="14">
        <v>537587</v>
      </c>
      <c r="M798" s="14" t="s">
        <v>36</v>
      </c>
      <c r="N798" s="14">
        <v>537587</v>
      </c>
      <c r="O798" s="14" t="s">
        <v>929</v>
      </c>
      <c r="P798" t="s">
        <v>29</v>
      </c>
      <c r="Q798" s="15">
        <v>43605</v>
      </c>
      <c r="R798">
        <f t="shared" si="26"/>
        <v>4</v>
      </c>
      <c r="S798" s="13">
        <v>43606</v>
      </c>
      <c r="T798" s="12">
        <v>1</v>
      </c>
      <c r="U798" s="13">
        <v>43606</v>
      </c>
      <c r="V798" s="12">
        <v>59229</v>
      </c>
      <c r="W798" s="12"/>
      <c r="X798" s="12"/>
      <c r="Y798" s="12"/>
      <c r="Z798" s="12"/>
    </row>
    <row r="799" spans="1:26" x14ac:dyDescent="0.25">
      <c r="A799" s="12" t="s">
        <v>24</v>
      </c>
      <c r="B799" s="13">
        <v>43601</v>
      </c>
      <c r="C799" s="12" t="s">
        <v>32</v>
      </c>
      <c r="D799" s="12" t="s">
        <v>33</v>
      </c>
      <c r="E799" s="12">
        <v>60</v>
      </c>
      <c r="F799" s="13">
        <v>43601</v>
      </c>
      <c r="G799" s="12">
        <v>823004940</v>
      </c>
      <c r="H799" s="12" t="s">
        <v>102</v>
      </c>
      <c r="I799" s="12">
        <v>1</v>
      </c>
      <c r="J799" s="12" t="s">
        <v>930</v>
      </c>
      <c r="K799" s="12">
        <v>1</v>
      </c>
      <c r="L799" s="14">
        <v>352639</v>
      </c>
      <c r="M799" s="14" t="s">
        <v>36</v>
      </c>
      <c r="N799" s="14">
        <v>352639</v>
      </c>
      <c r="O799" s="14" t="s">
        <v>931</v>
      </c>
      <c r="P799" t="s">
        <v>29</v>
      </c>
      <c r="Q799" s="15">
        <v>43605</v>
      </c>
      <c r="R799">
        <f t="shared" si="26"/>
        <v>4</v>
      </c>
      <c r="S799" s="13">
        <v>43606</v>
      </c>
      <c r="T799" s="12">
        <v>1</v>
      </c>
      <c r="U799" s="13">
        <v>43606</v>
      </c>
      <c r="V799" s="12">
        <v>59231</v>
      </c>
      <c r="W799" s="22"/>
      <c r="X799" s="12"/>
      <c r="Y799" s="12"/>
      <c r="Z799" s="12"/>
    </row>
    <row r="800" spans="1:26" x14ac:dyDescent="0.25">
      <c r="A800" s="12" t="s">
        <v>24</v>
      </c>
      <c r="B800" s="13">
        <v>43601</v>
      </c>
      <c r="C800" s="12" t="s">
        <v>32</v>
      </c>
      <c r="D800" s="12" t="s">
        <v>33</v>
      </c>
      <c r="E800" s="12">
        <v>61</v>
      </c>
      <c r="F800" s="13">
        <v>43601</v>
      </c>
      <c r="G800" s="12">
        <v>823004940</v>
      </c>
      <c r="H800" s="12" t="s">
        <v>102</v>
      </c>
      <c r="I800" s="12">
        <v>1</v>
      </c>
      <c r="J800" s="12" t="s">
        <v>932</v>
      </c>
      <c r="K800" s="12">
        <v>1</v>
      </c>
      <c r="L800" s="14">
        <v>2602200</v>
      </c>
      <c r="M800" s="14" t="s">
        <v>36</v>
      </c>
      <c r="N800" s="14">
        <v>2602200</v>
      </c>
      <c r="O800" s="14" t="s">
        <v>933</v>
      </c>
      <c r="P800" t="s">
        <v>29</v>
      </c>
      <c r="Q800" s="15">
        <v>43605</v>
      </c>
      <c r="R800">
        <f t="shared" si="26"/>
        <v>5</v>
      </c>
      <c r="S800" s="13">
        <v>43607</v>
      </c>
      <c r="T800" s="12">
        <v>1</v>
      </c>
      <c r="U800" s="13">
        <v>43607</v>
      </c>
      <c r="V800" s="12">
        <v>59247</v>
      </c>
      <c r="W800" s="22"/>
      <c r="X800" s="12"/>
      <c r="Y800" s="12"/>
      <c r="Z800" s="12"/>
    </row>
    <row r="801" spans="1:26" x14ac:dyDescent="0.25">
      <c r="A801" s="12" t="s">
        <v>24</v>
      </c>
      <c r="B801" s="13">
        <v>43601</v>
      </c>
      <c r="C801" s="12" t="s">
        <v>32</v>
      </c>
      <c r="D801" s="12" t="s">
        <v>33</v>
      </c>
      <c r="E801" s="12">
        <v>61</v>
      </c>
      <c r="F801" s="13">
        <v>43601</v>
      </c>
      <c r="G801" s="12">
        <v>823004940</v>
      </c>
      <c r="H801" s="12" t="s">
        <v>102</v>
      </c>
      <c r="I801" s="12">
        <v>2</v>
      </c>
      <c r="J801" s="12" t="s">
        <v>492</v>
      </c>
      <c r="K801" s="12">
        <v>1</v>
      </c>
      <c r="L801" s="14">
        <v>790668</v>
      </c>
      <c r="M801" s="14" t="s">
        <v>36</v>
      </c>
      <c r="N801" s="14">
        <v>790668</v>
      </c>
      <c r="O801" s="14" t="s">
        <v>933</v>
      </c>
      <c r="P801" t="s">
        <v>29</v>
      </c>
      <c r="Q801" s="15">
        <v>43605</v>
      </c>
      <c r="R801">
        <f t="shared" si="26"/>
        <v>5</v>
      </c>
      <c r="S801" s="13">
        <v>43607</v>
      </c>
      <c r="T801" s="12">
        <v>1</v>
      </c>
      <c r="U801" s="13">
        <v>43607</v>
      </c>
      <c r="V801" s="12">
        <v>59247</v>
      </c>
      <c r="W801" s="22"/>
      <c r="X801" s="12"/>
      <c r="Y801" s="12"/>
      <c r="Z801" s="12"/>
    </row>
    <row r="802" spans="1:26" x14ac:dyDescent="0.25">
      <c r="A802" s="12" t="s">
        <v>24</v>
      </c>
      <c r="B802" s="13">
        <v>43601</v>
      </c>
      <c r="C802" s="12" t="s">
        <v>32</v>
      </c>
      <c r="D802" s="12" t="s">
        <v>33</v>
      </c>
      <c r="E802" s="12">
        <v>61</v>
      </c>
      <c r="F802" s="13">
        <v>43601</v>
      </c>
      <c r="G802" s="12">
        <v>823004940</v>
      </c>
      <c r="H802" s="12" t="s">
        <v>102</v>
      </c>
      <c r="I802" s="12">
        <v>3</v>
      </c>
      <c r="J802" s="12" t="s">
        <v>934</v>
      </c>
      <c r="K802" s="12">
        <v>1</v>
      </c>
      <c r="L802" s="14">
        <v>1564931</v>
      </c>
      <c r="M802" s="14" t="s">
        <v>36</v>
      </c>
      <c r="N802" s="14">
        <v>1564931</v>
      </c>
      <c r="O802" s="14" t="s">
        <v>933</v>
      </c>
      <c r="P802" t="s">
        <v>29</v>
      </c>
      <c r="Q802" s="15">
        <v>43605</v>
      </c>
      <c r="R802">
        <f t="shared" si="26"/>
        <v>5</v>
      </c>
      <c r="S802" s="13">
        <v>43607</v>
      </c>
      <c r="T802" s="12">
        <v>1</v>
      </c>
      <c r="U802" s="13">
        <v>43607</v>
      </c>
      <c r="V802" s="12">
        <v>59247</v>
      </c>
      <c r="W802" s="22"/>
      <c r="X802" s="12"/>
      <c r="Y802" s="12"/>
      <c r="Z802" s="12"/>
    </row>
    <row r="803" spans="1:26" x14ac:dyDescent="0.25">
      <c r="A803" s="12" t="s">
        <v>24</v>
      </c>
      <c r="B803" s="13">
        <v>43601</v>
      </c>
      <c r="C803" s="12" t="s">
        <v>32</v>
      </c>
      <c r="D803" s="12" t="s">
        <v>33</v>
      </c>
      <c r="E803" s="12">
        <v>61</v>
      </c>
      <c r="F803" s="13">
        <v>43601</v>
      </c>
      <c r="G803" s="12">
        <v>823004940</v>
      </c>
      <c r="H803" s="12" t="s">
        <v>102</v>
      </c>
      <c r="I803" s="12">
        <v>4</v>
      </c>
      <c r="J803" s="12" t="s">
        <v>761</v>
      </c>
      <c r="K803" s="12">
        <v>1</v>
      </c>
      <c r="L803" s="14">
        <v>544636</v>
      </c>
      <c r="M803" s="14" t="s">
        <v>36</v>
      </c>
      <c r="N803" s="14">
        <v>544636</v>
      </c>
      <c r="O803" s="14" t="s">
        <v>933</v>
      </c>
      <c r="P803" t="s">
        <v>29</v>
      </c>
      <c r="Q803" s="15">
        <v>43605</v>
      </c>
      <c r="R803">
        <f t="shared" si="26"/>
        <v>5</v>
      </c>
      <c r="S803" s="13">
        <v>43607</v>
      </c>
      <c r="T803" s="12">
        <v>1</v>
      </c>
      <c r="U803" s="13">
        <v>43607</v>
      </c>
      <c r="V803" s="12">
        <v>59247</v>
      </c>
      <c r="W803" s="22"/>
      <c r="X803" s="12"/>
      <c r="Y803" s="12"/>
      <c r="Z803" s="12"/>
    </row>
    <row r="804" spans="1:26" x14ac:dyDescent="0.25">
      <c r="A804" s="12" t="s">
        <v>24</v>
      </c>
      <c r="B804" s="13">
        <v>43601</v>
      </c>
      <c r="C804" s="12" t="s">
        <v>32</v>
      </c>
      <c r="D804" s="12" t="s">
        <v>33</v>
      </c>
      <c r="E804" s="12">
        <v>61</v>
      </c>
      <c r="F804" s="13">
        <v>43601</v>
      </c>
      <c r="G804" s="12">
        <v>823004940</v>
      </c>
      <c r="H804" s="12" t="s">
        <v>102</v>
      </c>
      <c r="I804" s="12">
        <v>5</v>
      </c>
      <c r="J804" s="12" t="s">
        <v>565</v>
      </c>
      <c r="K804" s="12">
        <v>1</v>
      </c>
      <c r="L804" s="14">
        <v>130110</v>
      </c>
      <c r="M804" s="14" t="s">
        <v>36</v>
      </c>
      <c r="N804" s="14">
        <v>130110</v>
      </c>
      <c r="O804" s="14" t="s">
        <v>933</v>
      </c>
      <c r="P804" t="s">
        <v>29</v>
      </c>
      <c r="Q804" s="15">
        <v>43605</v>
      </c>
      <c r="R804">
        <f t="shared" si="26"/>
        <v>5</v>
      </c>
      <c r="S804" s="13">
        <v>43607</v>
      </c>
      <c r="T804" s="12">
        <v>1</v>
      </c>
      <c r="U804" s="13">
        <v>43607</v>
      </c>
      <c r="V804" s="12">
        <v>59247</v>
      </c>
      <c r="W804" s="22"/>
      <c r="X804" s="12"/>
      <c r="Y804" s="12"/>
      <c r="Z804" s="12"/>
    </row>
    <row r="805" spans="1:26" x14ac:dyDescent="0.25">
      <c r="A805" s="12" t="s">
        <v>24</v>
      </c>
      <c r="B805" s="13">
        <v>43601</v>
      </c>
      <c r="C805" s="12" t="s">
        <v>32</v>
      </c>
      <c r="D805" s="12" t="s">
        <v>33</v>
      </c>
      <c r="E805" s="12">
        <v>62</v>
      </c>
      <c r="F805" s="13">
        <v>43601</v>
      </c>
      <c r="G805" s="12">
        <v>823004940</v>
      </c>
      <c r="H805" s="12" t="s">
        <v>102</v>
      </c>
      <c r="I805" s="12">
        <v>1</v>
      </c>
      <c r="J805" s="12" t="s">
        <v>107</v>
      </c>
      <c r="K805" s="12">
        <v>1</v>
      </c>
      <c r="L805" s="14">
        <v>1846912</v>
      </c>
      <c r="M805" s="14" t="s">
        <v>36</v>
      </c>
      <c r="N805" s="14">
        <v>1846912</v>
      </c>
      <c r="O805" s="14" t="s">
        <v>935</v>
      </c>
      <c r="P805" t="s">
        <v>29</v>
      </c>
      <c r="Q805" s="15">
        <v>43605</v>
      </c>
      <c r="R805">
        <f t="shared" si="26"/>
        <v>5</v>
      </c>
      <c r="S805" s="13">
        <v>43607</v>
      </c>
      <c r="T805" s="12">
        <v>1</v>
      </c>
      <c r="U805" s="13">
        <v>43607</v>
      </c>
      <c r="V805" s="12">
        <v>59255</v>
      </c>
      <c r="W805" s="22"/>
      <c r="X805" s="12"/>
      <c r="Y805" s="12"/>
      <c r="Z805" s="12"/>
    </row>
    <row r="806" spans="1:26" x14ac:dyDescent="0.25">
      <c r="A806" s="12" t="s">
        <v>24</v>
      </c>
      <c r="B806" s="13">
        <v>43601</v>
      </c>
      <c r="C806" s="12" t="s">
        <v>32</v>
      </c>
      <c r="D806" s="12" t="s">
        <v>33</v>
      </c>
      <c r="E806" s="12">
        <v>62</v>
      </c>
      <c r="F806" s="13">
        <v>43601</v>
      </c>
      <c r="G806" s="12">
        <v>823004940</v>
      </c>
      <c r="H806" s="12" t="s">
        <v>102</v>
      </c>
      <c r="I806" s="12">
        <v>2</v>
      </c>
      <c r="J806" s="12" t="s">
        <v>108</v>
      </c>
      <c r="K806" s="12">
        <v>1</v>
      </c>
      <c r="L806" s="14">
        <v>1679915</v>
      </c>
      <c r="M806" s="14" t="s">
        <v>36</v>
      </c>
      <c r="N806" s="14">
        <v>1679915</v>
      </c>
      <c r="O806" s="14" t="s">
        <v>935</v>
      </c>
      <c r="P806" t="s">
        <v>29</v>
      </c>
      <c r="Q806" s="15">
        <v>43605</v>
      </c>
      <c r="R806">
        <f t="shared" si="26"/>
        <v>5</v>
      </c>
      <c r="S806" s="13">
        <v>43607</v>
      </c>
      <c r="T806" s="12">
        <v>1</v>
      </c>
      <c r="U806" s="13">
        <v>43607</v>
      </c>
      <c r="V806" s="12">
        <v>59255</v>
      </c>
      <c r="W806" s="22"/>
      <c r="X806" s="12"/>
      <c r="Y806" s="12"/>
      <c r="Z806" s="12"/>
    </row>
    <row r="807" spans="1:26" x14ac:dyDescent="0.25">
      <c r="A807" s="12" t="s">
        <v>24</v>
      </c>
      <c r="B807" s="13">
        <v>43601</v>
      </c>
      <c r="C807" s="12" t="s">
        <v>32</v>
      </c>
      <c r="D807" s="12" t="s">
        <v>33</v>
      </c>
      <c r="E807" s="12">
        <v>62</v>
      </c>
      <c r="F807" s="13">
        <v>43601</v>
      </c>
      <c r="G807" s="12">
        <v>823004940</v>
      </c>
      <c r="H807" s="12" t="s">
        <v>102</v>
      </c>
      <c r="I807" s="12">
        <v>3</v>
      </c>
      <c r="J807" s="12" t="s">
        <v>119</v>
      </c>
      <c r="K807" s="12">
        <v>1</v>
      </c>
      <c r="L807" s="14">
        <v>537587</v>
      </c>
      <c r="M807" s="14" t="s">
        <v>36</v>
      </c>
      <c r="N807" s="14">
        <v>537587</v>
      </c>
      <c r="O807" s="14" t="s">
        <v>935</v>
      </c>
      <c r="P807" t="s">
        <v>29</v>
      </c>
      <c r="Q807" s="15">
        <v>43605</v>
      </c>
      <c r="R807">
        <f t="shared" si="26"/>
        <v>5</v>
      </c>
      <c r="S807" s="13">
        <v>43607</v>
      </c>
      <c r="T807" s="12">
        <v>1</v>
      </c>
      <c r="U807" s="13">
        <v>43607</v>
      </c>
      <c r="V807" s="12">
        <v>59255</v>
      </c>
      <c r="W807" s="22"/>
      <c r="X807" s="12"/>
      <c r="Y807" s="12"/>
      <c r="Z807" s="12"/>
    </row>
    <row r="808" spans="1:26" x14ac:dyDescent="0.25">
      <c r="A808" s="12" t="s">
        <v>24</v>
      </c>
      <c r="B808" s="13">
        <v>43601</v>
      </c>
      <c r="C808" s="12" t="s">
        <v>32</v>
      </c>
      <c r="D808" s="12" t="s">
        <v>33</v>
      </c>
      <c r="E808" s="12">
        <v>62</v>
      </c>
      <c r="F808" s="13">
        <v>43601</v>
      </c>
      <c r="G808" s="12">
        <v>823004940</v>
      </c>
      <c r="H808" s="12" t="s">
        <v>102</v>
      </c>
      <c r="I808" s="12">
        <v>4</v>
      </c>
      <c r="J808" s="12" t="s">
        <v>546</v>
      </c>
      <c r="K808" s="12">
        <v>1</v>
      </c>
      <c r="L808" s="14">
        <v>209177</v>
      </c>
      <c r="M808" s="14" t="s">
        <v>36</v>
      </c>
      <c r="N808" s="14">
        <v>209177</v>
      </c>
      <c r="O808" s="14" t="s">
        <v>935</v>
      </c>
      <c r="P808" t="s">
        <v>29</v>
      </c>
      <c r="Q808" s="15">
        <v>43605</v>
      </c>
      <c r="R808">
        <f t="shared" si="26"/>
        <v>5</v>
      </c>
      <c r="S808" s="13">
        <v>43607</v>
      </c>
      <c r="T808" s="12">
        <v>1</v>
      </c>
      <c r="U808" s="13">
        <v>43607</v>
      </c>
      <c r="V808" s="12">
        <v>59255</v>
      </c>
      <c r="W808" s="22"/>
      <c r="X808" s="12"/>
      <c r="Y808" s="12"/>
      <c r="Z808" s="12"/>
    </row>
    <row r="809" spans="1:26" x14ac:dyDescent="0.25">
      <c r="A809" s="12" t="s">
        <v>24</v>
      </c>
      <c r="B809" s="13">
        <v>43601</v>
      </c>
      <c r="C809" s="12" t="s">
        <v>32</v>
      </c>
      <c r="D809" s="12" t="s">
        <v>33</v>
      </c>
      <c r="E809" s="12">
        <v>63</v>
      </c>
      <c r="F809" s="13">
        <v>43601</v>
      </c>
      <c r="G809" s="12">
        <v>823004940</v>
      </c>
      <c r="H809" s="12" t="s">
        <v>102</v>
      </c>
      <c r="I809" s="12">
        <v>1</v>
      </c>
      <c r="J809" s="12" t="s">
        <v>444</v>
      </c>
      <c r="K809" s="12">
        <v>1</v>
      </c>
      <c r="L809" s="14">
        <v>1846912</v>
      </c>
      <c r="M809" s="14" t="s">
        <v>36</v>
      </c>
      <c r="N809" s="14">
        <v>1846912</v>
      </c>
      <c r="O809" s="14" t="s">
        <v>936</v>
      </c>
      <c r="P809" t="s">
        <v>29</v>
      </c>
      <c r="Q809" s="15">
        <v>43605</v>
      </c>
      <c r="R809">
        <f t="shared" si="26"/>
        <v>4</v>
      </c>
      <c r="S809" s="13">
        <v>43606</v>
      </c>
      <c r="T809" s="24">
        <v>1</v>
      </c>
      <c r="U809" s="13">
        <v>43606</v>
      </c>
      <c r="V809" s="12">
        <v>59236</v>
      </c>
      <c r="W809" s="22"/>
      <c r="X809" s="12"/>
      <c r="Y809" s="12"/>
      <c r="Z809" s="12"/>
    </row>
    <row r="810" spans="1:26" x14ac:dyDescent="0.25">
      <c r="A810" s="12" t="s">
        <v>24</v>
      </c>
      <c r="B810" s="13">
        <v>43601</v>
      </c>
      <c r="C810" s="12" t="s">
        <v>32</v>
      </c>
      <c r="D810" s="12" t="s">
        <v>33</v>
      </c>
      <c r="E810" s="12">
        <v>63</v>
      </c>
      <c r="F810" s="13">
        <v>43601</v>
      </c>
      <c r="G810" s="12">
        <v>823004940</v>
      </c>
      <c r="H810" s="12" t="s">
        <v>102</v>
      </c>
      <c r="I810" s="12">
        <v>2</v>
      </c>
      <c r="J810" s="12" t="s">
        <v>416</v>
      </c>
      <c r="K810" s="12">
        <v>1</v>
      </c>
      <c r="L810" s="14">
        <v>1679915</v>
      </c>
      <c r="M810" s="14" t="s">
        <v>36</v>
      </c>
      <c r="N810" s="14">
        <v>1679915</v>
      </c>
      <c r="O810" s="14" t="s">
        <v>936</v>
      </c>
      <c r="P810" t="s">
        <v>29</v>
      </c>
      <c r="Q810" s="15">
        <v>43605</v>
      </c>
      <c r="R810">
        <f t="shared" si="26"/>
        <v>4</v>
      </c>
      <c r="S810" s="13">
        <v>43606</v>
      </c>
      <c r="T810" s="24">
        <v>1</v>
      </c>
      <c r="U810" s="13">
        <v>43606</v>
      </c>
      <c r="V810" s="12">
        <v>59236</v>
      </c>
      <c r="W810" s="22"/>
      <c r="X810" s="12"/>
      <c r="Y810" s="12"/>
      <c r="Z810" s="12"/>
    </row>
    <row r="811" spans="1:26" x14ac:dyDescent="0.25">
      <c r="A811" s="12" t="s">
        <v>24</v>
      </c>
      <c r="B811" s="13">
        <v>43601</v>
      </c>
      <c r="C811" s="12" t="s">
        <v>32</v>
      </c>
      <c r="D811" s="12" t="s">
        <v>33</v>
      </c>
      <c r="E811" s="12">
        <v>63</v>
      </c>
      <c r="F811" s="13">
        <v>43601</v>
      </c>
      <c r="G811" s="12">
        <v>823004940</v>
      </c>
      <c r="H811" s="12" t="s">
        <v>102</v>
      </c>
      <c r="I811" s="12">
        <v>3</v>
      </c>
      <c r="J811" s="12" t="s">
        <v>498</v>
      </c>
      <c r="K811" s="12">
        <v>1</v>
      </c>
      <c r="L811" s="14">
        <v>537587</v>
      </c>
      <c r="M811" s="14" t="s">
        <v>36</v>
      </c>
      <c r="N811" s="14">
        <v>537587</v>
      </c>
      <c r="O811" s="14" t="s">
        <v>936</v>
      </c>
      <c r="P811" t="s">
        <v>29</v>
      </c>
      <c r="Q811" s="15">
        <v>43605</v>
      </c>
      <c r="R811">
        <f t="shared" si="26"/>
        <v>4</v>
      </c>
      <c r="S811" s="13">
        <v>43606</v>
      </c>
      <c r="T811" s="24">
        <v>1</v>
      </c>
      <c r="U811" s="13">
        <v>43606</v>
      </c>
      <c r="V811" s="12">
        <v>59236</v>
      </c>
      <c r="W811" s="22"/>
      <c r="X811" s="12"/>
      <c r="Y811" s="12"/>
      <c r="Z811" s="12"/>
    </row>
    <row r="812" spans="1:26" x14ac:dyDescent="0.25">
      <c r="A812" s="12" t="s">
        <v>24</v>
      </c>
      <c r="B812" s="13">
        <v>43601</v>
      </c>
      <c r="C812" s="12" t="s">
        <v>32</v>
      </c>
      <c r="D812" s="12" t="s">
        <v>33</v>
      </c>
      <c r="E812" s="12">
        <v>63</v>
      </c>
      <c r="F812" s="13">
        <v>43601</v>
      </c>
      <c r="G812" s="12">
        <v>823004940</v>
      </c>
      <c r="H812" s="12" t="s">
        <v>102</v>
      </c>
      <c r="I812" s="12">
        <v>4</v>
      </c>
      <c r="J812" s="12" t="s">
        <v>546</v>
      </c>
      <c r="K812" s="12">
        <v>1</v>
      </c>
      <c r="L812" s="14">
        <v>209177</v>
      </c>
      <c r="M812" s="14" t="s">
        <v>36</v>
      </c>
      <c r="N812" s="14">
        <v>209177</v>
      </c>
      <c r="O812" s="14" t="s">
        <v>936</v>
      </c>
      <c r="P812" t="s">
        <v>29</v>
      </c>
      <c r="Q812" s="15">
        <v>43605</v>
      </c>
      <c r="R812">
        <f t="shared" si="26"/>
        <v>4</v>
      </c>
      <c r="S812" s="13">
        <v>43606</v>
      </c>
      <c r="T812" s="24">
        <v>1</v>
      </c>
      <c r="U812" s="13">
        <v>43606</v>
      </c>
      <c r="V812" s="12">
        <v>59236</v>
      </c>
      <c r="W812" s="22"/>
      <c r="X812" s="12"/>
      <c r="Y812" s="12"/>
      <c r="Z812" s="12"/>
    </row>
    <row r="813" spans="1:26" x14ac:dyDescent="0.25">
      <c r="A813" s="12" t="s">
        <v>24</v>
      </c>
      <c r="B813" s="13">
        <v>43601</v>
      </c>
      <c r="C813" s="12" t="s">
        <v>32</v>
      </c>
      <c r="D813" s="12" t="s">
        <v>33</v>
      </c>
      <c r="E813" s="12">
        <v>64</v>
      </c>
      <c r="F813" s="13">
        <v>43601</v>
      </c>
      <c r="G813" s="12">
        <v>823004940</v>
      </c>
      <c r="H813" s="12" t="s">
        <v>102</v>
      </c>
      <c r="I813" s="12">
        <v>1</v>
      </c>
      <c r="J813" s="12" t="s">
        <v>937</v>
      </c>
      <c r="K813" s="12">
        <v>1</v>
      </c>
      <c r="L813" s="14">
        <v>1846912</v>
      </c>
      <c r="M813" s="14" t="s">
        <v>36</v>
      </c>
      <c r="N813" s="14">
        <v>1846912</v>
      </c>
      <c r="O813" s="14" t="s">
        <v>938</v>
      </c>
      <c r="P813" t="s">
        <v>29</v>
      </c>
      <c r="Q813" s="15">
        <v>43605</v>
      </c>
      <c r="R813">
        <f t="shared" si="26"/>
        <v>4</v>
      </c>
      <c r="S813" s="13">
        <v>43606</v>
      </c>
      <c r="T813" s="12">
        <v>1</v>
      </c>
      <c r="U813" s="13">
        <v>43606</v>
      </c>
      <c r="V813" s="12">
        <v>59234</v>
      </c>
      <c r="W813" s="22"/>
      <c r="X813" s="12"/>
      <c r="Y813" s="12"/>
      <c r="Z813" s="12"/>
    </row>
    <row r="814" spans="1:26" x14ac:dyDescent="0.25">
      <c r="A814" s="12" t="s">
        <v>24</v>
      </c>
      <c r="B814" s="13">
        <v>43601</v>
      </c>
      <c r="C814" s="12" t="s">
        <v>32</v>
      </c>
      <c r="D814" s="12" t="s">
        <v>33</v>
      </c>
      <c r="E814" s="12">
        <v>64</v>
      </c>
      <c r="F814" s="13">
        <v>43601</v>
      </c>
      <c r="G814" s="12">
        <v>823004940</v>
      </c>
      <c r="H814" s="12" t="s">
        <v>102</v>
      </c>
      <c r="I814" s="12">
        <v>2</v>
      </c>
      <c r="J814" s="12" t="s">
        <v>111</v>
      </c>
      <c r="K814" s="12">
        <v>1</v>
      </c>
      <c r="L814" s="14">
        <v>1679915</v>
      </c>
      <c r="M814" s="14" t="s">
        <v>36</v>
      </c>
      <c r="N814" s="14">
        <v>1679915</v>
      </c>
      <c r="O814" s="14" t="s">
        <v>938</v>
      </c>
      <c r="P814" t="s">
        <v>29</v>
      </c>
      <c r="Q814" s="15">
        <v>43605</v>
      </c>
      <c r="R814">
        <f t="shared" si="26"/>
        <v>4</v>
      </c>
      <c r="S814" s="13">
        <v>43606</v>
      </c>
      <c r="T814" s="12">
        <v>1</v>
      </c>
      <c r="U814" s="13">
        <v>43606</v>
      </c>
      <c r="V814" s="12">
        <v>59234</v>
      </c>
      <c r="W814" s="22"/>
      <c r="X814" s="12"/>
      <c r="Y814" s="12"/>
      <c r="Z814" s="12"/>
    </row>
    <row r="815" spans="1:26" x14ac:dyDescent="0.25">
      <c r="A815" s="12" t="s">
        <v>24</v>
      </c>
      <c r="B815" s="13">
        <v>43601</v>
      </c>
      <c r="C815" s="12" t="s">
        <v>32</v>
      </c>
      <c r="D815" s="12" t="s">
        <v>33</v>
      </c>
      <c r="E815" s="12">
        <v>64</v>
      </c>
      <c r="F815" s="13">
        <v>43601</v>
      </c>
      <c r="G815" s="12">
        <v>823004940</v>
      </c>
      <c r="H815" s="12" t="s">
        <v>102</v>
      </c>
      <c r="I815" s="12">
        <v>3</v>
      </c>
      <c r="J815" s="12" t="s">
        <v>939</v>
      </c>
      <c r="K815" s="12">
        <v>1</v>
      </c>
      <c r="L815" s="14">
        <v>537587</v>
      </c>
      <c r="M815" s="14" t="s">
        <v>36</v>
      </c>
      <c r="N815" s="14">
        <v>537587</v>
      </c>
      <c r="O815" s="14" t="s">
        <v>938</v>
      </c>
      <c r="P815" t="s">
        <v>29</v>
      </c>
      <c r="Q815" s="15">
        <v>43605</v>
      </c>
      <c r="R815">
        <f t="shared" si="26"/>
        <v>4</v>
      </c>
      <c r="S815" s="13">
        <v>43606</v>
      </c>
      <c r="T815" s="12">
        <v>1</v>
      </c>
      <c r="U815" s="13">
        <v>43606</v>
      </c>
      <c r="V815" s="12">
        <v>59234</v>
      </c>
      <c r="W815" s="22"/>
      <c r="X815" s="12"/>
      <c r="Y815" s="12"/>
      <c r="Z815" s="12"/>
    </row>
    <row r="816" spans="1:26" x14ac:dyDescent="0.25">
      <c r="A816" s="12" t="s">
        <v>24</v>
      </c>
      <c r="B816" s="13">
        <v>43601</v>
      </c>
      <c r="C816" s="12" t="s">
        <v>32</v>
      </c>
      <c r="D816" s="12" t="s">
        <v>33</v>
      </c>
      <c r="E816" s="12">
        <v>64</v>
      </c>
      <c r="F816" s="13">
        <v>43601</v>
      </c>
      <c r="G816" s="12">
        <v>823004940</v>
      </c>
      <c r="H816" s="12" t="s">
        <v>102</v>
      </c>
      <c r="I816" s="12">
        <v>4</v>
      </c>
      <c r="J816" s="12" t="s">
        <v>546</v>
      </c>
      <c r="K816" s="12">
        <v>2</v>
      </c>
      <c r="L816" s="14">
        <v>165140</v>
      </c>
      <c r="M816" s="14" t="s">
        <v>36</v>
      </c>
      <c r="N816" s="14">
        <v>330280</v>
      </c>
      <c r="O816" s="14" t="s">
        <v>938</v>
      </c>
      <c r="P816" t="s">
        <v>29</v>
      </c>
      <c r="Q816" s="15">
        <v>43605</v>
      </c>
      <c r="R816">
        <f t="shared" si="26"/>
        <v>4</v>
      </c>
      <c r="S816" s="13">
        <v>43606</v>
      </c>
      <c r="T816" s="12">
        <v>2</v>
      </c>
      <c r="U816" s="13">
        <v>43606</v>
      </c>
      <c r="V816" s="12">
        <v>59234</v>
      </c>
      <c r="W816" s="22"/>
      <c r="X816" s="12"/>
      <c r="Y816" s="12"/>
      <c r="Z816" s="12"/>
    </row>
    <row r="817" spans="1:26" x14ac:dyDescent="0.25">
      <c r="A817" s="12" t="s">
        <v>24</v>
      </c>
      <c r="B817" s="13">
        <v>43601</v>
      </c>
      <c r="C817" s="12" t="s">
        <v>32</v>
      </c>
      <c r="D817" s="12" t="s">
        <v>33</v>
      </c>
      <c r="E817" s="12">
        <v>65</v>
      </c>
      <c r="F817" s="13">
        <v>43601</v>
      </c>
      <c r="G817" s="12">
        <v>823004940</v>
      </c>
      <c r="H817" s="12" t="s">
        <v>102</v>
      </c>
      <c r="I817" s="12">
        <v>1</v>
      </c>
      <c r="J817" s="12" t="s">
        <v>527</v>
      </c>
      <c r="K817" s="12">
        <v>1</v>
      </c>
      <c r="L817" s="14">
        <v>1846912</v>
      </c>
      <c r="M817" s="14" t="s">
        <v>36</v>
      </c>
      <c r="N817" s="14">
        <v>1846912</v>
      </c>
      <c r="O817" s="14" t="s">
        <v>940</v>
      </c>
      <c r="P817" t="s">
        <v>29</v>
      </c>
      <c r="Q817" s="15">
        <v>43605</v>
      </c>
      <c r="R817">
        <f t="shared" si="26"/>
        <v>5</v>
      </c>
      <c r="S817" s="13">
        <v>43607</v>
      </c>
      <c r="T817" s="12">
        <v>1</v>
      </c>
      <c r="U817" s="13">
        <v>43607</v>
      </c>
      <c r="V817" s="12">
        <v>59250</v>
      </c>
      <c r="W817" s="22"/>
      <c r="X817" s="12"/>
      <c r="Y817" s="12"/>
      <c r="Z817" s="12"/>
    </row>
    <row r="818" spans="1:26" x14ac:dyDescent="0.25">
      <c r="A818" s="12" t="s">
        <v>24</v>
      </c>
      <c r="B818" s="13">
        <v>43601</v>
      </c>
      <c r="C818" s="12" t="s">
        <v>32</v>
      </c>
      <c r="D818" s="12" t="s">
        <v>33</v>
      </c>
      <c r="E818" s="12">
        <v>65</v>
      </c>
      <c r="F818" s="13">
        <v>43601</v>
      </c>
      <c r="G818" s="12">
        <v>823004940</v>
      </c>
      <c r="H818" s="12" t="s">
        <v>102</v>
      </c>
      <c r="I818" s="12">
        <v>2</v>
      </c>
      <c r="J818" s="12" t="s">
        <v>416</v>
      </c>
      <c r="K818" s="12">
        <v>1</v>
      </c>
      <c r="L818" s="14">
        <v>1679915</v>
      </c>
      <c r="M818" s="14" t="s">
        <v>36</v>
      </c>
      <c r="N818" s="14">
        <v>1679915</v>
      </c>
      <c r="O818" s="14" t="s">
        <v>940</v>
      </c>
      <c r="P818" t="s">
        <v>29</v>
      </c>
      <c r="Q818" s="15">
        <v>43605</v>
      </c>
      <c r="R818">
        <f t="shared" si="26"/>
        <v>5</v>
      </c>
      <c r="S818" s="13">
        <v>43607</v>
      </c>
      <c r="T818" s="12">
        <v>1</v>
      </c>
      <c r="U818" s="13">
        <v>43607</v>
      </c>
      <c r="V818" s="12">
        <v>59250</v>
      </c>
      <c r="W818" s="22"/>
      <c r="X818" s="12"/>
      <c r="Y818" s="12"/>
      <c r="Z818" s="12"/>
    </row>
    <row r="819" spans="1:26" x14ac:dyDescent="0.25">
      <c r="A819" s="12" t="s">
        <v>24</v>
      </c>
      <c r="B819" s="13">
        <v>43601</v>
      </c>
      <c r="C819" s="12" t="s">
        <v>32</v>
      </c>
      <c r="D819" s="12" t="s">
        <v>33</v>
      </c>
      <c r="E819" s="12">
        <v>65</v>
      </c>
      <c r="F819" s="13">
        <v>43601</v>
      </c>
      <c r="G819" s="12">
        <v>823004940</v>
      </c>
      <c r="H819" s="12" t="s">
        <v>102</v>
      </c>
      <c r="I819" s="12">
        <v>3</v>
      </c>
      <c r="J819" s="12" t="s">
        <v>498</v>
      </c>
      <c r="K819" s="12">
        <v>1</v>
      </c>
      <c r="L819" s="14">
        <v>537587</v>
      </c>
      <c r="M819" s="14" t="s">
        <v>36</v>
      </c>
      <c r="N819" s="14">
        <v>537587</v>
      </c>
      <c r="O819" s="14" t="s">
        <v>940</v>
      </c>
      <c r="P819" t="s">
        <v>29</v>
      </c>
      <c r="Q819" s="15">
        <v>43605</v>
      </c>
      <c r="R819">
        <f t="shared" si="26"/>
        <v>5</v>
      </c>
      <c r="S819" s="13">
        <v>43607</v>
      </c>
      <c r="T819" s="12">
        <v>1</v>
      </c>
      <c r="U819" s="13">
        <v>43607</v>
      </c>
      <c r="V819" s="12">
        <v>59250</v>
      </c>
      <c r="W819" s="22"/>
      <c r="X819" s="12"/>
      <c r="Y819" s="12"/>
      <c r="Z819" s="12"/>
    </row>
    <row r="820" spans="1:26" x14ac:dyDescent="0.25">
      <c r="A820" s="12" t="s">
        <v>24</v>
      </c>
      <c r="B820" s="13">
        <v>43601</v>
      </c>
      <c r="C820" s="12" t="s">
        <v>32</v>
      </c>
      <c r="D820" s="12" t="s">
        <v>33</v>
      </c>
      <c r="E820" s="12">
        <v>65</v>
      </c>
      <c r="F820" s="13">
        <v>43601</v>
      </c>
      <c r="G820" s="12">
        <v>823004940</v>
      </c>
      <c r="H820" s="12" t="s">
        <v>102</v>
      </c>
      <c r="I820" s="12">
        <v>4</v>
      </c>
      <c r="J820" s="12" t="s">
        <v>546</v>
      </c>
      <c r="K820" s="12">
        <v>2</v>
      </c>
      <c r="L820" s="14">
        <v>209177</v>
      </c>
      <c r="M820" s="14" t="s">
        <v>36</v>
      </c>
      <c r="N820" s="14">
        <v>418354</v>
      </c>
      <c r="O820" s="14" t="s">
        <v>940</v>
      </c>
      <c r="P820" t="s">
        <v>29</v>
      </c>
      <c r="Q820" s="15">
        <v>43605</v>
      </c>
      <c r="R820">
        <f t="shared" si="26"/>
        <v>5</v>
      </c>
      <c r="S820" s="13">
        <v>43607</v>
      </c>
      <c r="T820" s="12">
        <v>2</v>
      </c>
      <c r="U820" s="13">
        <v>43607</v>
      </c>
      <c r="V820" s="12">
        <v>59250</v>
      </c>
      <c r="W820" s="22"/>
      <c r="X820" s="12"/>
      <c r="Y820" s="12"/>
      <c r="Z820" s="12"/>
    </row>
    <row r="821" spans="1:26" x14ac:dyDescent="0.25">
      <c r="A821" s="12" t="s">
        <v>24</v>
      </c>
      <c r="B821" s="13">
        <v>43601</v>
      </c>
      <c r="C821" s="12" t="s">
        <v>32</v>
      </c>
      <c r="D821" s="12" t="s">
        <v>33</v>
      </c>
      <c r="E821" s="12">
        <v>66</v>
      </c>
      <c r="F821" s="13">
        <v>43601</v>
      </c>
      <c r="G821" s="12">
        <v>823004940</v>
      </c>
      <c r="H821" s="12" t="s">
        <v>102</v>
      </c>
      <c r="I821" s="12">
        <v>1</v>
      </c>
      <c r="J821" s="12" t="s">
        <v>941</v>
      </c>
      <c r="K821" s="12">
        <v>1</v>
      </c>
      <c r="L821" s="14">
        <v>790668</v>
      </c>
      <c r="M821" s="14" t="s">
        <v>36</v>
      </c>
      <c r="N821" s="14">
        <v>790668</v>
      </c>
      <c r="O821" s="14" t="s">
        <v>942</v>
      </c>
      <c r="P821" t="s">
        <v>29</v>
      </c>
      <c r="Q821" s="15">
        <v>43605</v>
      </c>
      <c r="R821">
        <f t="shared" si="26"/>
        <v>5</v>
      </c>
      <c r="S821" s="13">
        <v>43607</v>
      </c>
      <c r="T821" s="12">
        <v>1</v>
      </c>
      <c r="U821" s="13">
        <v>43607</v>
      </c>
      <c r="V821" s="12">
        <v>59248</v>
      </c>
      <c r="W821" s="22"/>
      <c r="X821" s="12"/>
      <c r="Y821" s="12"/>
      <c r="Z821" s="12"/>
    </row>
    <row r="822" spans="1:26" x14ac:dyDescent="0.25">
      <c r="A822" s="12" t="s">
        <v>24</v>
      </c>
      <c r="B822" s="13">
        <v>43601</v>
      </c>
      <c r="C822" s="12" t="s">
        <v>32</v>
      </c>
      <c r="D822" s="12" t="s">
        <v>33</v>
      </c>
      <c r="E822" s="12">
        <v>66</v>
      </c>
      <c r="F822" s="13">
        <v>43601</v>
      </c>
      <c r="G822" s="12">
        <v>823004940</v>
      </c>
      <c r="H822" s="12" t="s">
        <v>102</v>
      </c>
      <c r="I822" s="12">
        <v>2</v>
      </c>
      <c r="J822" s="12" t="s">
        <v>943</v>
      </c>
      <c r="K822" s="12">
        <v>1</v>
      </c>
      <c r="L822" s="14">
        <v>2702284</v>
      </c>
      <c r="M822" s="14" t="s">
        <v>36</v>
      </c>
      <c r="N822" s="14">
        <v>2702284</v>
      </c>
      <c r="O822" s="14" t="s">
        <v>942</v>
      </c>
      <c r="P822" t="s">
        <v>29</v>
      </c>
      <c r="Q822" s="15">
        <v>43605</v>
      </c>
      <c r="R822">
        <f t="shared" si="26"/>
        <v>5</v>
      </c>
      <c r="S822" s="13">
        <v>43607</v>
      </c>
      <c r="T822" s="12">
        <v>1</v>
      </c>
      <c r="U822" s="13">
        <v>43607</v>
      </c>
      <c r="V822" s="12">
        <v>59248</v>
      </c>
      <c r="W822" s="22"/>
      <c r="X822" s="12"/>
      <c r="Y822" s="12"/>
      <c r="Z822" s="12"/>
    </row>
    <row r="823" spans="1:26" x14ac:dyDescent="0.25">
      <c r="A823" s="12" t="s">
        <v>24</v>
      </c>
      <c r="B823" s="13">
        <v>43601</v>
      </c>
      <c r="C823" s="12" t="s">
        <v>32</v>
      </c>
      <c r="D823" s="12" t="s">
        <v>33</v>
      </c>
      <c r="E823" s="12">
        <v>66</v>
      </c>
      <c r="F823" s="13">
        <v>43601</v>
      </c>
      <c r="G823" s="12">
        <v>823004940</v>
      </c>
      <c r="H823" s="12" t="s">
        <v>102</v>
      </c>
      <c r="I823" s="12">
        <v>3</v>
      </c>
      <c r="J823" s="12" t="s">
        <v>944</v>
      </c>
      <c r="K823" s="12">
        <v>1</v>
      </c>
      <c r="L823" s="14">
        <v>3102623</v>
      </c>
      <c r="M823" s="14" t="s">
        <v>36</v>
      </c>
      <c r="N823" s="14">
        <v>3102623</v>
      </c>
      <c r="O823" s="14" t="s">
        <v>942</v>
      </c>
      <c r="P823" t="s">
        <v>29</v>
      </c>
      <c r="Q823" s="15">
        <v>43605</v>
      </c>
      <c r="R823">
        <f t="shared" si="26"/>
        <v>5</v>
      </c>
      <c r="S823" s="13">
        <v>43607</v>
      </c>
      <c r="T823" s="12">
        <v>1</v>
      </c>
      <c r="U823" s="13">
        <v>43607</v>
      </c>
      <c r="V823" s="12">
        <v>59248</v>
      </c>
      <c r="W823" s="22"/>
      <c r="X823" s="12"/>
      <c r="Y823" s="12"/>
      <c r="Z823" s="12"/>
    </row>
    <row r="824" spans="1:26" x14ac:dyDescent="0.25">
      <c r="A824" s="12" t="s">
        <v>24</v>
      </c>
      <c r="B824" s="13">
        <v>43601</v>
      </c>
      <c r="C824" s="12" t="s">
        <v>32</v>
      </c>
      <c r="D824" s="12" t="s">
        <v>33</v>
      </c>
      <c r="E824" s="12">
        <v>67</v>
      </c>
      <c r="F824" s="13">
        <v>43601</v>
      </c>
      <c r="G824" s="12">
        <v>823004940</v>
      </c>
      <c r="H824" s="12" t="s">
        <v>102</v>
      </c>
      <c r="I824" s="12">
        <v>1</v>
      </c>
      <c r="J824" s="12" t="s">
        <v>481</v>
      </c>
      <c r="K824" s="12">
        <v>1</v>
      </c>
      <c r="L824" s="14">
        <v>790668</v>
      </c>
      <c r="M824" s="14" t="s">
        <v>36</v>
      </c>
      <c r="N824" s="14">
        <v>790668</v>
      </c>
      <c r="O824" s="14" t="s">
        <v>945</v>
      </c>
      <c r="P824" t="s">
        <v>29</v>
      </c>
      <c r="Q824" s="15">
        <v>43605</v>
      </c>
      <c r="R824">
        <f t="shared" si="26"/>
        <v>4</v>
      </c>
      <c r="S824" s="13">
        <v>43606</v>
      </c>
      <c r="T824" s="12">
        <v>1</v>
      </c>
      <c r="U824" s="13">
        <v>43606</v>
      </c>
      <c r="V824" s="12">
        <v>59237</v>
      </c>
      <c r="W824" s="22"/>
      <c r="X824" s="12"/>
      <c r="Y824" s="12"/>
      <c r="Z824" s="12"/>
    </row>
    <row r="825" spans="1:26" x14ac:dyDescent="0.25">
      <c r="A825" s="12" t="s">
        <v>24</v>
      </c>
      <c r="B825" s="13">
        <v>43601</v>
      </c>
      <c r="C825" s="12" t="s">
        <v>32</v>
      </c>
      <c r="D825" s="12" t="s">
        <v>33</v>
      </c>
      <c r="E825" s="12">
        <v>67</v>
      </c>
      <c r="F825" s="13">
        <v>43601</v>
      </c>
      <c r="G825" s="12">
        <v>823004940</v>
      </c>
      <c r="H825" s="12" t="s">
        <v>102</v>
      </c>
      <c r="I825" s="12">
        <v>2</v>
      </c>
      <c r="J825" s="12" t="s">
        <v>493</v>
      </c>
      <c r="K825" s="12">
        <v>1</v>
      </c>
      <c r="L825" s="14">
        <v>1564931</v>
      </c>
      <c r="M825" s="14" t="s">
        <v>36</v>
      </c>
      <c r="N825" s="14">
        <v>1564931</v>
      </c>
      <c r="O825" s="14" t="s">
        <v>945</v>
      </c>
      <c r="P825" t="s">
        <v>29</v>
      </c>
      <c r="Q825" s="15">
        <v>43605</v>
      </c>
      <c r="R825">
        <f t="shared" si="26"/>
        <v>4</v>
      </c>
      <c r="S825" s="13">
        <v>43606</v>
      </c>
      <c r="T825" s="12">
        <v>1</v>
      </c>
      <c r="U825" s="13">
        <v>43606</v>
      </c>
      <c r="V825" s="12">
        <v>59237</v>
      </c>
      <c r="W825" s="22"/>
      <c r="X825" s="12"/>
      <c r="Y825" s="12"/>
      <c r="Z825" s="12"/>
    </row>
    <row r="826" spans="1:26" x14ac:dyDescent="0.25">
      <c r="A826" s="12" t="s">
        <v>24</v>
      </c>
      <c r="B826" s="13">
        <v>43601</v>
      </c>
      <c r="C826" s="12" t="s">
        <v>32</v>
      </c>
      <c r="D826" s="12" t="s">
        <v>33</v>
      </c>
      <c r="E826" s="12">
        <v>67</v>
      </c>
      <c r="F826" s="13">
        <v>43601</v>
      </c>
      <c r="G826" s="12">
        <v>823004940</v>
      </c>
      <c r="H826" s="12" t="s">
        <v>102</v>
      </c>
      <c r="I826" s="12">
        <v>3</v>
      </c>
      <c r="J826" s="12" t="s">
        <v>494</v>
      </c>
      <c r="K826" s="12">
        <v>1</v>
      </c>
      <c r="L826" s="14">
        <v>544636</v>
      </c>
      <c r="M826" s="14" t="s">
        <v>36</v>
      </c>
      <c r="N826" s="14">
        <v>544636</v>
      </c>
      <c r="O826" s="14" t="s">
        <v>945</v>
      </c>
      <c r="P826" t="s">
        <v>29</v>
      </c>
      <c r="Q826" s="15">
        <v>43605</v>
      </c>
      <c r="R826">
        <f t="shared" si="26"/>
        <v>4</v>
      </c>
      <c r="S826" s="13">
        <v>43606</v>
      </c>
      <c r="T826" s="12">
        <v>1</v>
      </c>
      <c r="U826" s="13">
        <v>43606</v>
      </c>
      <c r="V826" s="12">
        <v>59237</v>
      </c>
      <c r="W826" s="22"/>
      <c r="X826" s="12"/>
      <c r="Y826" s="12"/>
      <c r="Z826" s="12"/>
    </row>
    <row r="827" spans="1:26" x14ac:dyDescent="0.25">
      <c r="A827" s="12" t="s">
        <v>24</v>
      </c>
      <c r="B827" s="13">
        <v>43601</v>
      </c>
      <c r="C827" s="12" t="s">
        <v>32</v>
      </c>
      <c r="D827" s="12" t="s">
        <v>33</v>
      </c>
      <c r="E827" s="12">
        <v>67</v>
      </c>
      <c r="F827" s="13">
        <v>43601</v>
      </c>
      <c r="G827" s="12">
        <v>823004940</v>
      </c>
      <c r="H827" s="12" t="s">
        <v>102</v>
      </c>
      <c r="I827" s="12">
        <v>4</v>
      </c>
      <c r="J827" s="12" t="s">
        <v>946</v>
      </c>
      <c r="K827" s="12">
        <v>1</v>
      </c>
      <c r="L827" s="14">
        <v>130110</v>
      </c>
      <c r="M827" s="14" t="s">
        <v>36</v>
      </c>
      <c r="N827" s="14">
        <v>130110</v>
      </c>
      <c r="O827" s="14" t="s">
        <v>945</v>
      </c>
      <c r="P827" t="s">
        <v>29</v>
      </c>
      <c r="Q827" s="15">
        <v>43605</v>
      </c>
      <c r="R827">
        <f t="shared" si="26"/>
        <v>4</v>
      </c>
      <c r="S827" s="13">
        <v>43606</v>
      </c>
      <c r="T827" s="12">
        <v>1</v>
      </c>
      <c r="U827" s="13">
        <v>43606</v>
      </c>
      <c r="V827" s="12">
        <v>59237</v>
      </c>
      <c r="W827" s="22"/>
      <c r="X827" s="12"/>
      <c r="Y827" s="12"/>
      <c r="Z827" s="12"/>
    </row>
    <row r="828" spans="1:26" x14ac:dyDescent="0.25">
      <c r="A828" s="12" t="s">
        <v>24</v>
      </c>
      <c r="B828" s="13">
        <v>43601</v>
      </c>
      <c r="C828" s="12" t="s">
        <v>32</v>
      </c>
      <c r="D828" s="12" t="s">
        <v>33</v>
      </c>
      <c r="E828" s="12">
        <v>67</v>
      </c>
      <c r="F828" s="13">
        <v>43601</v>
      </c>
      <c r="G828" s="12">
        <v>823004940</v>
      </c>
      <c r="H828" s="12" t="s">
        <v>102</v>
      </c>
      <c r="I828" s="12">
        <v>5</v>
      </c>
      <c r="J828" s="12" t="s">
        <v>947</v>
      </c>
      <c r="K828" s="12">
        <v>1</v>
      </c>
      <c r="L828" s="14">
        <v>3411884</v>
      </c>
      <c r="M828" s="14" t="s">
        <v>36</v>
      </c>
      <c r="N828" s="14">
        <v>3411884</v>
      </c>
      <c r="O828" s="14" t="s">
        <v>945</v>
      </c>
      <c r="P828" t="s">
        <v>29</v>
      </c>
      <c r="Q828" s="15">
        <v>43605</v>
      </c>
      <c r="R828">
        <f t="shared" si="26"/>
        <v>4</v>
      </c>
      <c r="S828" s="13">
        <v>43606</v>
      </c>
      <c r="T828" s="12">
        <v>1</v>
      </c>
      <c r="U828" s="13">
        <v>43606</v>
      </c>
      <c r="V828" s="12">
        <v>59237</v>
      </c>
      <c r="W828" s="22"/>
      <c r="X828" s="12"/>
      <c r="Y828" s="12"/>
      <c r="Z828" s="12"/>
    </row>
    <row r="829" spans="1:26" x14ac:dyDescent="0.25">
      <c r="A829" s="12" t="s">
        <v>24</v>
      </c>
      <c r="B829" s="13">
        <v>43601</v>
      </c>
      <c r="C829" s="12" t="s">
        <v>32</v>
      </c>
      <c r="D829" s="12" t="s">
        <v>33</v>
      </c>
      <c r="E829" s="12">
        <v>68</v>
      </c>
      <c r="F829" s="13">
        <v>43601</v>
      </c>
      <c r="G829" s="12">
        <v>823004940</v>
      </c>
      <c r="H829" s="12" t="s">
        <v>102</v>
      </c>
      <c r="I829" s="12">
        <v>1</v>
      </c>
      <c r="J829" s="12" t="s">
        <v>948</v>
      </c>
      <c r="K829" s="12">
        <v>1</v>
      </c>
      <c r="L829" s="14">
        <v>1846912</v>
      </c>
      <c r="M829" s="14" t="s">
        <v>36</v>
      </c>
      <c r="N829" s="14">
        <v>1846912</v>
      </c>
      <c r="O829" s="14" t="s">
        <v>949</v>
      </c>
      <c r="P829" t="s">
        <v>29</v>
      </c>
      <c r="Q829" s="15">
        <v>43605</v>
      </c>
      <c r="R829">
        <f t="shared" si="26"/>
        <v>4</v>
      </c>
      <c r="S829" s="13">
        <v>43606</v>
      </c>
      <c r="T829" s="12">
        <v>1</v>
      </c>
      <c r="U829" s="13">
        <v>43606</v>
      </c>
      <c r="V829" s="12">
        <v>59232</v>
      </c>
      <c r="W829" s="22"/>
      <c r="X829" s="12"/>
      <c r="Y829" s="12"/>
      <c r="Z829" s="12"/>
    </row>
    <row r="830" spans="1:26" x14ac:dyDescent="0.25">
      <c r="A830" s="12" t="s">
        <v>24</v>
      </c>
      <c r="B830" s="13">
        <v>43601</v>
      </c>
      <c r="C830" s="12" t="s">
        <v>32</v>
      </c>
      <c r="D830" s="12" t="s">
        <v>33</v>
      </c>
      <c r="E830" s="12">
        <v>68</v>
      </c>
      <c r="F830" s="13">
        <v>43601</v>
      </c>
      <c r="G830" s="12">
        <v>823004940</v>
      </c>
      <c r="H830" s="12" t="s">
        <v>102</v>
      </c>
      <c r="I830" s="12">
        <v>2</v>
      </c>
      <c r="J830" s="12" t="s">
        <v>950</v>
      </c>
      <c r="K830" s="12">
        <v>1</v>
      </c>
      <c r="L830" s="14">
        <v>1679915</v>
      </c>
      <c r="M830" s="14" t="s">
        <v>36</v>
      </c>
      <c r="N830" s="14">
        <v>1679915</v>
      </c>
      <c r="O830" s="14" t="s">
        <v>949</v>
      </c>
      <c r="P830" t="s">
        <v>29</v>
      </c>
      <c r="Q830" s="15">
        <v>43605</v>
      </c>
      <c r="R830">
        <f t="shared" si="26"/>
        <v>4</v>
      </c>
      <c r="S830" s="13">
        <v>43606</v>
      </c>
      <c r="T830" s="12">
        <v>1</v>
      </c>
      <c r="U830" s="13">
        <v>43606</v>
      </c>
      <c r="V830" s="12">
        <v>59232</v>
      </c>
      <c r="W830" s="22"/>
      <c r="X830" s="12"/>
      <c r="Y830" s="12"/>
      <c r="Z830" s="12"/>
    </row>
    <row r="831" spans="1:26" x14ac:dyDescent="0.25">
      <c r="A831" s="12" t="s">
        <v>24</v>
      </c>
      <c r="B831" s="13">
        <v>43601</v>
      </c>
      <c r="C831" s="12" t="s">
        <v>32</v>
      </c>
      <c r="D831" s="12" t="s">
        <v>33</v>
      </c>
      <c r="E831" s="12">
        <v>68</v>
      </c>
      <c r="F831" s="13">
        <v>43601</v>
      </c>
      <c r="G831" s="12">
        <v>823004940</v>
      </c>
      <c r="H831" s="12" t="s">
        <v>102</v>
      </c>
      <c r="I831" s="12">
        <v>3</v>
      </c>
      <c r="J831" s="12" t="s">
        <v>951</v>
      </c>
      <c r="K831" s="12">
        <v>1</v>
      </c>
      <c r="L831" s="14">
        <v>537587</v>
      </c>
      <c r="M831" s="14" t="s">
        <v>36</v>
      </c>
      <c r="N831" s="14">
        <v>537587</v>
      </c>
      <c r="O831" s="14" t="s">
        <v>949</v>
      </c>
      <c r="P831" t="s">
        <v>29</v>
      </c>
      <c r="Q831" s="15">
        <v>43605</v>
      </c>
      <c r="R831">
        <f t="shared" si="26"/>
        <v>4</v>
      </c>
      <c r="S831" s="13">
        <v>43606</v>
      </c>
      <c r="T831" s="12">
        <v>1</v>
      </c>
      <c r="U831" s="13">
        <v>43606</v>
      </c>
      <c r="V831" s="12">
        <v>59232</v>
      </c>
      <c r="W831" s="22"/>
      <c r="X831" s="12"/>
      <c r="Y831" s="12"/>
      <c r="Z831" s="12"/>
    </row>
    <row r="832" spans="1:26" x14ac:dyDescent="0.25">
      <c r="A832" s="12" t="s">
        <v>24</v>
      </c>
      <c r="B832" s="13">
        <v>43601</v>
      </c>
      <c r="C832" s="12" t="s">
        <v>32</v>
      </c>
      <c r="D832" s="12" t="s">
        <v>33</v>
      </c>
      <c r="E832" s="12">
        <v>68</v>
      </c>
      <c r="F832" s="13">
        <v>43601</v>
      </c>
      <c r="G832" s="12">
        <v>823004940</v>
      </c>
      <c r="H832" s="12" t="s">
        <v>102</v>
      </c>
      <c r="I832" s="12">
        <v>4</v>
      </c>
      <c r="J832" s="12" t="s">
        <v>546</v>
      </c>
      <c r="K832" s="12">
        <v>2</v>
      </c>
      <c r="L832" s="14">
        <v>209177</v>
      </c>
      <c r="M832" s="14" t="s">
        <v>36</v>
      </c>
      <c r="N832" s="14">
        <v>418354</v>
      </c>
      <c r="O832" s="14" t="s">
        <v>949</v>
      </c>
      <c r="P832" t="s">
        <v>29</v>
      </c>
      <c r="Q832" s="15">
        <v>43605</v>
      </c>
      <c r="R832">
        <f t="shared" si="26"/>
        <v>4</v>
      </c>
      <c r="S832" s="13">
        <v>43606</v>
      </c>
      <c r="T832" s="12">
        <v>2</v>
      </c>
      <c r="U832" s="13">
        <v>43606</v>
      </c>
      <c r="V832" s="12">
        <v>59232</v>
      </c>
      <c r="W832" s="22"/>
      <c r="X832" s="12"/>
      <c r="Y832" s="12"/>
      <c r="Z832" s="12"/>
    </row>
    <row r="833" spans="1:26" x14ac:dyDescent="0.25">
      <c r="A833" s="12" t="s">
        <v>40</v>
      </c>
      <c r="B833" s="13">
        <v>43601</v>
      </c>
      <c r="C833" s="12" t="s">
        <v>41</v>
      </c>
      <c r="D833" s="12" t="s">
        <v>42</v>
      </c>
      <c r="E833" s="12">
        <v>29</v>
      </c>
      <c r="F833" s="13">
        <v>43601</v>
      </c>
      <c r="G833" s="12">
        <v>24603093</v>
      </c>
      <c r="H833" s="12" t="s">
        <v>952</v>
      </c>
      <c r="I833" s="12">
        <v>1</v>
      </c>
      <c r="J833" s="12" t="s">
        <v>953</v>
      </c>
      <c r="K833" s="12">
        <v>2</v>
      </c>
      <c r="L833" s="14">
        <v>42563</v>
      </c>
      <c r="M833" s="14">
        <v>16173.94</v>
      </c>
      <c r="N833" s="14">
        <v>101299.94</v>
      </c>
      <c r="O833" s="14" t="s">
        <v>954</v>
      </c>
      <c r="P833" s="12" t="s">
        <v>29</v>
      </c>
      <c r="Q833" s="15">
        <v>43605</v>
      </c>
      <c r="R833">
        <f t="shared" si="26"/>
        <v>9</v>
      </c>
      <c r="S833" s="13">
        <v>43613</v>
      </c>
      <c r="T833" s="12">
        <v>2</v>
      </c>
      <c r="U833" s="13">
        <v>43613</v>
      </c>
      <c r="V833" s="12">
        <v>1116</v>
      </c>
      <c r="W833" s="22"/>
      <c r="X833" s="12"/>
      <c r="Y833" s="12"/>
      <c r="Z833" s="12"/>
    </row>
    <row r="834" spans="1:26" x14ac:dyDescent="0.25">
      <c r="A834" s="12" t="s">
        <v>40</v>
      </c>
      <c r="B834" s="13">
        <v>43601</v>
      </c>
      <c r="C834" s="12" t="s">
        <v>41</v>
      </c>
      <c r="D834" s="12" t="s">
        <v>42</v>
      </c>
      <c r="E834" s="12">
        <v>29</v>
      </c>
      <c r="F834" s="13">
        <v>43601</v>
      </c>
      <c r="G834" s="12">
        <v>24603093</v>
      </c>
      <c r="H834" s="12" t="s">
        <v>952</v>
      </c>
      <c r="I834" s="12">
        <v>2</v>
      </c>
      <c r="J834" s="12" t="s">
        <v>955</v>
      </c>
      <c r="K834" s="12">
        <v>2</v>
      </c>
      <c r="L834" s="14">
        <v>42563</v>
      </c>
      <c r="M834" s="14">
        <v>16173.94</v>
      </c>
      <c r="N834" s="14">
        <v>101299.94</v>
      </c>
      <c r="O834" s="14" t="s">
        <v>954</v>
      </c>
      <c r="P834" s="12" t="s">
        <v>29</v>
      </c>
      <c r="Q834" s="15">
        <v>43605</v>
      </c>
      <c r="R834">
        <f t="shared" si="26"/>
        <v>9</v>
      </c>
      <c r="S834" s="13">
        <v>43613</v>
      </c>
      <c r="T834" s="12">
        <v>2</v>
      </c>
      <c r="U834" s="13">
        <v>43613</v>
      </c>
      <c r="V834" s="12">
        <v>1116</v>
      </c>
      <c r="W834" s="22"/>
      <c r="X834" s="12"/>
      <c r="Y834" s="12"/>
      <c r="Z834" s="12"/>
    </row>
    <row r="835" spans="1:26" x14ac:dyDescent="0.25">
      <c r="A835" s="12" t="s">
        <v>40</v>
      </c>
      <c r="B835" s="13">
        <v>43601</v>
      </c>
      <c r="C835" s="12" t="s">
        <v>41</v>
      </c>
      <c r="D835" s="12" t="s">
        <v>42</v>
      </c>
      <c r="E835" s="12">
        <v>29</v>
      </c>
      <c r="F835" s="13">
        <v>43601</v>
      </c>
      <c r="G835" s="12">
        <v>24603093</v>
      </c>
      <c r="H835" s="12" t="s">
        <v>952</v>
      </c>
      <c r="I835" s="12">
        <v>3</v>
      </c>
      <c r="J835" s="12" t="s">
        <v>956</v>
      </c>
      <c r="K835" s="12">
        <v>1</v>
      </c>
      <c r="L835" s="14">
        <v>30672</v>
      </c>
      <c r="M835" s="14">
        <v>5827.68</v>
      </c>
      <c r="N835" s="14">
        <v>36499.68</v>
      </c>
      <c r="O835" s="14" t="s">
        <v>954</v>
      </c>
      <c r="P835" s="12" t="s">
        <v>29</v>
      </c>
      <c r="Q835" s="15">
        <v>43605</v>
      </c>
      <c r="R835">
        <f t="shared" ref="R835:R898" si="27">IF(OR(Q835="",U835=""),"",NETWORKDAYS(F835,U835))</f>
        <v>9</v>
      </c>
      <c r="S835" s="13">
        <v>43613</v>
      </c>
      <c r="T835" s="12">
        <v>1</v>
      </c>
      <c r="U835" s="13">
        <v>43613</v>
      </c>
      <c r="V835" s="12">
        <v>1116</v>
      </c>
      <c r="W835" s="22"/>
      <c r="X835" s="12"/>
      <c r="Y835" s="12"/>
      <c r="Z835" s="12"/>
    </row>
    <row r="836" spans="1:26" x14ac:dyDescent="0.25">
      <c r="A836" s="12" t="s">
        <v>40</v>
      </c>
      <c r="B836" s="13">
        <v>43601</v>
      </c>
      <c r="C836" s="12" t="s">
        <v>41</v>
      </c>
      <c r="D836" s="12" t="s">
        <v>42</v>
      </c>
      <c r="E836" s="12">
        <v>29</v>
      </c>
      <c r="F836" s="13">
        <v>43601</v>
      </c>
      <c r="G836" s="12">
        <v>24603093</v>
      </c>
      <c r="H836" s="12" t="s">
        <v>952</v>
      </c>
      <c r="I836" s="12">
        <v>4</v>
      </c>
      <c r="J836" s="12" t="s">
        <v>957</v>
      </c>
      <c r="K836" s="12">
        <v>16</v>
      </c>
      <c r="L836" s="14">
        <v>35294</v>
      </c>
      <c r="M836" s="14">
        <v>107293.75999999999</v>
      </c>
      <c r="N836" s="14">
        <v>671997.76</v>
      </c>
      <c r="O836" s="14" t="s">
        <v>954</v>
      </c>
      <c r="P836" s="12" t="s">
        <v>29</v>
      </c>
      <c r="Q836" s="15">
        <v>43605</v>
      </c>
      <c r="R836">
        <f t="shared" si="27"/>
        <v>9</v>
      </c>
      <c r="S836" s="13">
        <v>43613</v>
      </c>
      <c r="T836" s="12">
        <v>8</v>
      </c>
      <c r="U836" s="13">
        <v>43613</v>
      </c>
      <c r="V836" s="12">
        <v>1116</v>
      </c>
      <c r="W836" s="22"/>
      <c r="X836" s="12"/>
      <c r="Y836" s="12"/>
      <c r="Z836" s="12"/>
    </row>
    <row r="837" spans="1:26" x14ac:dyDescent="0.25">
      <c r="A837" s="12" t="s">
        <v>40</v>
      </c>
      <c r="B837" s="13">
        <v>43601</v>
      </c>
      <c r="C837" s="12" t="s">
        <v>41</v>
      </c>
      <c r="D837" s="12" t="s">
        <v>42</v>
      </c>
      <c r="E837" s="12">
        <v>29</v>
      </c>
      <c r="F837" s="13">
        <v>43601</v>
      </c>
      <c r="G837" s="12">
        <v>24603093</v>
      </c>
      <c r="H837" s="12" t="s">
        <v>952</v>
      </c>
      <c r="I837" s="12">
        <v>5</v>
      </c>
      <c r="J837" s="12" t="s">
        <v>958</v>
      </c>
      <c r="K837" s="12">
        <v>20</v>
      </c>
      <c r="L837" s="14">
        <v>35294</v>
      </c>
      <c r="M837" s="14">
        <v>134117.20000000001</v>
      </c>
      <c r="N837" s="14">
        <v>839997.2</v>
      </c>
      <c r="O837" s="14" t="s">
        <v>954</v>
      </c>
      <c r="P837" s="12" t="s">
        <v>29</v>
      </c>
      <c r="Q837" s="15">
        <v>43605</v>
      </c>
      <c r="R837">
        <f t="shared" si="27"/>
        <v>9</v>
      </c>
      <c r="S837" s="13">
        <v>43613</v>
      </c>
      <c r="T837" s="12">
        <v>10</v>
      </c>
      <c r="U837" s="13">
        <v>43613</v>
      </c>
      <c r="V837" s="12">
        <v>1116</v>
      </c>
      <c r="W837" s="22"/>
      <c r="X837" s="12"/>
      <c r="Y837" s="12"/>
      <c r="Z837" s="12"/>
    </row>
    <row r="838" spans="1:26" x14ac:dyDescent="0.25">
      <c r="A838" t="s">
        <v>24</v>
      </c>
      <c r="B838" s="9">
        <v>43601</v>
      </c>
      <c r="C838" t="s">
        <v>409</v>
      </c>
      <c r="D838" t="s">
        <v>410</v>
      </c>
      <c r="E838">
        <v>8</v>
      </c>
      <c r="F838" s="9">
        <v>43601</v>
      </c>
      <c r="G838">
        <v>10100094</v>
      </c>
      <c r="H838" t="s">
        <v>137</v>
      </c>
      <c r="I838">
        <v>1</v>
      </c>
      <c r="J838" t="s">
        <v>959</v>
      </c>
      <c r="K838">
        <v>1</v>
      </c>
      <c r="L838" s="10">
        <v>68487</v>
      </c>
      <c r="M838" s="10">
        <v>13012.53</v>
      </c>
      <c r="N838" s="10">
        <v>81499.53</v>
      </c>
      <c r="O838" s="10" t="s">
        <v>960</v>
      </c>
      <c r="P838" t="s">
        <v>29</v>
      </c>
      <c r="R838" t="str">
        <f t="shared" si="27"/>
        <v/>
      </c>
      <c r="V838" s="12"/>
    </row>
    <row r="839" spans="1:26" x14ac:dyDescent="0.25">
      <c r="A839" s="12" t="s">
        <v>40</v>
      </c>
      <c r="B839" s="13">
        <v>43602</v>
      </c>
      <c r="C839" s="12">
        <v>0</v>
      </c>
      <c r="D839" s="12" t="s">
        <v>311</v>
      </c>
      <c r="E839" s="12">
        <v>7</v>
      </c>
      <c r="F839" s="13">
        <v>43602</v>
      </c>
      <c r="G839" s="12">
        <v>900015531</v>
      </c>
      <c r="H839" s="12" t="s">
        <v>167</v>
      </c>
      <c r="I839" s="12">
        <v>1</v>
      </c>
      <c r="J839" s="12" t="s">
        <v>961</v>
      </c>
      <c r="K839" s="12">
        <v>1000</v>
      </c>
      <c r="L839" s="14">
        <v>110.92</v>
      </c>
      <c r="M839" s="14">
        <v>21074.799999999999</v>
      </c>
      <c r="N839" s="14">
        <v>131994.79999999999</v>
      </c>
      <c r="O839" s="14" t="s">
        <v>962</v>
      </c>
      <c r="P839" s="12" t="s">
        <v>29</v>
      </c>
      <c r="Q839" s="15">
        <v>43605</v>
      </c>
      <c r="R839">
        <f t="shared" si="27"/>
        <v>1</v>
      </c>
      <c r="S839" s="13">
        <v>43602</v>
      </c>
      <c r="T839" s="12">
        <v>1000</v>
      </c>
      <c r="U839" s="13">
        <v>43602</v>
      </c>
      <c r="V839" s="12">
        <v>17870</v>
      </c>
      <c r="W839" s="22"/>
      <c r="X839" s="12"/>
      <c r="Y839" s="12"/>
      <c r="Z839" s="12"/>
    </row>
    <row r="840" spans="1:26" x14ac:dyDescent="0.25">
      <c r="A840" s="12" t="s">
        <v>40</v>
      </c>
      <c r="B840" s="13">
        <v>43602</v>
      </c>
      <c r="C840" s="12">
        <v>0</v>
      </c>
      <c r="D840" s="12" t="s">
        <v>311</v>
      </c>
      <c r="E840" s="12">
        <v>7</v>
      </c>
      <c r="F840" s="13">
        <v>43602</v>
      </c>
      <c r="G840" s="12">
        <v>900015531</v>
      </c>
      <c r="H840" s="12" t="s">
        <v>167</v>
      </c>
      <c r="I840" s="12">
        <v>2</v>
      </c>
      <c r="J840" s="12" t="s">
        <v>963</v>
      </c>
      <c r="K840" s="12">
        <v>30</v>
      </c>
      <c r="L840" s="14">
        <v>7500</v>
      </c>
      <c r="M840" s="14">
        <v>42750</v>
      </c>
      <c r="N840" s="14">
        <v>267750</v>
      </c>
      <c r="O840" s="14" t="s">
        <v>962</v>
      </c>
      <c r="P840" s="12" t="s">
        <v>29</v>
      </c>
      <c r="Q840" s="15">
        <v>43605</v>
      </c>
      <c r="R840">
        <f t="shared" si="27"/>
        <v>1</v>
      </c>
      <c r="S840" s="13">
        <v>43602</v>
      </c>
      <c r="T840" s="12">
        <v>30</v>
      </c>
      <c r="U840" s="13">
        <v>43602</v>
      </c>
      <c r="V840" s="12">
        <v>17870</v>
      </c>
      <c r="W840" s="22"/>
      <c r="X840" s="12"/>
      <c r="Y840" s="12"/>
      <c r="Z840" s="12"/>
    </row>
    <row r="841" spans="1:26" x14ac:dyDescent="0.25">
      <c r="A841" s="12" t="s">
        <v>40</v>
      </c>
      <c r="B841" s="13">
        <v>43602</v>
      </c>
      <c r="C841" s="12">
        <v>0</v>
      </c>
      <c r="D841" s="12" t="s">
        <v>311</v>
      </c>
      <c r="E841" s="12">
        <v>7</v>
      </c>
      <c r="F841" s="13">
        <v>43602</v>
      </c>
      <c r="G841" s="12">
        <v>900015531</v>
      </c>
      <c r="H841" s="12" t="s">
        <v>167</v>
      </c>
      <c r="I841" s="12">
        <v>3</v>
      </c>
      <c r="J841" s="12" t="s">
        <v>772</v>
      </c>
      <c r="K841" s="12">
        <v>40</v>
      </c>
      <c r="L841" s="14">
        <v>4700</v>
      </c>
      <c r="M841" s="14">
        <v>35720</v>
      </c>
      <c r="N841" s="14">
        <v>223720</v>
      </c>
      <c r="O841" s="14" t="s">
        <v>962</v>
      </c>
      <c r="P841" s="12" t="s">
        <v>29</v>
      </c>
      <c r="Q841" s="15">
        <v>43605</v>
      </c>
      <c r="R841">
        <f t="shared" si="27"/>
        <v>1</v>
      </c>
      <c r="S841" s="13">
        <v>43602</v>
      </c>
      <c r="T841" s="12">
        <v>40</v>
      </c>
      <c r="U841" s="13">
        <v>43602</v>
      </c>
      <c r="V841" s="12">
        <v>17870</v>
      </c>
      <c r="W841" s="22"/>
      <c r="X841" s="12"/>
      <c r="Y841" s="12"/>
      <c r="Z841" s="12"/>
    </row>
    <row r="842" spans="1:26" x14ac:dyDescent="0.25">
      <c r="A842" s="12" t="s">
        <v>40</v>
      </c>
      <c r="B842" s="13">
        <v>43602</v>
      </c>
      <c r="C842" s="12">
        <v>0</v>
      </c>
      <c r="D842" s="12" t="s">
        <v>311</v>
      </c>
      <c r="E842" s="12">
        <v>7</v>
      </c>
      <c r="F842" s="13">
        <v>43602</v>
      </c>
      <c r="G842" s="12">
        <v>900015531</v>
      </c>
      <c r="H842" s="12" t="s">
        <v>167</v>
      </c>
      <c r="I842" s="12">
        <v>4</v>
      </c>
      <c r="J842" s="12" t="s">
        <v>964</v>
      </c>
      <c r="K842" s="12">
        <v>40</v>
      </c>
      <c r="L842" s="14">
        <v>7500</v>
      </c>
      <c r="M842" s="14">
        <v>57000</v>
      </c>
      <c r="N842" s="14">
        <v>357000</v>
      </c>
      <c r="O842" s="14" t="s">
        <v>962</v>
      </c>
      <c r="P842" s="12" t="s">
        <v>29</v>
      </c>
      <c r="Q842" s="15">
        <v>43605</v>
      </c>
      <c r="R842">
        <f t="shared" si="27"/>
        <v>1</v>
      </c>
      <c r="S842" s="13">
        <v>43602</v>
      </c>
      <c r="T842" s="12">
        <v>40</v>
      </c>
      <c r="U842" s="13">
        <v>43602</v>
      </c>
      <c r="V842" s="12">
        <v>17870</v>
      </c>
      <c r="W842" s="22"/>
      <c r="X842" s="12"/>
      <c r="Y842" s="12"/>
      <c r="Z842" s="12"/>
    </row>
    <row r="843" spans="1:26" x14ac:dyDescent="0.25">
      <c r="A843" s="12" t="s">
        <v>40</v>
      </c>
      <c r="B843" s="13">
        <v>43602</v>
      </c>
      <c r="C843" s="12">
        <v>0</v>
      </c>
      <c r="D843" s="12" t="s">
        <v>311</v>
      </c>
      <c r="E843" s="12">
        <v>7</v>
      </c>
      <c r="F843" s="13">
        <v>43602</v>
      </c>
      <c r="G843" s="12">
        <v>900015531</v>
      </c>
      <c r="H843" s="12" t="s">
        <v>167</v>
      </c>
      <c r="I843" s="12">
        <v>5</v>
      </c>
      <c r="J843" s="12" t="s">
        <v>169</v>
      </c>
      <c r="K843" s="12">
        <v>40</v>
      </c>
      <c r="L843" s="14">
        <v>6500</v>
      </c>
      <c r="M843" s="14">
        <v>49400</v>
      </c>
      <c r="N843" s="14">
        <v>309400</v>
      </c>
      <c r="O843" s="14" t="s">
        <v>962</v>
      </c>
      <c r="P843" s="12" t="s">
        <v>29</v>
      </c>
      <c r="Q843" s="15">
        <v>43605</v>
      </c>
      <c r="R843">
        <f t="shared" si="27"/>
        <v>1</v>
      </c>
      <c r="S843" s="13">
        <v>43602</v>
      </c>
      <c r="T843" s="12">
        <v>40</v>
      </c>
      <c r="U843" s="13">
        <v>43602</v>
      </c>
      <c r="V843" s="12">
        <v>17870</v>
      </c>
      <c r="W843" s="22"/>
      <c r="X843" s="12"/>
      <c r="Y843" s="12"/>
      <c r="Z843" s="12"/>
    </row>
    <row r="844" spans="1:26" x14ac:dyDescent="0.25">
      <c r="A844" s="12" t="s">
        <v>24</v>
      </c>
      <c r="B844" s="13">
        <v>43602</v>
      </c>
      <c r="C844" s="12" t="s">
        <v>32</v>
      </c>
      <c r="D844" s="12" t="s">
        <v>311</v>
      </c>
      <c r="E844" s="12">
        <v>8</v>
      </c>
      <c r="F844" s="13">
        <v>43602</v>
      </c>
      <c r="G844" s="12">
        <v>890101815</v>
      </c>
      <c r="H844" s="12" t="s">
        <v>155</v>
      </c>
      <c r="I844" s="12">
        <v>1</v>
      </c>
      <c r="J844" s="12" t="s">
        <v>965</v>
      </c>
      <c r="K844" s="12">
        <v>1</v>
      </c>
      <c r="L844" s="14">
        <v>6693600</v>
      </c>
      <c r="M844" s="14" t="s">
        <v>36</v>
      </c>
      <c r="N844" s="14">
        <v>6693600</v>
      </c>
      <c r="O844" s="14" t="s">
        <v>966</v>
      </c>
      <c r="P844" s="12" t="s">
        <v>29</v>
      </c>
      <c r="Q844" s="15">
        <v>43605</v>
      </c>
      <c r="R844">
        <f t="shared" si="27"/>
        <v>3</v>
      </c>
      <c r="S844" s="13">
        <v>43606</v>
      </c>
      <c r="T844" s="12">
        <v>1</v>
      </c>
      <c r="U844" s="13">
        <v>43606</v>
      </c>
      <c r="V844" s="12">
        <v>936274</v>
      </c>
      <c r="W844" s="22"/>
      <c r="X844" s="12"/>
      <c r="Y844" s="12"/>
      <c r="Z844" s="12"/>
    </row>
    <row r="845" spans="1:26" x14ac:dyDescent="0.25">
      <c r="A845" t="s">
        <v>40</v>
      </c>
      <c r="B845" s="9">
        <v>43602</v>
      </c>
      <c r="C845" t="s">
        <v>310</v>
      </c>
      <c r="D845" t="s">
        <v>311</v>
      </c>
      <c r="E845">
        <v>9</v>
      </c>
      <c r="F845" s="9">
        <v>43602</v>
      </c>
      <c r="G845">
        <v>901049697</v>
      </c>
      <c r="H845" t="s">
        <v>967</v>
      </c>
      <c r="I845">
        <v>1</v>
      </c>
      <c r="J845" t="s">
        <v>968</v>
      </c>
      <c r="K845">
        <v>1</v>
      </c>
      <c r="L845" s="10">
        <v>600000</v>
      </c>
      <c r="M845" s="10">
        <v>114000</v>
      </c>
      <c r="N845" s="10">
        <v>714000</v>
      </c>
      <c r="O845" s="10" t="s">
        <v>969</v>
      </c>
      <c r="P845" t="s">
        <v>29</v>
      </c>
      <c r="R845" t="str">
        <f t="shared" si="27"/>
        <v/>
      </c>
      <c r="V845" s="12"/>
    </row>
    <row r="846" spans="1:26" x14ac:dyDescent="0.25">
      <c r="A846" t="s">
        <v>40</v>
      </c>
      <c r="B846" s="9">
        <v>43602</v>
      </c>
      <c r="C846" t="s">
        <v>310</v>
      </c>
      <c r="D846" t="s">
        <v>311</v>
      </c>
      <c r="E846">
        <v>9</v>
      </c>
      <c r="F846" s="9">
        <v>43602</v>
      </c>
      <c r="G846">
        <v>901049697</v>
      </c>
      <c r="H846" t="s">
        <v>967</v>
      </c>
      <c r="I846">
        <v>2</v>
      </c>
      <c r="J846" t="s">
        <v>970</v>
      </c>
      <c r="K846">
        <v>1</v>
      </c>
      <c r="L846" s="10">
        <v>460000</v>
      </c>
      <c r="M846" s="10">
        <v>87400</v>
      </c>
      <c r="N846" s="10">
        <v>547400</v>
      </c>
      <c r="O846" s="10" t="s">
        <v>969</v>
      </c>
      <c r="P846" t="s">
        <v>29</v>
      </c>
      <c r="R846" t="str">
        <f t="shared" si="27"/>
        <v/>
      </c>
      <c r="V846" s="12"/>
    </row>
    <row r="847" spans="1:26" x14ac:dyDescent="0.25">
      <c r="A847" t="s">
        <v>40</v>
      </c>
      <c r="B847" s="9">
        <v>43602</v>
      </c>
      <c r="C847" t="s">
        <v>310</v>
      </c>
      <c r="D847" t="s">
        <v>311</v>
      </c>
      <c r="E847">
        <v>10</v>
      </c>
      <c r="F847" s="9">
        <v>43602</v>
      </c>
      <c r="G847">
        <v>901049697</v>
      </c>
      <c r="H847" t="s">
        <v>967</v>
      </c>
      <c r="I847">
        <v>1</v>
      </c>
      <c r="J847" t="s">
        <v>971</v>
      </c>
      <c r="K847">
        <v>1</v>
      </c>
      <c r="L847" s="10">
        <v>1680000</v>
      </c>
      <c r="M847" s="10">
        <v>319200</v>
      </c>
      <c r="N847" s="10">
        <v>1999200</v>
      </c>
      <c r="O847" s="10" t="s">
        <v>972</v>
      </c>
      <c r="P847" t="s">
        <v>29</v>
      </c>
      <c r="R847" t="str">
        <f t="shared" si="27"/>
        <v/>
      </c>
      <c r="V847" s="12"/>
    </row>
    <row r="848" spans="1:26" x14ac:dyDescent="0.25">
      <c r="A848" t="s">
        <v>40</v>
      </c>
      <c r="B848" s="9">
        <v>43605</v>
      </c>
      <c r="C848" t="s">
        <v>25</v>
      </c>
      <c r="D848" t="s">
        <v>26</v>
      </c>
      <c r="E848">
        <v>40</v>
      </c>
      <c r="F848" s="9">
        <v>43605</v>
      </c>
      <c r="G848">
        <v>900490928</v>
      </c>
      <c r="H848" t="s">
        <v>886</v>
      </c>
      <c r="I848">
        <v>1</v>
      </c>
      <c r="J848" t="s">
        <v>973</v>
      </c>
      <c r="K848">
        <v>1</v>
      </c>
      <c r="L848" s="10">
        <v>7510000</v>
      </c>
      <c r="M848" s="10">
        <v>1426900</v>
      </c>
      <c r="N848" s="10">
        <v>8936900</v>
      </c>
      <c r="O848" s="10" t="s">
        <v>974</v>
      </c>
      <c r="P848" t="s">
        <v>29</v>
      </c>
      <c r="R848" t="str">
        <f t="shared" si="27"/>
        <v/>
      </c>
      <c r="V848" s="12"/>
    </row>
    <row r="849" spans="1:26" x14ac:dyDescent="0.25">
      <c r="A849" t="s">
        <v>40</v>
      </c>
      <c r="B849" s="9">
        <v>43605</v>
      </c>
      <c r="C849" t="s">
        <v>25</v>
      </c>
      <c r="D849" t="s">
        <v>26</v>
      </c>
      <c r="E849">
        <v>40</v>
      </c>
      <c r="F849" s="9">
        <v>43605</v>
      </c>
      <c r="G849">
        <v>900490928</v>
      </c>
      <c r="H849" t="s">
        <v>886</v>
      </c>
      <c r="I849">
        <v>2</v>
      </c>
      <c r="J849" t="s">
        <v>975</v>
      </c>
      <c r="K849">
        <v>1</v>
      </c>
      <c r="L849" s="10">
        <v>217000</v>
      </c>
      <c r="M849" s="10" t="s">
        <v>36</v>
      </c>
      <c r="N849" s="10">
        <v>217000</v>
      </c>
      <c r="O849" s="10" t="s">
        <v>974</v>
      </c>
      <c r="P849" t="s">
        <v>29</v>
      </c>
      <c r="R849" t="str">
        <f t="shared" si="27"/>
        <v/>
      </c>
      <c r="V849" s="12"/>
    </row>
    <row r="850" spans="1:26" x14ac:dyDescent="0.25">
      <c r="A850" t="s">
        <v>24</v>
      </c>
      <c r="B850" s="9">
        <v>43605</v>
      </c>
      <c r="C850" t="s">
        <v>25</v>
      </c>
      <c r="D850" t="s">
        <v>26</v>
      </c>
      <c r="E850">
        <v>41</v>
      </c>
      <c r="F850" s="9">
        <v>43605</v>
      </c>
      <c r="G850">
        <v>900467216</v>
      </c>
      <c r="H850" t="s">
        <v>976</v>
      </c>
      <c r="I850">
        <v>1</v>
      </c>
      <c r="J850" t="s">
        <v>977</v>
      </c>
      <c r="K850">
        <v>1</v>
      </c>
      <c r="L850" s="10">
        <v>1600000</v>
      </c>
      <c r="M850" s="10">
        <v>304000</v>
      </c>
      <c r="N850" s="10">
        <v>1904000</v>
      </c>
      <c r="O850" s="10" t="s">
        <v>978</v>
      </c>
      <c r="P850" t="s">
        <v>29</v>
      </c>
      <c r="R850" t="str">
        <f t="shared" si="27"/>
        <v/>
      </c>
      <c r="V850" s="12"/>
    </row>
    <row r="851" spans="1:26" x14ac:dyDescent="0.25">
      <c r="A851" t="s">
        <v>24</v>
      </c>
      <c r="B851" s="9">
        <v>43605</v>
      </c>
      <c r="C851" t="s">
        <v>25</v>
      </c>
      <c r="D851" t="s">
        <v>26</v>
      </c>
      <c r="E851">
        <v>41</v>
      </c>
      <c r="F851" s="9">
        <v>43605</v>
      </c>
      <c r="G851">
        <v>900467216</v>
      </c>
      <c r="H851" t="s">
        <v>976</v>
      </c>
      <c r="I851">
        <v>2</v>
      </c>
      <c r="J851" t="s">
        <v>979</v>
      </c>
      <c r="K851">
        <v>1</v>
      </c>
      <c r="L851" s="10">
        <v>200000</v>
      </c>
      <c r="M851" s="10">
        <v>38000</v>
      </c>
      <c r="N851" s="10">
        <v>238000</v>
      </c>
      <c r="O851" s="10" t="s">
        <v>978</v>
      </c>
      <c r="P851" t="s">
        <v>29</v>
      </c>
      <c r="R851" t="str">
        <f t="shared" si="27"/>
        <v/>
      </c>
      <c r="V851" s="12"/>
    </row>
    <row r="852" spans="1:26" x14ac:dyDescent="0.25">
      <c r="A852" s="12" t="s">
        <v>40</v>
      </c>
      <c r="B852" s="13">
        <v>43606</v>
      </c>
      <c r="C852" s="12" t="s">
        <v>25</v>
      </c>
      <c r="D852" s="12" t="s">
        <v>26</v>
      </c>
      <c r="E852" s="12">
        <v>42</v>
      </c>
      <c r="F852" s="13">
        <v>43606</v>
      </c>
      <c r="G852" s="12">
        <v>4407551</v>
      </c>
      <c r="H852" s="12" t="s">
        <v>520</v>
      </c>
      <c r="I852" s="12">
        <v>1</v>
      </c>
      <c r="J852" s="12" t="s">
        <v>243</v>
      </c>
      <c r="K852" s="12">
        <v>5</v>
      </c>
      <c r="L852" s="14">
        <v>120000</v>
      </c>
      <c r="M852" s="14">
        <v>114000</v>
      </c>
      <c r="N852" s="14">
        <v>714000</v>
      </c>
      <c r="O852" s="14" t="s">
        <v>980</v>
      </c>
      <c r="P852" s="12" t="s">
        <v>29</v>
      </c>
      <c r="Q852" s="15">
        <v>43608</v>
      </c>
      <c r="R852">
        <f t="shared" si="27"/>
        <v>15</v>
      </c>
      <c r="S852" s="13">
        <v>43626</v>
      </c>
      <c r="T852" s="12">
        <v>5</v>
      </c>
      <c r="U852" s="13">
        <v>43626</v>
      </c>
      <c r="V852" s="12">
        <v>192</v>
      </c>
      <c r="W852" s="22"/>
      <c r="X852" s="12"/>
      <c r="Y852" s="12"/>
      <c r="Z852" s="12"/>
    </row>
    <row r="853" spans="1:26" x14ac:dyDescent="0.25">
      <c r="A853" s="12" t="s">
        <v>24</v>
      </c>
      <c r="B853" s="13">
        <v>43606</v>
      </c>
      <c r="C853" s="12" t="s">
        <v>32</v>
      </c>
      <c r="D853" s="12" t="s">
        <v>33</v>
      </c>
      <c r="E853" s="12">
        <v>69</v>
      </c>
      <c r="F853" s="13">
        <v>43606</v>
      </c>
      <c r="G853" s="12">
        <v>823004940</v>
      </c>
      <c r="H853" s="12" t="s">
        <v>102</v>
      </c>
      <c r="I853" s="12">
        <v>1</v>
      </c>
      <c r="J853" s="12" t="s">
        <v>981</v>
      </c>
      <c r="K853" s="12">
        <v>1</v>
      </c>
      <c r="L853" s="14">
        <v>105791</v>
      </c>
      <c r="M853" s="14" t="s">
        <v>36</v>
      </c>
      <c r="N853" s="14">
        <v>105791</v>
      </c>
      <c r="O853" s="14" t="s">
        <v>982</v>
      </c>
      <c r="P853" s="12" t="s">
        <v>29</v>
      </c>
      <c r="Q853" s="15">
        <v>43607</v>
      </c>
      <c r="R853">
        <f t="shared" si="27"/>
        <v>2</v>
      </c>
      <c r="S853" s="13">
        <v>43607</v>
      </c>
      <c r="T853" s="12">
        <v>1</v>
      </c>
      <c r="U853" s="13">
        <v>43607</v>
      </c>
      <c r="V853" s="12">
        <v>59267</v>
      </c>
      <c r="W853" s="22"/>
      <c r="X853" s="12"/>
      <c r="Y853" s="12"/>
      <c r="Z853" s="12"/>
    </row>
    <row r="854" spans="1:26" x14ac:dyDescent="0.25">
      <c r="A854" s="12" t="s">
        <v>24</v>
      </c>
      <c r="B854" s="13">
        <v>43606</v>
      </c>
      <c r="C854" s="12">
        <v>0</v>
      </c>
      <c r="D854" s="12" t="s">
        <v>33</v>
      </c>
      <c r="E854" s="12">
        <v>70</v>
      </c>
      <c r="F854" s="13">
        <v>43606</v>
      </c>
      <c r="G854" s="12">
        <v>823004940</v>
      </c>
      <c r="H854" s="12" t="s">
        <v>102</v>
      </c>
      <c r="I854" s="12">
        <v>1</v>
      </c>
      <c r="J854" s="12" t="s">
        <v>983</v>
      </c>
      <c r="K854" s="12">
        <v>1</v>
      </c>
      <c r="L854" s="14">
        <v>1681370</v>
      </c>
      <c r="M854" s="14" t="s">
        <v>36</v>
      </c>
      <c r="N854" s="14">
        <v>1681370</v>
      </c>
      <c r="O854" s="14" t="s">
        <v>984</v>
      </c>
      <c r="P854" s="12" t="s">
        <v>29</v>
      </c>
      <c r="Q854" s="15">
        <v>43607</v>
      </c>
      <c r="R854">
        <f t="shared" si="27"/>
        <v>14</v>
      </c>
      <c r="S854" s="13">
        <v>43623</v>
      </c>
      <c r="T854" s="12">
        <v>1</v>
      </c>
      <c r="U854" s="13">
        <v>43623</v>
      </c>
      <c r="V854" s="12">
        <v>59705</v>
      </c>
      <c r="W854" s="22"/>
      <c r="X854" s="12"/>
      <c r="Y854" s="12"/>
      <c r="Z854" s="12"/>
    </row>
    <row r="855" spans="1:26" x14ac:dyDescent="0.25">
      <c r="A855" s="12" t="s">
        <v>24</v>
      </c>
      <c r="B855" s="13">
        <v>43606</v>
      </c>
      <c r="C855" s="12" t="s">
        <v>32</v>
      </c>
      <c r="D855" s="12" t="s">
        <v>33</v>
      </c>
      <c r="E855" s="12">
        <v>71</v>
      </c>
      <c r="F855" s="13">
        <v>43606</v>
      </c>
      <c r="G855" s="12">
        <v>830091676</v>
      </c>
      <c r="H855" s="12" t="s">
        <v>75</v>
      </c>
      <c r="I855" s="12">
        <v>2</v>
      </c>
      <c r="J855" s="12" t="s">
        <v>803</v>
      </c>
      <c r="K855" s="12">
        <v>2</v>
      </c>
      <c r="L855" s="14">
        <v>519872</v>
      </c>
      <c r="M855" s="14">
        <v>197551.36000000002</v>
      </c>
      <c r="N855" s="14">
        <v>1237295.3600000001</v>
      </c>
      <c r="O855" s="14" t="s">
        <v>985</v>
      </c>
      <c r="P855" s="12" t="s">
        <v>29</v>
      </c>
      <c r="Q855" s="15">
        <v>43608</v>
      </c>
      <c r="R855">
        <f t="shared" si="27"/>
        <v>-2</v>
      </c>
      <c r="S855" s="13">
        <v>43605</v>
      </c>
      <c r="T855" s="12">
        <v>2</v>
      </c>
      <c r="U855" s="13">
        <v>43605</v>
      </c>
      <c r="V855" s="12">
        <v>9421</v>
      </c>
      <c r="W855" s="22"/>
      <c r="X855" s="12"/>
      <c r="Y855" s="12"/>
      <c r="Z855" s="12"/>
    </row>
    <row r="856" spans="1:26" x14ac:dyDescent="0.25">
      <c r="A856" s="12" t="s">
        <v>24</v>
      </c>
      <c r="B856" s="13">
        <v>43606</v>
      </c>
      <c r="C856" s="12" t="s">
        <v>32</v>
      </c>
      <c r="D856" s="12" t="s">
        <v>33</v>
      </c>
      <c r="E856" s="12">
        <v>71</v>
      </c>
      <c r="F856" s="13">
        <v>43606</v>
      </c>
      <c r="G856" s="12">
        <v>830091676</v>
      </c>
      <c r="H856" s="12" t="s">
        <v>75</v>
      </c>
      <c r="I856" s="12">
        <v>1</v>
      </c>
      <c r="J856" s="12" t="s">
        <v>986</v>
      </c>
      <c r="K856" s="12">
        <v>2</v>
      </c>
      <c r="L856" s="14">
        <v>192499</v>
      </c>
      <c r="M856" s="14" t="s">
        <v>36</v>
      </c>
      <c r="N856" s="14">
        <v>384998</v>
      </c>
      <c r="O856" s="14" t="s">
        <v>985</v>
      </c>
      <c r="P856" s="12" t="s">
        <v>29</v>
      </c>
      <c r="Q856" s="15">
        <v>43608</v>
      </c>
      <c r="R856">
        <f t="shared" si="27"/>
        <v>-2</v>
      </c>
      <c r="S856" s="13">
        <v>43605</v>
      </c>
      <c r="T856" s="12">
        <v>2</v>
      </c>
      <c r="U856" s="13">
        <v>43605</v>
      </c>
      <c r="V856" s="12">
        <v>9421</v>
      </c>
      <c r="W856" s="22"/>
      <c r="X856" s="12"/>
      <c r="Y856" s="12"/>
      <c r="Z856" s="12"/>
    </row>
    <row r="857" spans="1:26" x14ac:dyDescent="0.25">
      <c r="A857" s="12" t="s">
        <v>24</v>
      </c>
      <c r="B857" s="13">
        <v>43606</v>
      </c>
      <c r="C857" s="12" t="s">
        <v>32</v>
      </c>
      <c r="D857" s="12" t="s">
        <v>33</v>
      </c>
      <c r="E857" s="12">
        <v>71</v>
      </c>
      <c r="F857" s="13">
        <v>43606</v>
      </c>
      <c r="G857" s="12">
        <v>830091676</v>
      </c>
      <c r="H857" s="12" t="s">
        <v>75</v>
      </c>
      <c r="I857" s="12">
        <v>3</v>
      </c>
      <c r="J857" s="12" t="s">
        <v>814</v>
      </c>
      <c r="K857" s="12">
        <v>4</v>
      </c>
      <c r="L857" s="14">
        <v>143555</v>
      </c>
      <c r="M857" s="14" t="s">
        <v>36</v>
      </c>
      <c r="N857" s="14">
        <v>574220</v>
      </c>
      <c r="O857" s="14" t="s">
        <v>985</v>
      </c>
      <c r="P857" s="12" t="s">
        <v>29</v>
      </c>
      <c r="Q857" s="15">
        <v>43608</v>
      </c>
      <c r="R857">
        <f t="shared" si="27"/>
        <v>-2</v>
      </c>
      <c r="S857" s="13">
        <v>43605</v>
      </c>
      <c r="T857" s="12">
        <v>4</v>
      </c>
      <c r="U857" s="13">
        <v>43605</v>
      </c>
      <c r="V857" s="12">
        <v>9421</v>
      </c>
      <c r="W857" s="22"/>
      <c r="X857" s="12"/>
      <c r="Y857" s="12"/>
      <c r="Z857" s="12"/>
    </row>
    <row r="858" spans="1:26" x14ac:dyDescent="0.25">
      <c r="A858" s="12" t="s">
        <v>24</v>
      </c>
      <c r="B858" s="13">
        <v>43606</v>
      </c>
      <c r="C858" s="12" t="s">
        <v>32</v>
      </c>
      <c r="D858" s="12" t="s">
        <v>33</v>
      </c>
      <c r="E858" s="12">
        <v>71</v>
      </c>
      <c r="F858" s="13">
        <v>43606</v>
      </c>
      <c r="G858" s="12">
        <v>830091676</v>
      </c>
      <c r="H858" s="12" t="s">
        <v>75</v>
      </c>
      <c r="I858" s="12">
        <v>4</v>
      </c>
      <c r="J858" s="12" t="s">
        <v>697</v>
      </c>
      <c r="K858" s="12">
        <v>4</v>
      </c>
      <c r="L858" s="14">
        <v>143555</v>
      </c>
      <c r="M858" s="14" t="s">
        <v>36</v>
      </c>
      <c r="N858" s="14">
        <v>574220</v>
      </c>
      <c r="O858" s="14" t="s">
        <v>985</v>
      </c>
      <c r="P858" s="12" t="s">
        <v>29</v>
      </c>
      <c r="Q858" s="15">
        <v>43608</v>
      </c>
      <c r="R858">
        <f t="shared" si="27"/>
        <v>-2</v>
      </c>
      <c r="S858" s="13">
        <v>43605</v>
      </c>
      <c r="T858" s="12">
        <v>4</v>
      </c>
      <c r="U858" s="13">
        <v>43605</v>
      </c>
      <c r="V858" s="12">
        <v>9421</v>
      </c>
      <c r="W858" s="22"/>
      <c r="X858" s="12"/>
      <c r="Y858" s="12"/>
      <c r="Z858" s="12"/>
    </row>
    <row r="859" spans="1:26" x14ac:dyDescent="0.25">
      <c r="A859" s="12" t="s">
        <v>24</v>
      </c>
      <c r="B859" s="13">
        <v>43606</v>
      </c>
      <c r="C859" s="12" t="s">
        <v>32</v>
      </c>
      <c r="D859" s="12" t="s">
        <v>33</v>
      </c>
      <c r="E859" s="12">
        <v>72</v>
      </c>
      <c r="F859" s="13">
        <v>43606</v>
      </c>
      <c r="G859" s="12">
        <v>830091676</v>
      </c>
      <c r="H859" s="12" t="s">
        <v>75</v>
      </c>
      <c r="I859" s="12">
        <v>1</v>
      </c>
      <c r="J859" s="12" t="s">
        <v>691</v>
      </c>
      <c r="K859" s="12">
        <v>3</v>
      </c>
      <c r="L859" s="14">
        <v>519872</v>
      </c>
      <c r="M859" s="14">
        <v>296327.03999999998</v>
      </c>
      <c r="N859" s="14">
        <v>1855943.04</v>
      </c>
      <c r="O859" s="14" t="s">
        <v>987</v>
      </c>
      <c r="P859" s="12" t="s">
        <v>29</v>
      </c>
      <c r="Q859" s="15">
        <v>43608</v>
      </c>
      <c r="R859">
        <f t="shared" si="27"/>
        <v>-2</v>
      </c>
      <c r="S859" s="13">
        <v>43605</v>
      </c>
      <c r="T859" s="12">
        <v>3</v>
      </c>
      <c r="U859" s="13">
        <v>43605</v>
      </c>
      <c r="V859" s="12">
        <v>9425</v>
      </c>
      <c r="W859" s="22"/>
      <c r="X859" s="12"/>
      <c r="Y859" s="12"/>
      <c r="Z859" s="12"/>
    </row>
    <row r="860" spans="1:26" x14ac:dyDescent="0.25">
      <c r="A860" s="12" t="s">
        <v>24</v>
      </c>
      <c r="B860" s="13">
        <v>43606</v>
      </c>
      <c r="C860" s="12" t="s">
        <v>32</v>
      </c>
      <c r="D860" s="12" t="s">
        <v>33</v>
      </c>
      <c r="E860" s="12">
        <v>72</v>
      </c>
      <c r="F860" s="13">
        <v>43606</v>
      </c>
      <c r="G860" s="12">
        <v>830091676</v>
      </c>
      <c r="H860" s="12" t="s">
        <v>75</v>
      </c>
      <c r="I860" s="12">
        <v>2</v>
      </c>
      <c r="J860" s="12" t="s">
        <v>988</v>
      </c>
      <c r="K860" s="12">
        <v>1</v>
      </c>
      <c r="L860" s="14">
        <v>519872</v>
      </c>
      <c r="M860" s="14">
        <v>98775.680000000008</v>
      </c>
      <c r="N860" s="14">
        <v>618647.68000000005</v>
      </c>
      <c r="O860" s="14" t="s">
        <v>987</v>
      </c>
      <c r="P860" s="12" t="s">
        <v>29</v>
      </c>
      <c r="Q860" s="15">
        <v>43608</v>
      </c>
      <c r="R860">
        <f t="shared" si="27"/>
        <v>-2</v>
      </c>
      <c r="S860" s="13">
        <v>43605</v>
      </c>
      <c r="T860" s="12">
        <v>1</v>
      </c>
      <c r="U860" s="13">
        <v>43605</v>
      </c>
      <c r="V860" s="12">
        <v>9425</v>
      </c>
      <c r="W860" s="22"/>
      <c r="X860" s="12"/>
      <c r="Y860" s="12"/>
      <c r="Z860" s="12"/>
    </row>
    <row r="861" spans="1:26" x14ac:dyDescent="0.25">
      <c r="A861" s="12" t="s">
        <v>24</v>
      </c>
      <c r="B861" s="13">
        <v>43606</v>
      </c>
      <c r="C861" s="12" t="s">
        <v>605</v>
      </c>
      <c r="D861" s="12" t="s">
        <v>33</v>
      </c>
      <c r="E861" s="12">
        <v>73</v>
      </c>
      <c r="F861" s="13">
        <v>43606</v>
      </c>
      <c r="G861" s="12">
        <v>830091676</v>
      </c>
      <c r="H861" s="12" t="s">
        <v>75</v>
      </c>
      <c r="I861" s="12">
        <v>1</v>
      </c>
      <c r="J861" s="12" t="s">
        <v>989</v>
      </c>
      <c r="K861" s="12">
        <v>1</v>
      </c>
      <c r="L861" s="14">
        <v>519872</v>
      </c>
      <c r="M861" s="14">
        <v>98775.680000000008</v>
      </c>
      <c r="N861" s="14">
        <v>618647.68000000005</v>
      </c>
      <c r="O861" s="14" t="s">
        <v>990</v>
      </c>
      <c r="P861" s="12" t="s">
        <v>29</v>
      </c>
      <c r="Q861" s="15">
        <v>43608</v>
      </c>
      <c r="R861">
        <f t="shared" si="27"/>
        <v>-2</v>
      </c>
      <c r="S861" s="13">
        <v>43605</v>
      </c>
      <c r="T861" s="12">
        <v>1</v>
      </c>
      <c r="U861" s="13">
        <v>43605</v>
      </c>
      <c r="V861" s="12">
        <v>9424</v>
      </c>
      <c r="W861" s="22"/>
      <c r="X861" s="12"/>
      <c r="Y861" s="12"/>
      <c r="Z861" s="12"/>
    </row>
    <row r="862" spans="1:26" x14ac:dyDescent="0.25">
      <c r="A862" s="12" t="s">
        <v>24</v>
      </c>
      <c r="B862" s="13">
        <v>43606</v>
      </c>
      <c r="C862" s="12" t="s">
        <v>32</v>
      </c>
      <c r="D862" s="12" t="s">
        <v>33</v>
      </c>
      <c r="E862" s="12">
        <v>74</v>
      </c>
      <c r="F862" s="13">
        <v>43606</v>
      </c>
      <c r="G862" s="12">
        <v>830091676</v>
      </c>
      <c r="H862" s="12" t="s">
        <v>75</v>
      </c>
      <c r="I862" s="12">
        <v>1</v>
      </c>
      <c r="J862" s="12" t="s">
        <v>991</v>
      </c>
      <c r="K862" s="12">
        <v>1</v>
      </c>
      <c r="L862" s="14">
        <v>519872</v>
      </c>
      <c r="M862" s="14">
        <v>98775.680000000008</v>
      </c>
      <c r="N862" s="14">
        <v>618647.68000000005</v>
      </c>
      <c r="O862" s="14" t="s">
        <v>992</v>
      </c>
      <c r="P862" s="12" t="s">
        <v>29</v>
      </c>
      <c r="Q862" s="15">
        <v>43608</v>
      </c>
      <c r="R862">
        <f t="shared" si="27"/>
        <v>-2</v>
      </c>
      <c r="S862" s="13">
        <v>43605</v>
      </c>
      <c r="T862" s="12">
        <v>1</v>
      </c>
      <c r="U862" s="13">
        <v>43605</v>
      </c>
      <c r="V862" s="12">
        <v>9426</v>
      </c>
      <c r="W862" s="22"/>
      <c r="X862" s="12"/>
      <c r="Y862" s="12"/>
      <c r="Z862" s="12"/>
    </row>
    <row r="863" spans="1:26" x14ac:dyDescent="0.25">
      <c r="A863" s="12" t="s">
        <v>24</v>
      </c>
      <c r="B863" s="13">
        <v>43607</v>
      </c>
      <c r="C863" s="12" t="s">
        <v>409</v>
      </c>
      <c r="D863" s="12" t="s">
        <v>410</v>
      </c>
      <c r="E863" s="12">
        <v>9</v>
      </c>
      <c r="F863" s="13">
        <v>43607</v>
      </c>
      <c r="G863" s="12">
        <v>830071701</v>
      </c>
      <c r="H863" s="12" t="s">
        <v>993</v>
      </c>
      <c r="I863" s="12">
        <v>1</v>
      </c>
      <c r="J863" s="12" t="s">
        <v>994</v>
      </c>
      <c r="K863" s="12">
        <v>3</v>
      </c>
      <c r="L863" s="14">
        <v>330000</v>
      </c>
      <c r="M863" s="14">
        <v>188100</v>
      </c>
      <c r="N863" s="14">
        <v>1178100</v>
      </c>
      <c r="O863" s="14" t="s">
        <v>995</v>
      </c>
      <c r="P863" s="12" t="s">
        <v>29</v>
      </c>
      <c r="Q863" s="15">
        <v>43609</v>
      </c>
      <c r="R863">
        <f t="shared" si="27"/>
        <v>4</v>
      </c>
      <c r="S863" s="13">
        <v>43612</v>
      </c>
      <c r="T863" s="12">
        <v>3</v>
      </c>
      <c r="U863" s="13">
        <v>43612</v>
      </c>
      <c r="V863" s="12">
        <v>7911</v>
      </c>
      <c r="W863" s="22"/>
      <c r="X863" s="12"/>
      <c r="Y863" s="12"/>
      <c r="Z863" s="12"/>
    </row>
    <row r="864" spans="1:26" x14ac:dyDescent="0.25">
      <c r="A864" s="12" t="s">
        <v>24</v>
      </c>
      <c r="B864" s="13">
        <v>43607</v>
      </c>
      <c r="C864" s="12" t="s">
        <v>409</v>
      </c>
      <c r="D864" s="12" t="s">
        <v>410</v>
      </c>
      <c r="E864" s="12">
        <v>9</v>
      </c>
      <c r="F864" s="13">
        <v>43607</v>
      </c>
      <c r="G864" s="12">
        <v>830071701</v>
      </c>
      <c r="H864" s="12" t="s">
        <v>993</v>
      </c>
      <c r="I864" s="12">
        <v>2</v>
      </c>
      <c r="J864" s="12" t="s">
        <v>996</v>
      </c>
      <c r="K864" s="12">
        <v>4</v>
      </c>
      <c r="L864" s="14">
        <v>76000</v>
      </c>
      <c r="M864" s="14">
        <v>57760</v>
      </c>
      <c r="N864" s="14">
        <v>361760</v>
      </c>
      <c r="O864" s="14" t="s">
        <v>995</v>
      </c>
      <c r="P864" s="12" t="s">
        <v>29</v>
      </c>
      <c r="Q864" s="15">
        <v>43609</v>
      </c>
      <c r="R864">
        <f t="shared" si="27"/>
        <v>4</v>
      </c>
      <c r="S864" s="13">
        <v>43612</v>
      </c>
      <c r="T864" s="12">
        <v>4</v>
      </c>
      <c r="U864" s="13">
        <v>43612</v>
      </c>
      <c r="V864" s="12">
        <v>7911</v>
      </c>
      <c r="W864" s="22"/>
      <c r="X864" s="12"/>
      <c r="Y864" s="12"/>
      <c r="Z864" s="12"/>
    </row>
    <row r="865" spans="1:26" x14ac:dyDescent="0.25">
      <c r="A865" s="12" t="s">
        <v>24</v>
      </c>
      <c r="B865" s="13">
        <v>43607</v>
      </c>
      <c r="C865" s="12" t="s">
        <v>409</v>
      </c>
      <c r="D865" s="12" t="s">
        <v>410</v>
      </c>
      <c r="E865" s="12">
        <v>9</v>
      </c>
      <c r="F865" s="13">
        <v>43607</v>
      </c>
      <c r="G865" s="12">
        <v>830071701</v>
      </c>
      <c r="H865" s="12" t="s">
        <v>993</v>
      </c>
      <c r="I865" s="12">
        <v>3</v>
      </c>
      <c r="J865" s="12" t="s">
        <v>997</v>
      </c>
      <c r="K865" s="12">
        <v>4</v>
      </c>
      <c r="L865" s="14">
        <v>110000</v>
      </c>
      <c r="M865" s="14" t="s">
        <v>36</v>
      </c>
      <c r="N865" s="14">
        <v>440000</v>
      </c>
      <c r="O865" s="14" t="s">
        <v>995</v>
      </c>
      <c r="P865" s="12" t="s">
        <v>29</v>
      </c>
      <c r="Q865" s="15">
        <v>43609</v>
      </c>
      <c r="R865">
        <f t="shared" si="27"/>
        <v>4</v>
      </c>
      <c r="S865" s="13">
        <v>43612</v>
      </c>
      <c r="T865" s="12">
        <v>4</v>
      </c>
      <c r="U865" s="13">
        <v>43612</v>
      </c>
      <c r="V865" s="12">
        <v>7911</v>
      </c>
      <c r="W865" s="22"/>
      <c r="X865" s="12"/>
      <c r="Y865" s="12"/>
      <c r="Z865" s="12"/>
    </row>
    <row r="866" spans="1:26" x14ac:dyDescent="0.25">
      <c r="A866" s="12" t="s">
        <v>24</v>
      </c>
      <c r="B866" s="13">
        <v>43608</v>
      </c>
      <c r="C866" s="12" t="s">
        <v>25</v>
      </c>
      <c r="D866" s="12" t="s">
        <v>26</v>
      </c>
      <c r="E866" s="12">
        <v>44</v>
      </c>
      <c r="F866" s="13">
        <v>43608</v>
      </c>
      <c r="G866" s="12">
        <v>4407551</v>
      </c>
      <c r="H866" s="12" t="s">
        <v>520</v>
      </c>
      <c r="I866" s="12">
        <v>6</v>
      </c>
      <c r="J866" s="12" t="s">
        <v>998</v>
      </c>
      <c r="K866" s="12">
        <v>2</v>
      </c>
      <c r="L866" s="14">
        <v>120000</v>
      </c>
      <c r="M866" s="14">
        <v>45600</v>
      </c>
      <c r="N866" s="14">
        <v>285600</v>
      </c>
      <c r="O866" s="14" t="s">
        <v>999</v>
      </c>
      <c r="P866" s="12" t="s">
        <v>29</v>
      </c>
      <c r="Q866" s="15">
        <v>43609</v>
      </c>
      <c r="R866">
        <f t="shared" si="27"/>
        <v>16</v>
      </c>
      <c r="S866" s="13">
        <v>43629</v>
      </c>
      <c r="T866" s="12">
        <v>2</v>
      </c>
      <c r="U866" s="13">
        <v>43629</v>
      </c>
      <c r="V866" s="12">
        <v>215</v>
      </c>
      <c r="W866" s="22"/>
      <c r="X866" s="12"/>
      <c r="Y866" s="12"/>
      <c r="Z866" s="12"/>
    </row>
    <row r="867" spans="1:26" x14ac:dyDescent="0.25">
      <c r="A867" s="12" t="s">
        <v>24</v>
      </c>
      <c r="B867" s="13">
        <v>43608</v>
      </c>
      <c r="C867" s="12" t="s">
        <v>25</v>
      </c>
      <c r="D867" s="12" t="s">
        <v>26</v>
      </c>
      <c r="E867" s="12">
        <v>44</v>
      </c>
      <c r="F867" s="13">
        <v>43608</v>
      </c>
      <c r="G867" s="12">
        <v>4407551</v>
      </c>
      <c r="H867" s="12" t="s">
        <v>520</v>
      </c>
      <c r="I867" s="12">
        <v>1</v>
      </c>
      <c r="J867" s="12" t="s">
        <v>1000</v>
      </c>
      <c r="K867" s="12">
        <v>2</v>
      </c>
      <c r="L867" s="14">
        <v>440000</v>
      </c>
      <c r="M867" s="14">
        <v>167200</v>
      </c>
      <c r="N867" s="14">
        <v>1047200</v>
      </c>
      <c r="O867" s="14" t="s">
        <v>999</v>
      </c>
      <c r="P867" s="12" t="s">
        <v>29</v>
      </c>
      <c r="Q867" s="15">
        <v>43609</v>
      </c>
      <c r="R867">
        <f t="shared" si="27"/>
        <v>16</v>
      </c>
      <c r="S867" s="13">
        <v>43629</v>
      </c>
      <c r="T867" s="12">
        <v>2</v>
      </c>
      <c r="U867" s="13">
        <v>43629</v>
      </c>
      <c r="V867" s="12">
        <v>215</v>
      </c>
      <c r="W867" s="22"/>
      <c r="X867" s="12"/>
      <c r="Y867" s="12"/>
      <c r="Z867" s="12"/>
    </row>
    <row r="868" spans="1:26" x14ac:dyDescent="0.25">
      <c r="A868" s="12" t="s">
        <v>24</v>
      </c>
      <c r="B868" s="13">
        <v>43608</v>
      </c>
      <c r="C868" s="12" t="s">
        <v>25</v>
      </c>
      <c r="D868" s="12" t="s">
        <v>26</v>
      </c>
      <c r="E868" s="12">
        <v>44</v>
      </c>
      <c r="F868" s="13">
        <v>43608</v>
      </c>
      <c r="G868" s="12">
        <v>4407551</v>
      </c>
      <c r="H868" s="12" t="s">
        <v>520</v>
      </c>
      <c r="I868" s="12">
        <v>2</v>
      </c>
      <c r="J868" s="12" t="s">
        <v>1001</v>
      </c>
      <c r="K868" s="12">
        <v>1</v>
      </c>
      <c r="L868" s="14">
        <v>170000</v>
      </c>
      <c r="M868" s="14">
        <v>32300</v>
      </c>
      <c r="N868" s="14">
        <v>202300</v>
      </c>
      <c r="O868" s="14" t="s">
        <v>999</v>
      </c>
      <c r="P868" s="12" t="s">
        <v>29</v>
      </c>
      <c r="Q868" s="15">
        <v>43609</v>
      </c>
      <c r="R868">
        <f t="shared" si="27"/>
        <v>16</v>
      </c>
      <c r="S868" s="13">
        <v>43629</v>
      </c>
      <c r="T868" s="12">
        <v>1</v>
      </c>
      <c r="U868" s="13">
        <v>43629</v>
      </c>
      <c r="V868" s="12">
        <v>215</v>
      </c>
      <c r="W868" s="22"/>
      <c r="X868" s="12"/>
      <c r="Y868" s="12"/>
      <c r="Z868" s="12"/>
    </row>
    <row r="869" spans="1:26" x14ac:dyDescent="0.25">
      <c r="A869" s="12" t="s">
        <v>24</v>
      </c>
      <c r="B869" s="13">
        <v>43608</v>
      </c>
      <c r="C869" s="12" t="s">
        <v>25</v>
      </c>
      <c r="D869" s="12" t="s">
        <v>26</v>
      </c>
      <c r="E869" s="12">
        <v>44</v>
      </c>
      <c r="F869" s="13">
        <v>43608</v>
      </c>
      <c r="G869" s="12">
        <v>4407551</v>
      </c>
      <c r="H869" s="12" t="s">
        <v>520</v>
      </c>
      <c r="I869" s="12">
        <v>3</v>
      </c>
      <c r="J869" s="12" t="s">
        <v>1002</v>
      </c>
      <c r="K869" s="12">
        <v>2</v>
      </c>
      <c r="L869" s="14">
        <v>170000</v>
      </c>
      <c r="M869" s="14">
        <v>64600</v>
      </c>
      <c r="N869" s="14">
        <v>404600</v>
      </c>
      <c r="O869" s="14" t="s">
        <v>999</v>
      </c>
      <c r="P869" s="12" t="s">
        <v>29</v>
      </c>
      <c r="Q869" s="15">
        <v>43609</v>
      </c>
      <c r="R869">
        <f t="shared" si="27"/>
        <v>16</v>
      </c>
      <c r="S869" s="13">
        <v>43629</v>
      </c>
      <c r="T869" s="12">
        <v>2</v>
      </c>
      <c r="U869" s="13">
        <v>43629</v>
      </c>
      <c r="V869" s="12">
        <v>215</v>
      </c>
      <c r="W869" s="22"/>
      <c r="X869" s="12"/>
      <c r="Y869" s="12"/>
      <c r="Z869" s="12"/>
    </row>
    <row r="870" spans="1:26" x14ac:dyDescent="0.25">
      <c r="A870" s="12" t="s">
        <v>24</v>
      </c>
      <c r="B870" s="13">
        <v>43608</v>
      </c>
      <c r="C870" s="12" t="s">
        <v>25</v>
      </c>
      <c r="D870" s="12" t="s">
        <v>26</v>
      </c>
      <c r="E870" s="12">
        <v>44</v>
      </c>
      <c r="F870" s="13">
        <v>43608</v>
      </c>
      <c r="G870" s="12">
        <v>4407551</v>
      </c>
      <c r="H870" s="12" t="s">
        <v>520</v>
      </c>
      <c r="I870" s="12">
        <v>4</v>
      </c>
      <c r="J870" s="12" t="s">
        <v>1003</v>
      </c>
      <c r="K870" s="12">
        <v>1</v>
      </c>
      <c r="L870" s="14">
        <v>140000</v>
      </c>
      <c r="M870" s="14">
        <v>26600</v>
      </c>
      <c r="N870" s="14">
        <v>166600</v>
      </c>
      <c r="O870" s="14" t="s">
        <v>999</v>
      </c>
      <c r="P870" s="12" t="s">
        <v>29</v>
      </c>
      <c r="Q870" s="15">
        <v>43609</v>
      </c>
      <c r="R870">
        <f t="shared" si="27"/>
        <v>16</v>
      </c>
      <c r="S870" s="13">
        <v>43629</v>
      </c>
      <c r="T870" s="12">
        <v>1</v>
      </c>
      <c r="U870" s="13">
        <v>43629</v>
      </c>
      <c r="V870" s="12">
        <v>215</v>
      </c>
      <c r="W870" s="22"/>
      <c r="X870" s="12"/>
      <c r="Y870" s="12"/>
      <c r="Z870" s="12"/>
    </row>
    <row r="871" spans="1:26" x14ac:dyDescent="0.25">
      <c r="A871" s="12" t="s">
        <v>24</v>
      </c>
      <c r="B871" s="13">
        <v>43608</v>
      </c>
      <c r="C871" s="12" t="s">
        <v>25</v>
      </c>
      <c r="D871" s="12" t="s">
        <v>26</v>
      </c>
      <c r="E871" s="12">
        <v>44</v>
      </c>
      <c r="F871" s="13">
        <v>43608</v>
      </c>
      <c r="G871" s="12">
        <v>4407551</v>
      </c>
      <c r="H871" s="12" t="s">
        <v>520</v>
      </c>
      <c r="I871" s="12">
        <v>5</v>
      </c>
      <c r="J871" s="12" t="s">
        <v>1004</v>
      </c>
      <c r="K871" s="12">
        <v>2</v>
      </c>
      <c r="L871" s="14">
        <v>680000</v>
      </c>
      <c r="M871" s="14">
        <v>258400</v>
      </c>
      <c r="N871" s="14">
        <v>1618400</v>
      </c>
      <c r="O871" s="14" t="s">
        <v>999</v>
      </c>
      <c r="P871" s="12" t="s">
        <v>29</v>
      </c>
      <c r="Q871" s="15">
        <v>43609</v>
      </c>
      <c r="R871">
        <f t="shared" si="27"/>
        <v>16</v>
      </c>
      <c r="S871" s="13">
        <v>43629</v>
      </c>
      <c r="T871" s="12">
        <v>2</v>
      </c>
      <c r="U871" s="13">
        <v>43629</v>
      </c>
      <c r="V871" s="12">
        <v>215</v>
      </c>
      <c r="W871" s="22"/>
      <c r="X871" s="12"/>
      <c r="Y871" s="12"/>
      <c r="Z871" s="12"/>
    </row>
    <row r="872" spans="1:26" x14ac:dyDescent="0.25">
      <c r="A872" s="12" t="s">
        <v>24</v>
      </c>
      <c r="B872" s="13">
        <v>43608</v>
      </c>
      <c r="C872" s="12" t="s">
        <v>32</v>
      </c>
      <c r="D872" s="12" t="s">
        <v>33</v>
      </c>
      <c r="E872" s="12">
        <v>75</v>
      </c>
      <c r="F872" s="13">
        <v>43608</v>
      </c>
      <c r="G872" s="12">
        <v>823004940</v>
      </c>
      <c r="H872" s="12" t="s">
        <v>102</v>
      </c>
      <c r="I872" s="12">
        <v>1</v>
      </c>
      <c r="J872" s="12" t="s">
        <v>537</v>
      </c>
      <c r="K872" s="12">
        <v>1</v>
      </c>
      <c r="L872" s="14">
        <v>209177</v>
      </c>
      <c r="M872" s="14" t="s">
        <v>36</v>
      </c>
      <c r="N872" s="14">
        <v>209177</v>
      </c>
      <c r="O872" s="14" t="s">
        <v>1005</v>
      </c>
      <c r="P872" s="12" t="s">
        <v>29</v>
      </c>
      <c r="Q872" s="15">
        <v>43609</v>
      </c>
      <c r="R872">
        <f t="shared" si="27"/>
        <v>4</v>
      </c>
      <c r="S872" s="13">
        <v>43613</v>
      </c>
      <c r="T872" s="12">
        <v>1</v>
      </c>
      <c r="U872" s="13">
        <v>43613</v>
      </c>
      <c r="V872" s="12">
        <v>59387</v>
      </c>
      <c r="W872" s="22"/>
      <c r="X872" s="12"/>
      <c r="Y872" s="12"/>
      <c r="Z872" s="12"/>
    </row>
    <row r="873" spans="1:26" x14ac:dyDescent="0.25">
      <c r="A873" t="s">
        <v>24</v>
      </c>
      <c r="B873" s="9">
        <v>43608</v>
      </c>
      <c r="C873" t="s">
        <v>32</v>
      </c>
      <c r="D873" t="s">
        <v>33</v>
      </c>
      <c r="E873">
        <v>76</v>
      </c>
      <c r="F873" s="9">
        <v>43608</v>
      </c>
      <c r="G873">
        <v>830091676</v>
      </c>
      <c r="H873" t="s">
        <v>75</v>
      </c>
      <c r="I873">
        <v>1</v>
      </c>
      <c r="J873" t="s">
        <v>803</v>
      </c>
      <c r="K873">
        <v>1</v>
      </c>
      <c r="L873" s="10">
        <v>519872</v>
      </c>
      <c r="M873" s="10">
        <v>98775.680000000008</v>
      </c>
      <c r="N873" s="10">
        <v>618647.68000000005</v>
      </c>
      <c r="O873" s="10" t="s">
        <v>1006</v>
      </c>
      <c r="P873" t="s">
        <v>29</v>
      </c>
      <c r="R873" t="str">
        <f t="shared" si="27"/>
        <v/>
      </c>
      <c r="V873" s="12"/>
    </row>
    <row r="874" spans="1:26" x14ac:dyDescent="0.25">
      <c r="A874" s="12" t="s">
        <v>24</v>
      </c>
      <c r="B874" s="13">
        <v>43608</v>
      </c>
      <c r="C874" s="12">
        <v>0</v>
      </c>
      <c r="D874" s="12" t="s">
        <v>82</v>
      </c>
      <c r="E874" s="12">
        <v>35</v>
      </c>
      <c r="F874" s="13">
        <v>43608</v>
      </c>
      <c r="G874" s="12">
        <v>900015531</v>
      </c>
      <c r="H874" s="12" t="s">
        <v>167</v>
      </c>
      <c r="I874" s="12">
        <v>1</v>
      </c>
      <c r="J874" s="12" t="s">
        <v>1007</v>
      </c>
      <c r="K874" s="12">
        <v>60</v>
      </c>
      <c r="L874" s="14">
        <v>8000</v>
      </c>
      <c r="M874" s="14">
        <v>91200</v>
      </c>
      <c r="N874" s="14">
        <v>571200</v>
      </c>
      <c r="O874" s="14" t="s">
        <v>1008</v>
      </c>
      <c r="P874" s="12" t="s">
        <v>29</v>
      </c>
      <c r="Q874" s="15">
        <v>43609</v>
      </c>
      <c r="R874">
        <f t="shared" si="27"/>
        <v>-2</v>
      </c>
      <c r="S874" s="13">
        <v>43607</v>
      </c>
      <c r="T874" s="12">
        <v>60</v>
      </c>
      <c r="U874" s="13">
        <v>43607</v>
      </c>
      <c r="V874" s="12">
        <v>17878</v>
      </c>
      <c r="W874" s="22"/>
      <c r="X874" s="12"/>
      <c r="Y874" s="12"/>
      <c r="Z874" s="12"/>
    </row>
    <row r="875" spans="1:26" x14ac:dyDescent="0.25">
      <c r="A875" s="12" t="s">
        <v>24</v>
      </c>
      <c r="B875" s="13">
        <v>43608</v>
      </c>
      <c r="C875" s="12">
        <v>0</v>
      </c>
      <c r="D875" s="12" t="s">
        <v>82</v>
      </c>
      <c r="E875" s="12">
        <v>35</v>
      </c>
      <c r="F875" s="13">
        <v>43608</v>
      </c>
      <c r="G875" s="12">
        <v>900015531</v>
      </c>
      <c r="H875" s="12" t="s">
        <v>167</v>
      </c>
      <c r="I875" s="12">
        <v>2</v>
      </c>
      <c r="J875" s="12" t="s">
        <v>1009</v>
      </c>
      <c r="K875" s="12">
        <v>40</v>
      </c>
      <c r="L875" s="14">
        <v>7500</v>
      </c>
      <c r="M875" s="14">
        <v>57000</v>
      </c>
      <c r="N875" s="14">
        <v>357000</v>
      </c>
      <c r="O875" s="14" t="s">
        <v>1008</v>
      </c>
      <c r="P875" s="12" t="s">
        <v>29</v>
      </c>
      <c r="Q875" s="15">
        <v>43609</v>
      </c>
      <c r="R875">
        <f t="shared" si="27"/>
        <v>-2</v>
      </c>
      <c r="S875" s="13">
        <v>43607</v>
      </c>
      <c r="T875" s="12">
        <v>40</v>
      </c>
      <c r="U875" s="13">
        <v>43607</v>
      </c>
      <c r="V875" s="12">
        <v>17878</v>
      </c>
      <c r="W875" s="22"/>
      <c r="X875" s="12"/>
      <c r="Y875" s="12"/>
      <c r="Z875" s="12"/>
    </row>
    <row r="876" spans="1:26" x14ac:dyDescent="0.25">
      <c r="A876" s="12" t="s">
        <v>24</v>
      </c>
      <c r="B876" s="13">
        <v>43608</v>
      </c>
      <c r="C876" s="12">
        <v>0</v>
      </c>
      <c r="D876" s="12" t="s">
        <v>82</v>
      </c>
      <c r="E876" s="12">
        <v>35</v>
      </c>
      <c r="F876" s="13">
        <v>43608</v>
      </c>
      <c r="G876" s="12">
        <v>900015531</v>
      </c>
      <c r="H876" s="12" t="s">
        <v>167</v>
      </c>
      <c r="I876" s="12">
        <v>3</v>
      </c>
      <c r="J876" s="12" t="s">
        <v>1010</v>
      </c>
      <c r="K876" s="12">
        <v>40</v>
      </c>
      <c r="L876" s="14">
        <v>4000</v>
      </c>
      <c r="M876" s="14">
        <v>30400</v>
      </c>
      <c r="N876" s="14">
        <v>190400</v>
      </c>
      <c r="O876" s="14" t="s">
        <v>1008</v>
      </c>
      <c r="P876" s="12" t="s">
        <v>29</v>
      </c>
      <c r="Q876" s="15">
        <v>43609</v>
      </c>
      <c r="R876">
        <f t="shared" si="27"/>
        <v>-2</v>
      </c>
      <c r="S876" s="13">
        <v>43607</v>
      </c>
      <c r="T876" s="12">
        <v>40</v>
      </c>
      <c r="U876" s="13">
        <v>43607</v>
      </c>
      <c r="V876" s="12">
        <v>17878</v>
      </c>
      <c r="W876" s="22"/>
      <c r="X876" s="12"/>
      <c r="Y876" s="12"/>
      <c r="Z876" s="12"/>
    </row>
    <row r="877" spans="1:26" x14ac:dyDescent="0.25">
      <c r="A877" s="12" t="s">
        <v>24</v>
      </c>
      <c r="B877" s="13">
        <v>43608</v>
      </c>
      <c r="C877" s="12">
        <v>0</v>
      </c>
      <c r="D877" s="12" t="s">
        <v>82</v>
      </c>
      <c r="E877" s="12">
        <v>35</v>
      </c>
      <c r="F877" s="13">
        <v>43608</v>
      </c>
      <c r="G877" s="12">
        <v>900015531</v>
      </c>
      <c r="H877" s="12" t="s">
        <v>167</v>
      </c>
      <c r="I877" s="12">
        <v>4</v>
      </c>
      <c r="J877" s="12" t="s">
        <v>1011</v>
      </c>
      <c r="K877" s="12">
        <v>36</v>
      </c>
      <c r="L877" s="14">
        <v>6500</v>
      </c>
      <c r="M877" s="14">
        <v>44460</v>
      </c>
      <c r="N877" s="14">
        <v>278460</v>
      </c>
      <c r="O877" s="14" t="s">
        <v>1008</v>
      </c>
      <c r="P877" s="12" t="s">
        <v>29</v>
      </c>
      <c r="Q877" s="15">
        <v>43609</v>
      </c>
      <c r="R877">
        <f t="shared" si="27"/>
        <v>-2</v>
      </c>
      <c r="S877" s="13">
        <v>43607</v>
      </c>
      <c r="T877" s="12">
        <v>36</v>
      </c>
      <c r="U877" s="13">
        <v>43607</v>
      </c>
      <c r="V877" s="12">
        <v>17878</v>
      </c>
      <c r="W877" s="22"/>
      <c r="X877" s="12"/>
      <c r="Y877" s="12"/>
      <c r="Z877" s="12"/>
    </row>
    <row r="878" spans="1:26" x14ac:dyDescent="0.25">
      <c r="A878" s="12" t="s">
        <v>24</v>
      </c>
      <c r="B878" s="13">
        <v>43608</v>
      </c>
      <c r="C878" s="12">
        <v>0</v>
      </c>
      <c r="D878" s="12" t="s">
        <v>82</v>
      </c>
      <c r="E878" s="12">
        <v>35</v>
      </c>
      <c r="F878" s="13">
        <v>43608</v>
      </c>
      <c r="G878" s="12">
        <v>900015531</v>
      </c>
      <c r="H878" s="12" t="s">
        <v>167</v>
      </c>
      <c r="I878" s="12">
        <v>5</v>
      </c>
      <c r="J878" s="12" t="s">
        <v>1012</v>
      </c>
      <c r="K878" s="12">
        <v>64</v>
      </c>
      <c r="L878" s="14">
        <v>6500</v>
      </c>
      <c r="M878" s="14">
        <v>79040</v>
      </c>
      <c r="N878" s="14">
        <v>495040</v>
      </c>
      <c r="O878" s="14" t="s">
        <v>1008</v>
      </c>
      <c r="P878" s="12" t="s">
        <v>29</v>
      </c>
      <c r="Q878" s="15">
        <v>43609</v>
      </c>
      <c r="R878">
        <f t="shared" si="27"/>
        <v>-2</v>
      </c>
      <c r="S878" s="13">
        <v>43607</v>
      </c>
      <c r="T878" s="12">
        <v>64</v>
      </c>
      <c r="U878" s="13">
        <v>43607</v>
      </c>
      <c r="V878" s="12">
        <v>17878</v>
      </c>
      <c r="W878" s="22"/>
      <c r="X878" s="12"/>
      <c r="Y878" s="12"/>
      <c r="Z878" s="12"/>
    </row>
    <row r="879" spans="1:26" x14ac:dyDescent="0.25">
      <c r="A879" s="12" t="s">
        <v>24</v>
      </c>
      <c r="B879" s="13">
        <v>43608</v>
      </c>
      <c r="C879" s="12" t="s">
        <v>409</v>
      </c>
      <c r="D879" s="12" t="s">
        <v>410</v>
      </c>
      <c r="E879" s="12">
        <v>10</v>
      </c>
      <c r="F879" s="13">
        <v>43608</v>
      </c>
      <c r="G879" s="12">
        <v>800224359</v>
      </c>
      <c r="H879" s="12" t="s">
        <v>744</v>
      </c>
      <c r="I879" s="12">
        <v>1</v>
      </c>
      <c r="J879" s="12" t="s">
        <v>1013</v>
      </c>
      <c r="K879" s="12">
        <v>6</v>
      </c>
      <c r="L879" s="14">
        <v>5700</v>
      </c>
      <c r="M879" s="14">
        <v>6498</v>
      </c>
      <c r="N879" s="14">
        <v>40698</v>
      </c>
      <c r="O879" s="14" t="s">
        <v>36</v>
      </c>
      <c r="P879" s="12" t="s">
        <v>29</v>
      </c>
      <c r="Q879" s="15">
        <v>43609</v>
      </c>
      <c r="R879">
        <f t="shared" si="27"/>
        <v>16</v>
      </c>
      <c r="S879" s="13">
        <v>43629</v>
      </c>
      <c r="T879" s="12">
        <v>6</v>
      </c>
      <c r="U879" s="13">
        <v>43629</v>
      </c>
      <c r="V879" s="12">
        <v>25953</v>
      </c>
      <c r="W879" s="22"/>
      <c r="X879" s="12"/>
      <c r="Y879" s="12"/>
      <c r="Z879" s="12"/>
    </row>
    <row r="880" spans="1:26" x14ac:dyDescent="0.25">
      <c r="A880" s="12" t="s">
        <v>24</v>
      </c>
      <c r="B880" s="13">
        <v>43608</v>
      </c>
      <c r="C880" s="12" t="s">
        <v>409</v>
      </c>
      <c r="D880" s="12" t="s">
        <v>410</v>
      </c>
      <c r="E880" s="12">
        <v>10</v>
      </c>
      <c r="F880" s="13">
        <v>43608</v>
      </c>
      <c r="G880" s="12">
        <v>800224359</v>
      </c>
      <c r="H880" s="12" t="s">
        <v>744</v>
      </c>
      <c r="I880" s="12">
        <v>2</v>
      </c>
      <c r="J880" s="12" t="s">
        <v>1014</v>
      </c>
      <c r="K880" s="12">
        <v>4</v>
      </c>
      <c r="L880" s="14">
        <v>180800</v>
      </c>
      <c r="M880" s="14">
        <v>137408</v>
      </c>
      <c r="N880" s="14">
        <v>860608</v>
      </c>
      <c r="O880" s="14" t="s">
        <v>36</v>
      </c>
      <c r="P880" s="12" t="s">
        <v>29</v>
      </c>
      <c r="Q880" s="15">
        <v>43609</v>
      </c>
      <c r="R880">
        <f t="shared" si="27"/>
        <v>16</v>
      </c>
      <c r="S880" s="13">
        <v>43629</v>
      </c>
      <c r="T880" s="12">
        <v>4</v>
      </c>
      <c r="U880" s="13">
        <v>43629</v>
      </c>
      <c r="V880" s="12">
        <v>25953</v>
      </c>
      <c r="W880" s="22"/>
      <c r="X880" s="12"/>
      <c r="Y880" s="12"/>
      <c r="Z880" s="12"/>
    </row>
    <row r="881" spans="1:26" x14ac:dyDescent="0.25">
      <c r="A881" s="12" t="s">
        <v>24</v>
      </c>
      <c r="B881" s="13">
        <v>43610</v>
      </c>
      <c r="C881" s="12" t="s">
        <v>507</v>
      </c>
      <c r="D881" s="12" t="s">
        <v>33</v>
      </c>
      <c r="E881" s="12">
        <v>77</v>
      </c>
      <c r="F881" s="13">
        <v>43610</v>
      </c>
      <c r="G881" s="12">
        <v>830091676</v>
      </c>
      <c r="H881" s="12" t="s">
        <v>75</v>
      </c>
      <c r="I881" s="12">
        <v>1</v>
      </c>
      <c r="J881" s="12" t="s">
        <v>799</v>
      </c>
      <c r="K881" s="12">
        <v>1</v>
      </c>
      <c r="L881" s="14">
        <v>2836684</v>
      </c>
      <c r="M881" s="14" t="s">
        <v>36</v>
      </c>
      <c r="N881" s="14">
        <v>2836684</v>
      </c>
      <c r="O881" s="14" t="s">
        <v>1015</v>
      </c>
      <c r="P881" s="12" t="s">
        <v>29</v>
      </c>
      <c r="Q881" s="15">
        <v>43614</v>
      </c>
      <c r="R881">
        <f t="shared" si="27"/>
        <v>-2</v>
      </c>
      <c r="S881" s="13">
        <v>43608</v>
      </c>
      <c r="T881" s="12">
        <v>1</v>
      </c>
      <c r="U881" s="13">
        <v>43608</v>
      </c>
      <c r="V881" s="12">
        <v>9466</v>
      </c>
      <c r="W881" s="22"/>
      <c r="X881" s="12"/>
      <c r="Y881" s="12"/>
      <c r="Z881" s="12"/>
    </row>
    <row r="882" spans="1:26" x14ac:dyDescent="0.25">
      <c r="A882" s="12" t="s">
        <v>24</v>
      </c>
      <c r="B882" s="13">
        <v>43610</v>
      </c>
      <c r="C882" s="12" t="s">
        <v>32</v>
      </c>
      <c r="D882" s="12" t="s">
        <v>33</v>
      </c>
      <c r="E882" s="12">
        <v>78</v>
      </c>
      <c r="F882" s="13">
        <v>43610</v>
      </c>
      <c r="G882" s="12">
        <v>830091676</v>
      </c>
      <c r="H882" s="12" t="s">
        <v>75</v>
      </c>
      <c r="I882" s="12">
        <v>1</v>
      </c>
      <c r="J882" s="12" t="s">
        <v>1016</v>
      </c>
      <c r="K882" s="12">
        <v>1</v>
      </c>
      <c r="L882" s="14">
        <v>4767130</v>
      </c>
      <c r="M882" s="14" t="s">
        <v>36</v>
      </c>
      <c r="N882" s="14">
        <v>4767130</v>
      </c>
      <c r="O882" s="14" t="s">
        <v>1017</v>
      </c>
      <c r="P882" s="12" t="s">
        <v>29</v>
      </c>
      <c r="Q882" s="15">
        <v>43614</v>
      </c>
      <c r="R882">
        <f t="shared" si="27"/>
        <v>-1</v>
      </c>
      <c r="S882" s="13">
        <v>43609</v>
      </c>
      <c r="T882" s="12">
        <v>1</v>
      </c>
      <c r="U882" s="13">
        <v>43609</v>
      </c>
      <c r="V882" s="12">
        <v>9475</v>
      </c>
      <c r="W882" s="22"/>
      <c r="X882" s="12"/>
      <c r="Y882" s="12"/>
      <c r="Z882" s="12"/>
    </row>
    <row r="883" spans="1:26" x14ac:dyDescent="0.25">
      <c r="A883" s="12" t="s">
        <v>24</v>
      </c>
      <c r="B883" s="13">
        <v>43612</v>
      </c>
      <c r="C883" s="12" t="s">
        <v>32</v>
      </c>
      <c r="D883" s="12" t="s">
        <v>33</v>
      </c>
      <c r="E883" s="12">
        <v>79</v>
      </c>
      <c r="F883" s="13">
        <v>43612</v>
      </c>
      <c r="G883" s="12">
        <v>816000114</v>
      </c>
      <c r="H883" s="12" t="s">
        <v>898</v>
      </c>
      <c r="I883" s="12">
        <v>1</v>
      </c>
      <c r="J883" s="12" t="s">
        <v>899</v>
      </c>
      <c r="K883" s="12">
        <v>6</v>
      </c>
      <c r="L883" s="14">
        <v>660000</v>
      </c>
      <c r="M883" s="14" t="s">
        <v>36</v>
      </c>
      <c r="N883" s="14">
        <v>3960000</v>
      </c>
      <c r="O883" s="14" t="s">
        <v>1018</v>
      </c>
      <c r="P883" s="12" t="s">
        <v>29</v>
      </c>
      <c r="Q883" s="15">
        <v>43614</v>
      </c>
      <c r="R883">
        <f t="shared" si="27"/>
        <v>-1</v>
      </c>
      <c r="S883" s="13">
        <v>43610</v>
      </c>
      <c r="T883" s="12">
        <v>6</v>
      </c>
      <c r="U883" s="13">
        <v>43610</v>
      </c>
      <c r="V883" s="12">
        <v>29470</v>
      </c>
      <c r="W883" s="22"/>
      <c r="X883" s="12"/>
      <c r="Y883" s="12"/>
      <c r="Z883" s="12"/>
    </row>
    <row r="884" spans="1:26" x14ac:dyDescent="0.25">
      <c r="A884" t="s">
        <v>24</v>
      </c>
      <c r="B884" s="9">
        <v>43612</v>
      </c>
      <c r="C884" t="s">
        <v>32</v>
      </c>
      <c r="D884" t="s">
        <v>33</v>
      </c>
      <c r="E884">
        <v>80</v>
      </c>
      <c r="F884" s="9">
        <v>43612</v>
      </c>
      <c r="G884">
        <v>800250382</v>
      </c>
      <c r="H884" t="s">
        <v>246</v>
      </c>
      <c r="I884">
        <v>1</v>
      </c>
      <c r="J884" t="s">
        <v>1019</v>
      </c>
      <c r="K884">
        <v>1</v>
      </c>
      <c r="L884" s="10">
        <v>340000</v>
      </c>
      <c r="M884" s="10">
        <v>64600</v>
      </c>
      <c r="N884" s="10">
        <v>404600</v>
      </c>
      <c r="O884" s="10" t="s">
        <v>1020</v>
      </c>
      <c r="P884" t="s">
        <v>29</v>
      </c>
      <c r="R884" t="str">
        <f t="shared" si="27"/>
        <v/>
      </c>
      <c r="V884" s="12"/>
    </row>
    <row r="885" spans="1:26" x14ac:dyDescent="0.25">
      <c r="A885" t="s">
        <v>24</v>
      </c>
      <c r="B885" s="9">
        <v>43612</v>
      </c>
      <c r="C885" t="s">
        <v>32</v>
      </c>
      <c r="D885" t="s">
        <v>33</v>
      </c>
      <c r="E885">
        <v>82</v>
      </c>
      <c r="F885" s="9">
        <v>43612</v>
      </c>
      <c r="G885">
        <v>900757947</v>
      </c>
      <c r="H885" t="s">
        <v>30</v>
      </c>
      <c r="I885">
        <v>1</v>
      </c>
      <c r="J885" t="s">
        <v>80</v>
      </c>
      <c r="K885">
        <v>40</v>
      </c>
      <c r="L885" s="10">
        <v>380000</v>
      </c>
      <c r="M885" s="10" t="s">
        <v>36</v>
      </c>
      <c r="N885" s="10">
        <v>15200000</v>
      </c>
      <c r="O885" s="10" t="s">
        <v>1021</v>
      </c>
      <c r="P885" t="s">
        <v>29</v>
      </c>
      <c r="R885" t="str">
        <f t="shared" si="27"/>
        <v/>
      </c>
      <c r="V885" s="12"/>
    </row>
    <row r="886" spans="1:26" x14ac:dyDescent="0.25">
      <c r="A886" t="s">
        <v>24</v>
      </c>
      <c r="B886" s="9">
        <v>43612</v>
      </c>
      <c r="C886" t="s">
        <v>41</v>
      </c>
      <c r="D886" t="s">
        <v>42</v>
      </c>
      <c r="E886">
        <v>30</v>
      </c>
      <c r="F886" s="9">
        <v>43612</v>
      </c>
      <c r="G886">
        <v>816007826</v>
      </c>
      <c r="H886" t="s">
        <v>43</v>
      </c>
      <c r="I886">
        <v>1</v>
      </c>
      <c r="J886" t="s">
        <v>1022</v>
      </c>
      <c r="K886">
        <v>1</v>
      </c>
      <c r="L886" s="10">
        <v>30500</v>
      </c>
      <c r="M886" s="10">
        <v>5795</v>
      </c>
      <c r="N886" s="10">
        <v>36295</v>
      </c>
      <c r="O886" s="10" t="s">
        <v>1023</v>
      </c>
      <c r="P886" t="s">
        <v>29</v>
      </c>
      <c r="R886" t="str">
        <f t="shared" si="27"/>
        <v/>
      </c>
      <c r="V886" s="12"/>
    </row>
    <row r="887" spans="1:26" x14ac:dyDescent="0.25">
      <c r="A887" t="s">
        <v>24</v>
      </c>
      <c r="B887" s="9">
        <v>43612</v>
      </c>
      <c r="C887" t="s">
        <v>41</v>
      </c>
      <c r="D887" t="s">
        <v>42</v>
      </c>
      <c r="E887">
        <v>30</v>
      </c>
      <c r="F887" s="9">
        <v>43612</v>
      </c>
      <c r="G887">
        <v>816007826</v>
      </c>
      <c r="H887" t="s">
        <v>43</v>
      </c>
      <c r="I887">
        <v>2</v>
      </c>
      <c r="J887" t="s">
        <v>1024</v>
      </c>
      <c r="K887">
        <v>1</v>
      </c>
      <c r="L887" s="10">
        <v>14500</v>
      </c>
      <c r="M887" s="10">
        <v>2755</v>
      </c>
      <c r="N887" s="10">
        <v>17255</v>
      </c>
      <c r="O887" s="10" t="s">
        <v>1023</v>
      </c>
      <c r="P887" t="s">
        <v>29</v>
      </c>
      <c r="R887" t="str">
        <f t="shared" si="27"/>
        <v/>
      </c>
      <c r="V887" s="12"/>
    </row>
    <row r="888" spans="1:26" x14ac:dyDescent="0.25">
      <c r="A888" s="12" t="s">
        <v>24</v>
      </c>
      <c r="B888" s="13">
        <v>43612</v>
      </c>
      <c r="C888" s="12" t="s">
        <v>409</v>
      </c>
      <c r="D888" s="12" t="s">
        <v>410</v>
      </c>
      <c r="E888" s="12">
        <v>12</v>
      </c>
      <c r="F888" s="13">
        <v>43612</v>
      </c>
      <c r="G888" s="12">
        <v>800224359</v>
      </c>
      <c r="H888" s="12" t="s">
        <v>744</v>
      </c>
      <c r="I888" s="12">
        <v>1</v>
      </c>
      <c r="J888" s="12" t="s">
        <v>1025</v>
      </c>
      <c r="K888" s="12">
        <v>1</v>
      </c>
      <c r="L888" s="14">
        <v>314400</v>
      </c>
      <c r="M888" s="14">
        <v>59736</v>
      </c>
      <c r="N888" s="14">
        <v>374136</v>
      </c>
      <c r="O888" s="14" t="s">
        <v>1026</v>
      </c>
      <c r="P888" s="12" t="s">
        <v>29</v>
      </c>
      <c r="Q888" s="15">
        <v>43614</v>
      </c>
      <c r="R888">
        <f t="shared" si="27"/>
        <v>11</v>
      </c>
      <c r="S888" s="13">
        <v>43626</v>
      </c>
      <c r="T888" s="12">
        <v>1</v>
      </c>
      <c r="U888" s="13">
        <v>43626</v>
      </c>
      <c r="V888" s="12">
        <v>25915</v>
      </c>
      <c r="W888" s="22"/>
      <c r="X888" s="12"/>
      <c r="Y888" s="12"/>
      <c r="Z888" s="12"/>
    </row>
    <row r="889" spans="1:26" x14ac:dyDescent="0.25">
      <c r="A889" t="s">
        <v>24</v>
      </c>
      <c r="B889" s="9">
        <v>43613</v>
      </c>
      <c r="C889" t="s">
        <v>25</v>
      </c>
      <c r="D889" t="s">
        <v>26</v>
      </c>
      <c r="E889">
        <v>45</v>
      </c>
      <c r="F889" s="9">
        <v>43613</v>
      </c>
      <c r="G889">
        <v>4407551</v>
      </c>
      <c r="H889" t="s">
        <v>520</v>
      </c>
      <c r="I889">
        <v>2</v>
      </c>
      <c r="J889" t="s">
        <v>1027</v>
      </c>
      <c r="K889">
        <v>3</v>
      </c>
      <c r="L889" s="10">
        <v>230000</v>
      </c>
      <c r="M889" s="10">
        <v>131100</v>
      </c>
      <c r="N889" s="10">
        <v>821100</v>
      </c>
      <c r="O889" s="10" t="s">
        <v>1028</v>
      </c>
      <c r="P889" t="s">
        <v>29</v>
      </c>
      <c r="R889" t="str">
        <f t="shared" si="27"/>
        <v/>
      </c>
      <c r="V889" s="12"/>
    </row>
    <row r="890" spans="1:26" x14ac:dyDescent="0.25">
      <c r="A890" t="s">
        <v>24</v>
      </c>
      <c r="B890" s="9">
        <v>43613</v>
      </c>
      <c r="C890" t="s">
        <v>25</v>
      </c>
      <c r="D890" t="s">
        <v>26</v>
      </c>
      <c r="E890">
        <v>45</v>
      </c>
      <c r="F890" s="9">
        <v>43613</v>
      </c>
      <c r="G890">
        <v>4407551</v>
      </c>
      <c r="H890" t="s">
        <v>520</v>
      </c>
      <c r="I890">
        <v>3</v>
      </c>
      <c r="J890" t="s">
        <v>296</v>
      </c>
      <c r="K890">
        <v>7</v>
      </c>
      <c r="L890" s="10">
        <v>250000</v>
      </c>
      <c r="M890" s="10">
        <v>332500</v>
      </c>
      <c r="N890" s="10">
        <v>2082500</v>
      </c>
      <c r="O890" s="10" t="s">
        <v>1028</v>
      </c>
      <c r="P890" t="s">
        <v>29</v>
      </c>
      <c r="R890" t="str">
        <f t="shared" si="27"/>
        <v/>
      </c>
      <c r="V890" s="12"/>
    </row>
    <row r="891" spans="1:26" x14ac:dyDescent="0.25">
      <c r="A891" t="s">
        <v>24</v>
      </c>
      <c r="B891" s="9">
        <v>43613</v>
      </c>
      <c r="C891" t="s">
        <v>25</v>
      </c>
      <c r="D891" t="s">
        <v>26</v>
      </c>
      <c r="E891">
        <v>45</v>
      </c>
      <c r="F891" s="9">
        <v>43613</v>
      </c>
      <c r="G891">
        <v>4407551</v>
      </c>
      <c r="H891" t="s">
        <v>520</v>
      </c>
      <c r="I891">
        <v>1</v>
      </c>
      <c r="J891" t="s">
        <v>1029</v>
      </c>
      <c r="K891">
        <v>6</v>
      </c>
      <c r="L891" s="10">
        <v>35000</v>
      </c>
      <c r="M891" s="10">
        <v>39900</v>
      </c>
      <c r="N891" s="10">
        <v>249900</v>
      </c>
      <c r="O891" s="10" t="s">
        <v>1028</v>
      </c>
      <c r="P891" t="s">
        <v>29</v>
      </c>
      <c r="R891" t="str">
        <f t="shared" si="27"/>
        <v/>
      </c>
      <c r="V891" s="12"/>
    </row>
    <row r="892" spans="1:26" x14ac:dyDescent="0.25">
      <c r="A892" t="s">
        <v>24</v>
      </c>
      <c r="B892" s="9">
        <v>43613</v>
      </c>
      <c r="C892" t="s">
        <v>25</v>
      </c>
      <c r="D892" t="s">
        <v>26</v>
      </c>
      <c r="E892">
        <v>46</v>
      </c>
      <c r="F892" s="9">
        <v>43613</v>
      </c>
      <c r="G892">
        <v>900515350</v>
      </c>
      <c r="H892" t="s">
        <v>1030</v>
      </c>
      <c r="I892">
        <v>1</v>
      </c>
      <c r="J892" t="s">
        <v>1031</v>
      </c>
      <c r="K892">
        <v>6</v>
      </c>
      <c r="L892" s="10">
        <v>300000</v>
      </c>
      <c r="M892" s="10">
        <v>342000</v>
      </c>
      <c r="N892" s="10">
        <v>2142000</v>
      </c>
      <c r="O892" s="10" t="s">
        <v>1032</v>
      </c>
      <c r="P892" t="s">
        <v>29</v>
      </c>
      <c r="R892" t="str">
        <f t="shared" si="27"/>
        <v/>
      </c>
      <c r="V892" s="12"/>
    </row>
    <row r="893" spans="1:26" x14ac:dyDescent="0.25">
      <c r="A893" s="12" t="s">
        <v>24</v>
      </c>
      <c r="B893" s="13">
        <v>43613</v>
      </c>
      <c r="C893" s="12">
        <v>0</v>
      </c>
      <c r="D893" s="12" t="s">
        <v>82</v>
      </c>
      <c r="E893" s="12">
        <v>36</v>
      </c>
      <c r="F893" s="13">
        <v>43613</v>
      </c>
      <c r="G893" s="12">
        <v>900015531</v>
      </c>
      <c r="H893" s="12" t="s">
        <v>167</v>
      </c>
      <c r="I893" s="12">
        <v>1</v>
      </c>
      <c r="J893" s="12" t="s">
        <v>1033</v>
      </c>
      <c r="K893" s="12">
        <v>15</v>
      </c>
      <c r="L893" s="14">
        <v>7500</v>
      </c>
      <c r="M893" s="14">
        <v>21375</v>
      </c>
      <c r="N893" s="14">
        <v>133875</v>
      </c>
      <c r="O893" s="14" t="s">
        <v>1034</v>
      </c>
      <c r="P893" s="12" t="s">
        <v>29</v>
      </c>
      <c r="Q893" s="15">
        <v>43614</v>
      </c>
      <c r="R893">
        <f t="shared" si="27"/>
        <v>1</v>
      </c>
      <c r="S893" s="13">
        <v>43613</v>
      </c>
      <c r="T893" s="12">
        <v>15</v>
      </c>
      <c r="U893" s="13">
        <v>43613</v>
      </c>
      <c r="V893" s="12">
        <v>17881</v>
      </c>
      <c r="W893" s="22"/>
      <c r="X893" s="12"/>
      <c r="Y893" s="12"/>
      <c r="Z893" s="12"/>
    </row>
    <row r="894" spans="1:26" x14ac:dyDescent="0.25">
      <c r="A894" s="12" t="s">
        <v>24</v>
      </c>
      <c r="B894" s="13">
        <v>43613</v>
      </c>
      <c r="C894" s="12">
        <v>0</v>
      </c>
      <c r="D894" s="12" t="s">
        <v>82</v>
      </c>
      <c r="E894" s="12">
        <v>36</v>
      </c>
      <c r="F894" s="13">
        <v>43613</v>
      </c>
      <c r="G894" s="12">
        <v>900015531</v>
      </c>
      <c r="H894" s="12" t="s">
        <v>167</v>
      </c>
      <c r="I894" s="12">
        <v>2</v>
      </c>
      <c r="J894" s="12" t="s">
        <v>1035</v>
      </c>
      <c r="K894" s="12">
        <v>15</v>
      </c>
      <c r="L894" s="14">
        <v>7500</v>
      </c>
      <c r="M894" s="14">
        <v>21375</v>
      </c>
      <c r="N894" s="14">
        <v>133875</v>
      </c>
      <c r="O894" s="14" t="s">
        <v>1034</v>
      </c>
      <c r="P894" s="12" t="s">
        <v>29</v>
      </c>
      <c r="Q894" s="15">
        <v>43614</v>
      </c>
      <c r="R894">
        <f t="shared" si="27"/>
        <v>1</v>
      </c>
      <c r="S894" s="13">
        <v>43613</v>
      </c>
      <c r="T894" s="12">
        <v>15</v>
      </c>
      <c r="U894" s="13">
        <v>43613</v>
      </c>
      <c r="V894" s="12">
        <v>17881</v>
      </c>
      <c r="W894" s="22"/>
      <c r="X894" s="12"/>
      <c r="Y894" s="12"/>
      <c r="Z894" s="12"/>
    </row>
    <row r="895" spans="1:26" x14ac:dyDescent="0.25">
      <c r="A895" s="12" t="s">
        <v>24</v>
      </c>
      <c r="B895" s="13">
        <v>43613</v>
      </c>
      <c r="C895" s="12">
        <v>0</v>
      </c>
      <c r="D895" s="12" t="s">
        <v>82</v>
      </c>
      <c r="E895" s="12">
        <v>36</v>
      </c>
      <c r="F895" s="13">
        <v>43613</v>
      </c>
      <c r="G895" s="12">
        <v>900015531</v>
      </c>
      <c r="H895" s="12" t="s">
        <v>167</v>
      </c>
      <c r="I895" s="12">
        <v>3</v>
      </c>
      <c r="J895" s="12" t="s">
        <v>1036</v>
      </c>
      <c r="K895" s="12">
        <v>20</v>
      </c>
      <c r="L895" s="14">
        <v>4000</v>
      </c>
      <c r="M895" s="14">
        <v>15200</v>
      </c>
      <c r="N895" s="14">
        <v>95200</v>
      </c>
      <c r="O895" s="14" t="s">
        <v>1034</v>
      </c>
      <c r="P895" s="12" t="s">
        <v>29</v>
      </c>
      <c r="Q895" s="15">
        <v>43614</v>
      </c>
      <c r="R895">
        <f t="shared" si="27"/>
        <v>1</v>
      </c>
      <c r="S895" s="13">
        <v>43613</v>
      </c>
      <c r="T895" s="12">
        <v>20</v>
      </c>
      <c r="U895" s="13">
        <v>43613</v>
      </c>
      <c r="V895" s="12">
        <v>17881</v>
      </c>
      <c r="W895" s="22"/>
      <c r="X895" s="12"/>
      <c r="Y895" s="12"/>
      <c r="Z895" s="12"/>
    </row>
    <row r="896" spans="1:26" x14ac:dyDescent="0.25">
      <c r="A896" s="12" t="s">
        <v>24</v>
      </c>
      <c r="B896" s="13">
        <v>43613</v>
      </c>
      <c r="C896" s="12">
        <v>0</v>
      </c>
      <c r="D896" s="12" t="s">
        <v>82</v>
      </c>
      <c r="E896" s="12">
        <v>36</v>
      </c>
      <c r="F896" s="13">
        <v>43613</v>
      </c>
      <c r="G896" s="12">
        <v>900015531</v>
      </c>
      <c r="H896" s="12" t="s">
        <v>167</v>
      </c>
      <c r="I896" s="12">
        <v>4</v>
      </c>
      <c r="J896" s="12" t="s">
        <v>1037</v>
      </c>
      <c r="K896" s="12">
        <v>15</v>
      </c>
      <c r="L896" s="14">
        <v>4000</v>
      </c>
      <c r="M896" s="14">
        <v>11400</v>
      </c>
      <c r="N896" s="14">
        <v>71400</v>
      </c>
      <c r="O896" s="14" t="s">
        <v>1034</v>
      </c>
      <c r="P896" s="12" t="s">
        <v>29</v>
      </c>
      <c r="Q896" s="15">
        <v>43614</v>
      </c>
      <c r="R896">
        <f t="shared" si="27"/>
        <v>1</v>
      </c>
      <c r="S896" s="13">
        <v>43613</v>
      </c>
      <c r="T896" s="12">
        <v>15</v>
      </c>
      <c r="U896" s="13">
        <v>43613</v>
      </c>
      <c r="V896" s="12">
        <v>17881</v>
      </c>
      <c r="W896" s="22"/>
      <c r="X896" s="12"/>
      <c r="Y896" s="12"/>
      <c r="Z896" s="12"/>
    </row>
    <row r="897" spans="1:26" x14ac:dyDescent="0.25">
      <c r="A897" s="12" t="s">
        <v>24</v>
      </c>
      <c r="B897" s="13">
        <v>43613</v>
      </c>
      <c r="C897" s="12">
        <v>0</v>
      </c>
      <c r="D897" s="12" t="s">
        <v>82</v>
      </c>
      <c r="E897" s="12">
        <v>36</v>
      </c>
      <c r="F897" s="13">
        <v>43613</v>
      </c>
      <c r="G897" s="12">
        <v>900015531</v>
      </c>
      <c r="H897" s="12" t="s">
        <v>167</v>
      </c>
      <c r="I897" s="12">
        <v>5</v>
      </c>
      <c r="J897" s="12" t="s">
        <v>1038</v>
      </c>
      <c r="K897" s="12">
        <v>20</v>
      </c>
      <c r="L897" s="14">
        <v>4000</v>
      </c>
      <c r="M897" s="14">
        <v>15200</v>
      </c>
      <c r="N897" s="14">
        <v>95200</v>
      </c>
      <c r="O897" s="14" t="s">
        <v>1034</v>
      </c>
      <c r="P897" s="12" t="s">
        <v>29</v>
      </c>
      <c r="Q897" s="15">
        <v>43614</v>
      </c>
      <c r="R897">
        <f t="shared" si="27"/>
        <v>1</v>
      </c>
      <c r="S897" s="13">
        <v>43613</v>
      </c>
      <c r="T897" s="12">
        <v>20</v>
      </c>
      <c r="U897" s="13">
        <v>43613</v>
      </c>
      <c r="V897" s="12">
        <v>17881</v>
      </c>
      <c r="W897" s="22"/>
      <c r="X897" s="12"/>
      <c r="Y897" s="12"/>
      <c r="Z897" s="12"/>
    </row>
    <row r="898" spans="1:26" x14ac:dyDescent="0.25">
      <c r="A898" s="12" t="s">
        <v>24</v>
      </c>
      <c r="B898" s="13">
        <v>43613</v>
      </c>
      <c r="C898" s="12">
        <v>0</v>
      </c>
      <c r="D898" s="12" t="s">
        <v>82</v>
      </c>
      <c r="E898" s="12">
        <v>36</v>
      </c>
      <c r="F898" s="13">
        <v>43613</v>
      </c>
      <c r="G898" s="12">
        <v>900015531</v>
      </c>
      <c r="H898" s="12" t="s">
        <v>167</v>
      </c>
      <c r="I898" s="12">
        <v>6</v>
      </c>
      <c r="J898" s="12" t="s">
        <v>1039</v>
      </c>
      <c r="K898" s="12">
        <v>20</v>
      </c>
      <c r="L898" s="14">
        <v>4000</v>
      </c>
      <c r="M898" s="14">
        <v>15200</v>
      </c>
      <c r="N898" s="14">
        <v>95200</v>
      </c>
      <c r="O898" s="14" t="s">
        <v>1034</v>
      </c>
      <c r="P898" s="12" t="s">
        <v>29</v>
      </c>
      <c r="Q898" s="15">
        <v>43614</v>
      </c>
      <c r="R898">
        <f t="shared" si="27"/>
        <v>1</v>
      </c>
      <c r="S898" s="13">
        <v>43613</v>
      </c>
      <c r="T898" s="12">
        <v>20</v>
      </c>
      <c r="U898" s="13">
        <v>43613</v>
      </c>
      <c r="V898" s="12">
        <v>17881</v>
      </c>
      <c r="W898" s="22"/>
      <c r="X898" s="12"/>
      <c r="Y898" s="12"/>
      <c r="Z898" s="12"/>
    </row>
    <row r="899" spans="1:26" x14ac:dyDescent="0.25">
      <c r="A899" s="12" t="s">
        <v>24</v>
      </c>
      <c r="B899" s="13">
        <v>43613</v>
      </c>
      <c r="C899" s="12">
        <v>0</v>
      </c>
      <c r="D899" s="12" t="s">
        <v>82</v>
      </c>
      <c r="E899" s="12">
        <v>36</v>
      </c>
      <c r="F899" s="13">
        <v>43613</v>
      </c>
      <c r="G899" s="12">
        <v>900015531</v>
      </c>
      <c r="H899" s="12" t="s">
        <v>167</v>
      </c>
      <c r="I899" s="12">
        <v>7</v>
      </c>
      <c r="J899" s="12" t="s">
        <v>1040</v>
      </c>
      <c r="K899" s="12">
        <v>20</v>
      </c>
      <c r="L899" s="14">
        <v>6500</v>
      </c>
      <c r="M899" s="14">
        <v>24700</v>
      </c>
      <c r="N899" s="14">
        <v>154700</v>
      </c>
      <c r="O899" s="14" t="s">
        <v>1034</v>
      </c>
      <c r="P899" s="12" t="s">
        <v>29</v>
      </c>
      <c r="Q899" s="15">
        <v>43614</v>
      </c>
      <c r="R899">
        <f t="shared" ref="R899:R962" si="28">IF(OR(Q899="",U899=""),"",NETWORKDAYS(F899,U899))</f>
        <v>1</v>
      </c>
      <c r="S899" s="13">
        <v>43613</v>
      </c>
      <c r="T899" s="12">
        <v>20</v>
      </c>
      <c r="U899" s="13">
        <v>43613</v>
      </c>
      <c r="V899" s="12">
        <v>17881</v>
      </c>
      <c r="W899" s="22"/>
      <c r="X899" s="12"/>
      <c r="Y899" s="12"/>
      <c r="Z899" s="12"/>
    </row>
    <row r="900" spans="1:26" x14ac:dyDescent="0.25">
      <c r="A900" s="12" t="s">
        <v>24</v>
      </c>
      <c r="B900" s="13">
        <v>43613</v>
      </c>
      <c r="C900" s="12">
        <v>0</v>
      </c>
      <c r="D900" s="12" t="s">
        <v>82</v>
      </c>
      <c r="E900" s="12">
        <v>36</v>
      </c>
      <c r="F900" s="13">
        <v>43613</v>
      </c>
      <c r="G900" s="12">
        <v>900015531</v>
      </c>
      <c r="H900" s="12" t="s">
        <v>167</v>
      </c>
      <c r="I900" s="12">
        <v>8</v>
      </c>
      <c r="J900" s="12" t="s">
        <v>1041</v>
      </c>
      <c r="K900" s="12">
        <v>20</v>
      </c>
      <c r="L900" s="14">
        <v>7500</v>
      </c>
      <c r="M900" s="14">
        <v>28500</v>
      </c>
      <c r="N900" s="14">
        <v>178500</v>
      </c>
      <c r="O900" s="14" t="s">
        <v>1034</v>
      </c>
      <c r="P900" s="12" t="s">
        <v>29</v>
      </c>
      <c r="Q900" s="15">
        <v>43614</v>
      </c>
      <c r="R900">
        <f t="shared" si="28"/>
        <v>1</v>
      </c>
      <c r="S900" s="13">
        <v>43613</v>
      </c>
      <c r="T900" s="12">
        <v>20</v>
      </c>
      <c r="U900" s="13">
        <v>43613</v>
      </c>
      <c r="V900" s="12">
        <v>17881</v>
      </c>
      <c r="W900" s="22"/>
      <c r="X900" s="12"/>
      <c r="Y900" s="12"/>
      <c r="Z900" s="12"/>
    </row>
    <row r="901" spans="1:26" x14ac:dyDescent="0.25">
      <c r="A901" s="12" t="s">
        <v>24</v>
      </c>
      <c r="B901" s="13">
        <v>43613</v>
      </c>
      <c r="C901" s="12">
        <v>0</v>
      </c>
      <c r="D901" s="12" t="s">
        <v>82</v>
      </c>
      <c r="E901" s="12">
        <v>36</v>
      </c>
      <c r="F901" s="13">
        <v>43613</v>
      </c>
      <c r="G901" s="12">
        <v>900015531</v>
      </c>
      <c r="H901" s="12" t="s">
        <v>167</v>
      </c>
      <c r="I901" s="12">
        <v>9</v>
      </c>
      <c r="J901" s="12" t="s">
        <v>1042</v>
      </c>
      <c r="K901" s="12">
        <v>24</v>
      </c>
      <c r="L901" s="14">
        <v>7500</v>
      </c>
      <c r="M901" s="14">
        <v>34200</v>
      </c>
      <c r="N901" s="14">
        <v>214200</v>
      </c>
      <c r="O901" s="14" t="s">
        <v>1034</v>
      </c>
      <c r="P901" s="12" t="s">
        <v>29</v>
      </c>
      <c r="Q901" s="15">
        <v>43614</v>
      </c>
      <c r="R901">
        <f t="shared" si="28"/>
        <v>1</v>
      </c>
      <c r="S901" s="13">
        <v>43613</v>
      </c>
      <c r="T901" s="12">
        <v>24</v>
      </c>
      <c r="U901" s="13">
        <v>43613</v>
      </c>
      <c r="V901" s="12">
        <v>17881</v>
      </c>
      <c r="W901" s="22"/>
      <c r="X901" s="12"/>
      <c r="Y901" s="12"/>
      <c r="Z901" s="12"/>
    </row>
    <row r="902" spans="1:26" x14ac:dyDescent="0.25">
      <c r="A902" s="12" t="s">
        <v>24</v>
      </c>
      <c r="B902" s="13">
        <v>43613</v>
      </c>
      <c r="C902" s="12">
        <v>0</v>
      </c>
      <c r="D902" s="12" t="s">
        <v>82</v>
      </c>
      <c r="E902" s="12">
        <v>36</v>
      </c>
      <c r="F902" s="13">
        <v>43613</v>
      </c>
      <c r="G902" s="12">
        <v>900015531</v>
      </c>
      <c r="H902" s="12" t="s">
        <v>167</v>
      </c>
      <c r="I902" s="12">
        <v>10</v>
      </c>
      <c r="J902" s="12" t="s">
        <v>1043</v>
      </c>
      <c r="K902" s="12">
        <v>20</v>
      </c>
      <c r="L902" s="14">
        <v>6000</v>
      </c>
      <c r="M902" s="14">
        <v>22800</v>
      </c>
      <c r="N902" s="14">
        <v>142800</v>
      </c>
      <c r="O902" s="14" t="s">
        <v>1034</v>
      </c>
      <c r="P902" s="12" t="s">
        <v>29</v>
      </c>
      <c r="Q902" s="15">
        <v>43614</v>
      </c>
      <c r="R902">
        <f t="shared" si="28"/>
        <v>1</v>
      </c>
      <c r="S902" s="13">
        <v>43613</v>
      </c>
      <c r="T902" s="12">
        <v>20</v>
      </c>
      <c r="U902" s="13">
        <v>43613</v>
      </c>
      <c r="V902" s="12">
        <v>17881</v>
      </c>
      <c r="W902" s="22"/>
      <c r="X902" s="12"/>
      <c r="Y902" s="12"/>
      <c r="Z902" s="12"/>
    </row>
    <row r="903" spans="1:26" x14ac:dyDescent="0.25">
      <c r="A903" s="12" t="s">
        <v>24</v>
      </c>
      <c r="B903" s="13">
        <v>43613</v>
      </c>
      <c r="C903" s="12">
        <v>0</v>
      </c>
      <c r="D903" s="12" t="s">
        <v>82</v>
      </c>
      <c r="E903" s="12">
        <v>36</v>
      </c>
      <c r="F903" s="13">
        <v>43613</v>
      </c>
      <c r="G903" s="12">
        <v>900015531</v>
      </c>
      <c r="H903" s="12" t="s">
        <v>167</v>
      </c>
      <c r="I903" s="12">
        <v>11</v>
      </c>
      <c r="J903" s="12" t="s">
        <v>1044</v>
      </c>
      <c r="K903" s="12">
        <v>2000</v>
      </c>
      <c r="L903" s="14">
        <v>70</v>
      </c>
      <c r="M903" s="14">
        <v>26600</v>
      </c>
      <c r="N903" s="14">
        <v>166600</v>
      </c>
      <c r="O903" s="14" t="s">
        <v>1034</v>
      </c>
      <c r="P903" s="12" t="s">
        <v>29</v>
      </c>
      <c r="Q903" s="15">
        <v>43614</v>
      </c>
      <c r="R903">
        <f t="shared" si="28"/>
        <v>1</v>
      </c>
      <c r="S903" s="13">
        <v>43613</v>
      </c>
      <c r="T903" s="12">
        <v>2000</v>
      </c>
      <c r="U903" s="13">
        <v>43613</v>
      </c>
      <c r="V903" s="12">
        <v>17881</v>
      </c>
      <c r="W903" s="22"/>
      <c r="X903" s="12"/>
      <c r="Y903" s="12"/>
      <c r="Z903" s="12"/>
    </row>
    <row r="904" spans="1:26" x14ac:dyDescent="0.25">
      <c r="A904" s="12" t="s">
        <v>24</v>
      </c>
      <c r="B904" s="13">
        <v>43613</v>
      </c>
      <c r="C904" s="12">
        <v>0</v>
      </c>
      <c r="D904" s="12" t="s">
        <v>82</v>
      </c>
      <c r="E904" s="12">
        <v>36</v>
      </c>
      <c r="F904" s="13">
        <v>43613</v>
      </c>
      <c r="G904" s="12">
        <v>900015531</v>
      </c>
      <c r="H904" s="12" t="s">
        <v>167</v>
      </c>
      <c r="I904" s="12">
        <v>12</v>
      </c>
      <c r="J904" s="12" t="s">
        <v>1045</v>
      </c>
      <c r="K904" s="12">
        <v>20</v>
      </c>
      <c r="L904" s="14">
        <v>7500</v>
      </c>
      <c r="M904" s="14">
        <v>28500</v>
      </c>
      <c r="N904" s="14">
        <v>178500</v>
      </c>
      <c r="O904" s="14" t="s">
        <v>1034</v>
      </c>
      <c r="P904" s="12" t="s">
        <v>29</v>
      </c>
      <c r="Q904" s="15">
        <v>43614</v>
      </c>
      <c r="R904">
        <f t="shared" si="28"/>
        <v>1</v>
      </c>
      <c r="S904" s="13">
        <v>43613</v>
      </c>
      <c r="T904" s="12">
        <v>20</v>
      </c>
      <c r="U904" s="13">
        <v>43613</v>
      </c>
      <c r="V904" s="12">
        <v>17881</v>
      </c>
      <c r="W904" s="22"/>
      <c r="X904" s="12"/>
      <c r="Y904" s="12"/>
      <c r="Z904" s="12"/>
    </row>
    <row r="905" spans="1:26" x14ac:dyDescent="0.25">
      <c r="A905" s="12" t="s">
        <v>24</v>
      </c>
      <c r="B905" s="13">
        <v>43613</v>
      </c>
      <c r="C905" s="12">
        <v>0</v>
      </c>
      <c r="D905" s="12" t="s">
        <v>82</v>
      </c>
      <c r="E905" s="12">
        <v>36</v>
      </c>
      <c r="F905" s="13">
        <v>43613</v>
      </c>
      <c r="G905" s="12">
        <v>900015531</v>
      </c>
      <c r="H905" s="12" t="s">
        <v>167</v>
      </c>
      <c r="I905" s="12">
        <v>13</v>
      </c>
      <c r="J905" s="12" t="s">
        <v>659</v>
      </c>
      <c r="K905" s="12">
        <v>1</v>
      </c>
      <c r="L905" s="14">
        <v>15126</v>
      </c>
      <c r="M905" s="14">
        <v>2873.94</v>
      </c>
      <c r="N905" s="14">
        <v>17999.939999999999</v>
      </c>
      <c r="O905" s="14" t="s">
        <v>1034</v>
      </c>
      <c r="P905" s="12" t="s">
        <v>29</v>
      </c>
      <c r="Q905" s="15">
        <v>43614</v>
      </c>
      <c r="R905">
        <f t="shared" si="28"/>
        <v>1</v>
      </c>
      <c r="S905" s="13">
        <v>43613</v>
      </c>
      <c r="T905" s="12">
        <v>1</v>
      </c>
      <c r="U905" s="13">
        <v>43613</v>
      </c>
      <c r="V905" s="12">
        <v>17881</v>
      </c>
      <c r="W905" s="22"/>
      <c r="X905" s="12"/>
      <c r="Y905" s="12"/>
      <c r="Z905" s="12"/>
    </row>
    <row r="906" spans="1:26" x14ac:dyDescent="0.25">
      <c r="A906" t="s">
        <v>24</v>
      </c>
      <c r="B906" s="9">
        <v>43614</v>
      </c>
      <c r="C906" t="s">
        <v>25</v>
      </c>
      <c r="D906" t="s">
        <v>26</v>
      </c>
      <c r="E906">
        <v>47</v>
      </c>
      <c r="F906" s="9">
        <v>43614</v>
      </c>
      <c r="G906">
        <v>900515350</v>
      </c>
      <c r="H906" t="s">
        <v>1030</v>
      </c>
      <c r="I906">
        <v>1</v>
      </c>
      <c r="J906" t="s">
        <v>1046</v>
      </c>
      <c r="K906">
        <v>3</v>
      </c>
      <c r="L906" s="10">
        <v>1215000</v>
      </c>
      <c r="M906" s="10" t="s">
        <v>36</v>
      </c>
      <c r="N906" s="10">
        <v>3645000</v>
      </c>
      <c r="O906" s="10" t="s">
        <v>1047</v>
      </c>
      <c r="P906" t="s">
        <v>29</v>
      </c>
      <c r="R906" t="str">
        <f t="shared" si="28"/>
        <v/>
      </c>
      <c r="V906" s="12"/>
    </row>
    <row r="907" spans="1:26" x14ac:dyDescent="0.25">
      <c r="A907" t="s">
        <v>24</v>
      </c>
      <c r="B907" s="9">
        <v>43614</v>
      </c>
      <c r="C907" t="s">
        <v>25</v>
      </c>
      <c r="D907" t="s">
        <v>26</v>
      </c>
      <c r="E907">
        <v>47</v>
      </c>
      <c r="F907" s="9">
        <v>43614</v>
      </c>
      <c r="G907">
        <v>900515350</v>
      </c>
      <c r="H907" t="s">
        <v>1030</v>
      </c>
      <c r="I907">
        <v>2</v>
      </c>
      <c r="J907" t="s">
        <v>1048</v>
      </c>
      <c r="K907">
        <v>2</v>
      </c>
      <c r="L907" s="10">
        <v>1215000</v>
      </c>
      <c r="M907" s="10" t="s">
        <v>36</v>
      </c>
      <c r="N907" s="10">
        <v>2430000</v>
      </c>
      <c r="O907" s="10" t="s">
        <v>1047</v>
      </c>
      <c r="P907" t="s">
        <v>29</v>
      </c>
      <c r="R907" t="str">
        <f t="shared" si="28"/>
        <v/>
      </c>
      <c r="V907" s="12"/>
    </row>
    <row r="908" spans="1:26" x14ac:dyDescent="0.25">
      <c r="A908" t="s">
        <v>24</v>
      </c>
      <c r="B908" s="9">
        <v>43614</v>
      </c>
      <c r="C908" t="s">
        <v>25</v>
      </c>
      <c r="D908" t="s">
        <v>26</v>
      </c>
      <c r="E908">
        <v>48</v>
      </c>
      <c r="F908" s="9">
        <v>43614</v>
      </c>
      <c r="G908">
        <v>900515350</v>
      </c>
      <c r="H908" t="s">
        <v>1030</v>
      </c>
      <c r="I908">
        <v>1</v>
      </c>
      <c r="J908" t="s">
        <v>1049</v>
      </c>
      <c r="K908">
        <v>1</v>
      </c>
      <c r="L908" s="10">
        <v>1550000</v>
      </c>
      <c r="M908" s="10">
        <v>294500</v>
      </c>
      <c r="N908" s="10">
        <v>1844500</v>
      </c>
      <c r="O908" s="10" t="s">
        <v>1050</v>
      </c>
      <c r="P908" t="s">
        <v>29</v>
      </c>
      <c r="R908" t="str">
        <f t="shared" si="28"/>
        <v/>
      </c>
      <c r="V908" s="12"/>
    </row>
    <row r="909" spans="1:26" x14ac:dyDescent="0.25">
      <c r="A909" s="12" t="s">
        <v>40</v>
      </c>
      <c r="B909" s="13">
        <v>43614</v>
      </c>
      <c r="C909" s="12">
        <v>0</v>
      </c>
      <c r="D909" s="12" t="s">
        <v>311</v>
      </c>
      <c r="E909" s="12">
        <v>11</v>
      </c>
      <c r="F909" s="13">
        <v>43614</v>
      </c>
      <c r="G909" s="12">
        <v>42161212</v>
      </c>
      <c r="H909" s="12" t="s">
        <v>1051</v>
      </c>
      <c r="I909" s="12">
        <v>1</v>
      </c>
      <c r="J909" s="12" t="s">
        <v>1052</v>
      </c>
      <c r="K909" s="12">
        <v>1</v>
      </c>
      <c r="L909" s="14">
        <v>14538</v>
      </c>
      <c r="M909" s="14">
        <v>2762.2200000000003</v>
      </c>
      <c r="N909" s="14">
        <v>17300.22</v>
      </c>
      <c r="O909" s="14" t="s">
        <v>1053</v>
      </c>
      <c r="P909" s="12" t="s">
        <v>29</v>
      </c>
      <c r="Q909" s="15">
        <v>43614</v>
      </c>
      <c r="R909">
        <f t="shared" si="28"/>
        <v>-3</v>
      </c>
      <c r="S909" s="13">
        <v>43612</v>
      </c>
      <c r="T909" s="12">
        <v>1</v>
      </c>
      <c r="U909" s="13">
        <v>43612</v>
      </c>
      <c r="V909" s="12">
        <v>262774</v>
      </c>
      <c r="W909" s="22"/>
      <c r="X909" s="12"/>
      <c r="Y909" s="12"/>
      <c r="Z909" s="12"/>
    </row>
    <row r="910" spans="1:26" x14ac:dyDescent="0.25">
      <c r="A910" s="12" t="s">
        <v>40</v>
      </c>
      <c r="B910" s="13">
        <v>43614</v>
      </c>
      <c r="C910" s="12">
        <v>0</v>
      </c>
      <c r="D910" s="12" t="s">
        <v>311</v>
      </c>
      <c r="E910" s="12">
        <v>11</v>
      </c>
      <c r="F910" s="13">
        <v>43614</v>
      </c>
      <c r="G910" s="12">
        <v>42161212</v>
      </c>
      <c r="H910" s="12" t="s">
        <v>1051</v>
      </c>
      <c r="I910" s="12">
        <v>2</v>
      </c>
      <c r="J910" s="12" t="s">
        <v>1054</v>
      </c>
      <c r="K910" s="12">
        <v>6</v>
      </c>
      <c r="L910" s="14">
        <v>672.2</v>
      </c>
      <c r="M910" s="14">
        <v>766.30800000000011</v>
      </c>
      <c r="N910" s="14">
        <v>4799.5080000000007</v>
      </c>
      <c r="O910" s="14" t="s">
        <v>1053</v>
      </c>
      <c r="P910" s="12" t="s">
        <v>29</v>
      </c>
      <c r="Q910" s="15">
        <v>43614</v>
      </c>
      <c r="R910">
        <f t="shared" si="28"/>
        <v>-3</v>
      </c>
      <c r="S910" s="13">
        <v>43612</v>
      </c>
      <c r="T910" s="12">
        <v>6</v>
      </c>
      <c r="U910" s="13">
        <v>43612</v>
      </c>
      <c r="V910" s="12">
        <v>262774</v>
      </c>
      <c r="W910" s="22"/>
      <c r="X910" s="12"/>
      <c r="Y910" s="12"/>
      <c r="Z910" s="12"/>
    </row>
    <row r="911" spans="1:26" x14ac:dyDescent="0.25">
      <c r="A911" s="12" t="s">
        <v>24</v>
      </c>
      <c r="B911" s="13">
        <v>43614</v>
      </c>
      <c r="C911" s="12" t="s">
        <v>32</v>
      </c>
      <c r="D911" s="12" t="s">
        <v>33</v>
      </c>
      <c r="E911" s="12">
        <v>83</v>
      </c>
      <c r="F911" s="13">
        <v>43614</v>
      </c>
      <c r="G911" s="12">
        <v>830091676</v>
      </c>
      <c r="H911" s="12" t="s">
        <v>75</v>
      </c>
      <c r="I911" s="12">
        <v>1</v>
      </c>
      <c r="J911" s="12" t="s">
        <v>1055</v>
      </c>
      <c r="K911" s="12">
        <v>1</v>
      </c>
      <c r="L911" s="14">
        <v>519872</v>
      </c>
      <c r="M911" s="14">
        <v>98775.680000000008</v>
      </c>
      <c r="N911" s="14">
        <v>618647.68000000005</v>
      </c>
      <c r="O911" s="12" t="s">
        <v>1056</v>
      </c>
      <c r="P911" s="12" t="s">
        <v>29</v>
      </c>
      <c r="Q911" s="15">
        <v>43614</v>
      </c>
      <c r="R911">
        <f t="shared" si="28"/>
        <v>-2</v>
      </c>
      <c r="S911" s="13">
        <v>43613</v>
      </c>
      <c r="T911" s="12">
        <v>1</v>
      </c>
      <c r="U911" s="13">
        <v>43613</v>
      </c>
      <c r="V911" s="12">
        <v>9496</v>
      </c>
      <c r="W911" s="22"/>
      <c r="X911" s="12"/>
      <c r="Y911" s="12"/>
      <c r="Z911" s="12"/>
    </row>
    <row r="912" spans="1:26" x14ac:dyDescent="0.25">
      <c r="A912" s="12" t="s">
        <v>24</v>
      </c>
      <c r="B912" s="13">
        <v>43614</v>
      </c>
      <c r="C912" s="12" t="s">
        <v>32</v>
      </c>
      <c r="D912" s="12" t="s">
        <v>33</v>
      </c>
      <c r="E912" s="12">
        <v>83</v>
      </c>
      <c r="F912" s="13">
        <v>43614</v>
      </c>
      <c r="G912" s="12">
        <v>830091676</v>
      </c>
      <c r="H912" s="12" t="s">
        <v>75</v>
      </c>
      <c r="I912" s="12">
        <v>2</v>
      </c>
      <c r="J912" s="12" t="s">
        <v>1057</v>
      </c>
      <c r="K912" s="12">
        <v>1</v>
      </c>
      <c r="L912" s="14">
        <v>519872</v>
      </c>
      <c r="M912" s="14">
        <v>98775.680000000008</v>
      </c>
      <c r="N912" s="14">
        <v>618647.68000000005</v>
      </c>
      <c r="O912" s="12" t="s">
        <v>1056</v>
      </c>
      <c r="P912" s="12" t="s">
        <v>29</v>
      </c>
      <c r="Q912" s="15">
        <v>43614</v>
      </c>
      <c r="R912">
        <f t="shared" si="28"/>
        <v>-2</v>
      </c>
      <c r="S912" s="13">
        <v>43613</v>
      </c>
      <c r="T912" s="12">
        <v>1</v>
      </c>
      <c r="U912" s="13">
        <v>43613</v>
      </c>
      <c r="V912" s="12">
        <v>9496</v>
      </c>
      <c r="W912" s="22"/>
      <c r="X912" s="12"/>
      <c r="Y912" s="12"/>
      <c r="Z912" s="12"/>
    </row>
    <row r="913" spans="1:26" x14ac:dyDescent="0.25">
      <c r="A913" s="12" t="s">
        <v>24</v>
      </c>
      <c r="B913" s="13">
        <v>43614</v>
      </c>
      <c r="C913" s="12" t="s">
        <v>310</v>
      </c>
      <c r="D913" s="12" t="s">
        <v>33</v>
      </c>
      <c r="E913" s="12">
        <v>84</v>
      </c>
      <c r="F913" s="13">
        <v>43614</v>
      </c>
      <c r="G913" s="12">
        <v>830091676</v>
      </c>
      <c r="H913" s="12" t="s">
        <v>75</v>
      </c>
      <c r="I913" s="12">
        <v>1</v>
      </c>
      <c r="J913" s="12" t="s">
        <v>1057</v>
      </c>
      <c r="K913" s="12">
        <v>1</v>
      </c>
      <c r="L913" s="14">
        <v>519872</v>
      </c>
      <c r="M913" s="14">
        <v>98775.680000000008</v>
      </c>
      <c r="N913" s="14">
        <v>618647.68000000005</v>
      </c>
      <c r="O913" s="12" t="s">
        <v>1058</v>
      </c>
      <c r="P913" s="12" t="s">
        <v>29</v>
      </c>
      <c r="Q913" s="15">
        <v>43615</v>
      </c>
      <c r="R913">
        <f t="shared" si="28"/>
        <v>-2</v>
      </c>
      <c r="S913" s="13">
        <v>43613</v>
      </c>
      <c r="T913" s="12">
        <v>1</v>
      </c>
      <c r="U913" s="13">
        <v>43613</v>
      </c>
      <c r="V913" s="12">
        <v>9497</v>
      </c>
      <c r="W913" s="22"/>
      <c r="X913" s="12"/>
      <c r="Y913" s="12"/>
      <c r="Z913" s="12"/>
    </row>
    <row r="914" spans="1:26" x14ac:dyDescent="0.25">
      <c r="A914" s="12" t="s">
        <v>24</v>
      </c>
      <c r="B914" s="13">
        <v>43614</v>
      </c>
      <c r="C914" s="12" t="s">
        <v>409</v>
      </c>
      <c r="D914" s="12" t="s">
        <v>410</v>
      </c>
      <c r="E914" s="12">
        <v>13</v>
      </c>
      <c r="F914" s="13">
        <v>43614</v>
      </c>
      <c r="G914" s="12">
        <v>860508007</v>
      </c>
      <c r="H914" s="12" t="s">
        <v>1059</v>
      </c>
      <c r="I914" s="12">
        <v>1</v>
      </c>
      <c r="J914" s="12" t="s">
        <v>1060</v>
      </c>
      <c r="K914" s="12">
        <v>100</v>
      </c>
      <c r="L914" s="25">
        <v>142.85</v>
      </c>
      <c r="M914" s="14">
        <v>2714.15</v>
      </c>
      <c r="N914" s="14">
        <v>16999.150000000001</v>
      </c>
      <c r="O914" s="12" t="s">
        <v>1061</v>
      </c>
      <c r="P914" s="12" t="s">
        <v>29</v>
      </c>
      <c r="Q914" s="15">
        <v>43615</v>
      </c>
      <c r="R914">
        <f t="shared" si="28"/>
        <v>3</v>
      </c>
      <c r="S914" s="13">
        <v>43616</v>
      </c>
      <c r="T914" s="12">
        <v>101</v>
      </c>
      <c r="U914" s="13">
        <v>43616</v>
      </c>
      <c r="V914" s="12">
        <v>95380</v>
      </c>
      <c r="W914" s="22"/>
      <c r="X914" s="12"/>
      <c r="Y914" s="12"/>
      <c r="Z914" s="12"/>
    </row>
    <row r="915" spans="1:26" x14ac:dyDescent="0.25">
      <c r="A915" s="12" t="s">
        <v>24</v>
      </c>
      <c r="B915" s="13">
        <v>43614</v>
      </c>
      <c r="C915" s="12" t="s">
        <v>409</v>
      </c>
      <c r="D915" s="12" t="s">
        <v>410</v>
      </c>
      <c r="E915" s="12">
        <v>13</v>
      </c>
      <c r="F915" s="13">
        <v>43614</v>
      </c>
      <c r="G915" s="12">
        <v>860508007</v>
      </c>
      <c r="H915" s="12" t="s">
        <v>1059</v>
      </c>
      <c r="I915" s="12">
        <v>2</v>
      </c>
      <c r="J915" s="12" t="s">
        <v>1062</v>
      </c>
      <c r="K915" s="12">
        <v>100</v>
      </c>
      <c r="L915" s="25">
        <v>475.63</v>
      </c>
      <c r="M915" s="14">
        <v>9036.9699999999993</v>
      </c>
      <c r="N915" s="14">
        <v>56599.97</v>
      </c>
      <c r="O915" s="12" t="s">
        <v>1061</v>
      </c>
      <c r="P915" s="12" t="s">
        <v>29</v>
      </c>
      <c r="Q915" s="15">
        <v>43615</v>
      </c>
      <c r="R915">
        <f t="shared" si="28"/>
        <v>3</v>
      </c>
      <c r="S915" s="13">
        <v>43616</v>
      </c>
      <c r="T915" s="12">
        <v>100</v>
      </c>
      <c r="U915" s="13">
        <v>43616</v>
      </c>
      <c r="V915" s="12">
        <v>95380</v>
      </c>
      <c r="W915" s="22"/>
      <c r="X915" s="12"/>
      <c r="Y915" s="12"/>
      <c r="Z915" s="12"/>
    </row>
    <row r="916" spans="1:26" x14ac:dyDescent="0.25">
      <c r="A916" s="12" t="s">
        <v>24</v>
      </c>
      <c r="B916" s="13">
        <v>43614</v>
      </c>
      <c r="C916" s="12" t="s">
        <v>409</v>
      </c>
      <c r="D916" s="12" t="s">
        <v>410</v>
      </c>
      <c r="E916" s="12">
        <v>13</v>
      </c>
      <c r="F916" s="13">
        <v>43614</v>
      </c>
      <c r="G916" s="12">
        <v>860508007</v>
      </c>
      <c r="H916" s="12" t="s">
        <v>1059</v>
      </c>
      <c r="I916" s="12">
        <v>3</v>
      </c>
      <c r="J916" s="12" t="s">
        <v>1063</v>
      </c>
      <c r="K916" s="12">
        <v>100</v>
      </c>
      <c r="L916" s="25">
        <v>599.16</v>
      </c>
      <c r="M916" s="14">
        <v>11384.04</v>
      </c>
      <c r="N916" s="14">
        <v>71300.040000000008</v>
      </c>
      <c r="O916" s="14" t="s">
        <v>1061</v>
      </c>
      <c r="P916" s="12" t="s">
        <v>29</v>
      </c>
      <c r="Q916" s="15">
        <v>43615</v>
      </c>
      <c r="R916">
        <f t="shared" si="28"/>
        <v>3</v>
      </c>
      <c r="S916" s="13">
        <v>43616</v>
      </c>
      <c r="T916" s="12">
        <v>100</v>
      </c>
      <c r="U916" s="13">
        <v>43616</v>
      </c>
      <c r="V916" s="12">
        <v>95380</v>
      </c>
      <c r="W916" s="22"/>
      <c r="X916" s="12"/>
      <c r="Y916" s="12"/>
      <c r="Z916" s="12"/>
    </row>
    <row r="917" spans="1:26" x14ac:dyDescent="0.25">
      <c r="A917" s="12" t="s">
        <v>24</v>
      </c>
      <c r="B917" s="13">
        <v>43614</v>
      </c>
      <c r="C917" s="12" t="s">
        <v>409</v>
      </c>
      <c r="D917" s="12" t="s">
        <v>410</v>
      </c>
      <c r="E917" s="12">
        <v>13</v>
      </c>
      <c r="F917" s="13">
        <v>43614</v>
      </c>
      <c r="G917" s="12">
        <v>860508007</v>
      </c>
      <c r="H917" s="12" t="s">
        <v>1059</v>
      </c>
      <c r="I917" s="12">
        <v>4</v>
      </c>
      <c r="J917" s="12" t="s">
        <v>1064</v>
      </c>
      <c r="K917" s="12">
        <v>100</v>
      </c>
      <c r="L917" s="25">
        <v>1089.07</v>
      </c>
      <c r="M917" s="14">
        <v>20692.330000000002</v>
      </c>
      <c r="N917" s="14">
        <v>129599.33</v>
      </c>
      <c r="O917" s="14" t="s">
        <v>1061</v>
      </c>
      <c r="P917" s="12" t="s">
        <v>29</v>
      </c>
      <c r="Q917" s="15">
        <v>43615</v>
      </c>
      <c r="R917">
        <f t="shared" si="28"/>
        <v>3</v>
      </c>
      <c r="S917" s="13">
        <v>43616</v>
      </c>
      <c r="T917" s="12">
        <v>100</v>
      </c>
      <c r="U917" s="13">
        <v>43616</v>
      </c>
      <c r="V917" s="12">
        <v>95380</v>
      </c>
      <c r="W917" s="22"/>
      <c r="X917" s="12"/>
      <c r="Y917" s="12"/>
      <c r="Z917" s="12"/>
    </row>
    <row r="918" spans="1:26" x14ac:dyDescent="0.25">
      <c r="A918" s="12" t="s">
        <v>24</v>
      </c>
      <c r="B918" s="13">
        <v>43614</v>
      </c>
      <c r="C918" s="12" t="s">
        <v>409</v>
      </c>
      <c r="D918" s="12" t="s">
        <v>410</v>
      </c>
      <c r="E918" s="12">
        <v>13</v>
      </c>
      <c r="F918" s="13">
        <v>43614</v>
      </c>
      <c r="G918" s="12">
        <v>860508007</v>
      </c>
      <c r="H918" s="12" t="s">
        <v>1059</v>
      </c>
      <c r="I918" s="12">
        <v>5</v>
      </c>
      <c r="J918" s="12" t="s">
        <v>1065</v>
      </c>
      <c r="K918" s="12">
        <v>22</v>
      </c>
      <c r="L918" s="25">
        <v>1663.86</v>
      </c>
      <c r="M918" s="14">
        <v>6954.9348</v>
      </c>
      <c r="N918" s="14">
        <v>43559.854800000001</v>
      </c>
      <c r="O918" s="14" t="s">
        <v>1061</v>
      </c>
      <c r="P918" s="12" t="s">
        <v>29</v>
      </c>
      <c r="Q918" s="15">
        <v>43615</v>
      </c>
      <c r="R918">
        <f t="shared" si="28"/>
        <v>3</v>
      </c>
      <c r="S918" s="13">
        <v>43616</v>
      </c>
      <c r="T918" s="12">
        <v>34</v>
      </c>
      <c r="U918" s="13">
        <v>43616</v>
      </c>
      <c r="V918" s="12">
        <v>95380</v>
      </c>
      <c r="W918" s="22"/>
      <c r="X918" s="12"/>
      <c r="Y918" s="12"/>
      <c r="Z918" s="12"/>
    </row>
    <row r="919" spans="1:26" x14ac:dyDescent="0.25">
      <c r="A919" s="12" t="s">
        <v>24</v>
      </c>
      <c r="B919" s="13">
        <v>43615</v>
      </c>
      <c r="C919" s="12" t="s">
        <v>25</v>
      </c>
      <c r="D919" s="12" t="s">
        <v>26</v>
      </c>
      <c r="E919" s="12">
        <v>49</v>
      </c>
      <c r="F919" s="13">
        <v>43615</v>
      </c>
      <c r="G919" s="12">
        <v>4407551</v>
      </c>
      <c r="H919" s="12" t="s">
        <v>520</v>
      </c>
      <c r="I919" s="12">
        <v>1</v>
      </c>
      <c r="J919" s="12" t="s">
        <v>998</v>
      </c>
      <c r="K919" s="12">
        <v>2</v>
      </c>
      <c r="L919" s="14">
        <v>120000</v>
      </c>
      <c r="M919" s="14">
        <v>45600</v>
      </c>
      <c r="N919" s="14">
        <v>285600</v>
      </c>
      <c r="O919" s="14" t="s">
        <v>1066</v>
      </c>
      <c r="P919" s="12" t="s">
        <v>29</v>
      </c>
      <c r="Q919" s="15">
        <v>43616</v>
      </c>
      <c r="R919">
        <f t="shared" si="28"/>
        <v>-14</v>
      </c>
      <c r="S919" s="13">
        <v>43598</v>
      </c>
      <c r="T919" s="12">
        <v>2</v>
      </c>
      <c r="U919" s="13">
        <v>43598</v>
      </c>
      <c r="V919" s="12">
        <v>216</v>
      </c>
      <c r="W919" s="22"/>
      <c r="X919" s="12"/>
      <c r="Y919" s="12"/>
      <c r="Z919" s="12"/>
    </row>
    <row r="920" spans="1:26" x14ac:dyDescent="0.25">
      <c r="A920" t="s">
        <v>40</v>
      </c>
      <c r="B920" s="9">
        <v>43615</v>
      </c>
      <c r="C920" t="s">
        <v>25</v>
      </c>
      <c r="D920" t="s">
        <v>26</v>
      </c>
      <c r="E920">
        <v>50</v>
      </c>
      <c r="F920" s="9">
        <v>43615</v>
      </c>
      <c r="G920">
        <v>890942914</v>
      </c>
      <c r="H920" t="s">
        <v>349</v>
      </c>
      <c r="I920">
        <v>1</v>
      </c>
      <c r="J920" t="s">
        <v>1067</v>
      </c>
      <c r="K920">
        <v>1</v>
      </c>
      <c r="L920" s="10">
        <v>3350000</v>
      </c>
      <c r="M920" s="10">
        <v>636500</v>
      </c>
      <c r="N920" s="10">
        <v>3986500</v>
      </c>
      <c r="O920" s="10" t="s">
        <v>1068</v>
      </c>
      <c r="P920" t="s">
        <v>29</v>
      </c>
      <c r="R920" t="str">
        <f t="shared" si="28"/>
        <v/>
      </c>
      <c r="V920" s="12"/>
    </row>
    <row r="921" spans="1:26" x14ac:dyDescent="0.25">
      <c r="A921" s="12" t="s">
        <v>24</v>
      </c>
      <c r="B921" s="13">
        <v>43615</v>
      </c>
      <c r="C921" s="12" t="s">
        <v>32</v>
      </c>
      <c r="D921" s="12" t="s">
        <v>33</v>
      </c>
      <c r="E921" s="12">
        <v>85</v>
      </c>
      <c r="F921" s="13">
        <v>43615</v>
      </c>
      <c r="G921" s="12">
        <v>891409291</v>
      </c>
      <c r="H921" s="12" t="s">
        <v>182</v>
      </c>
      <c r="I921" s="12">
        <v>1</v>
      </c>
      <c r="J921" s="12" t="s">
        <v>1069</v>
      </c>
      <c r="K921" s="12">
        <v>1</v>
      </c>
      <c r="L921" s="14">
        <v>1396125</v>
      </c>
      <c r="M921" s="14">
        <v>265263.75</v>
      </c>
      <c r="N921" s="14">
        <v>1661388.75</v>
      </c>
      <c r="O921" s="14" t="s">
        <v>1070</v>
      </c>
      <c r="P921" s="12" t="s">
        <v>29</v>
      </c>
      <c r="Q921" s="15">
        <v>43620</v>
      </c>
      <c r="R921">
        <f t="shared" si="28"/>
        <v>4</v>
      </c>
      <c r="S921" s="13">
        <v>43612</v>
      </c>
      <c r="T921" s="12">
        <v>1</v>
      </c>
      <c r="U921" s="13">
        <v>43620</v>
      </c>
      <c r="V921" s="12">
        <v>42494</v>
      </c>
      <c r="W921" s="22"/>
      <c r="X921" s="12"/>
      <c r="Y921" s="12"/>
      <c r="Z921" s="12"/>
    </row>
    <row r="922" spans="1:26" x14ac:dyDescent="0.25">
      <c r="A922" t="s">
        <v>24</v>
      </c>
      <c r="B922" s="9">
        <v>43615</v>
      </c>
      <c r="C922" t="s">
        <v>41</v>
      </c>
      <c r="D922" t="s">
        <v>42</v>
      </c>
      <c r="E922">
        <v>31</v>
      </c>
      <c r="F922" s="9">
        <v>43615</v>
      </c>
      <c r="G922">
        <v>0</v>
      </c>
      <c r="H922" t="s">
        <v>1071</v>
      </c>
      <c r="I922">
        <v>1</v>
      </c>
      <c r="J922" t="s">
        <v>1072</v>
      </c>
      <c r="K922">
        <v>2</v>
      </c>
      <c r="L922" s="10">
        <v>190188</v>
      </c>
      <c r="M922" s="10" t="s">
        <v>36</v>
      </c>
      <c r="N922" s="10">
        <v>380376</v>
      </c>
      <c r="O922" s="10" t="s">
        <v>1073</v>
      </c>
      <c r="P922" t="s">
        <v>29</v>
      </c>
      <c r="R922" t="str">
        <f t="shared" si="28"/>
        <v/>
      </c>
      <c r="V922" s="12"/>
    </row>
    <row r="923" spans="1:26" x14ac:dyDescent="0.25">
      <c r="A923" s="12" t="s">
        <v>24</v>
      </c>
      <c r="B923" s="13">
        <v>43615</v>
      </c>
      <c r="C923" s="12" t="s">
        <v>248</v>
      </c>
      <c r="D923" s="12" t="s">
        <v>249</v>
      </c>
      <c r="E923" s="12">
        <v>2</v>
      </c>
      <c r="F923" s="13">
        <v>43615</v>
      </c>
      <c r="G923" s="12">
        <v>816003904</v>
      </c>
      <c r="H923" s="12" t="s">
        <v>1074</v>
      </c>
      <c r="I923" s="12">
        <v>1</v>
      </c>
      <c r="J923" s="12" t="s">
        <v>1075</v>
      </c>
      <c r="K923" s="12">
        <v>3</v>
      </c>
      <c r="L923" s="14">
        <v>21008.04</v>
      </c>
      <c r="M923" s="14">
        <v>11974.5828</v>
      </c>
      <c r="N923" s="14">
        <v>74998.702799999999</v>
      </c>
      <c r="O923" s="14" t="s">
        <v>1076</v>
      </c>
      <c r="P923" s="12" t="s">
        <v>29</v>
      </c>
      <c r="Q923" s="15">
        <v>43615</v>
      </c>
      <c r="R923">
        <f t="shared" si="28"/>
        <v>11</v>
      </c>
      <c r="S923" s="13">
        <v>43629</v>
      </c>
      <c r="T923" s="12">
        <v>3</v>
      </c>
      <c r="U923" s="13">
        <v>43629</v>
      </c>
      <c r="V923" s="12">
        <v>14356</v>
      </c>
      <c r="W923" s="22"/>
      <c r="X923" s="12"/>
      <c r="Y923" s="12"/>
      <c r="Z923" s="12"/>
    </row>
    <row r="924" spans="1:26" x14ac:dyDescent="0.25">
      <c r="A924" s="12" t="s">
        <v>24</v>
      </c>
      <c r="B924" s="13">
        <v>43615</v>
      </c>
      <c r="C924" s="12" t="s">
        <v>409</v>
      </c>
      <c r="D924" s="12" t="s">
        <v>410</v>
      </c>
      <c r="E924" s="12">
        <v>14</v>
      </c>
      <c r="F924" s="13">
        <v>43615</v>
      </c>
      <c r="G924" s="12">
        <v>10100094</v>
      </c>
      <c r="H924" s="12" t="s">
        <v>137</v>
      </c>
      <c r="I924" s="12">
        <v>1</v>
      </c>
      <c r="J924" s="12" t="s">
        <v>959</v>
      </c>
      <c r="K924" s="12">
        <v>1</v>
      </c>
      <c r="L924" s="14">
        <v>68487</v>
      </c>
      <c r="M924" s="14">
        <v>13012.53</v>
      </c>
      <c r="N924" s="14">
        <v>81499.53</v>
      </c>
      <c r="O924" s="14" t="s">
        <v>960</v>
      </c>
      <c r="P924" s="12" t="s">
        <v>29</v>
      </c>
      <c r="Q924" s="15">
        <v>43616</v>
      </c>
      <c r="R924">
        <f t="shared" si="28"/>
        <v>10</v>
      </c>
      <c r="S924" s="13">
        <v>43628</v>
      </c>
      <c r="T924" s="12">
        <v>1</v>
      </c>
      <c r="U924" s="13">
        <v>43628</v>
      </c>
      <c r="V924" s="12">
        <v>12909</v>
      </c>
      <c r="W924" s="22"/>
      <c r="X924" s="12"/>
      <c r="Y924" s="12"/>
      <c r="Z924" s="12"/>
    </row>
    <row r="925" spans="1:26" x14ac:dyDescent="0.25">
      <c r="A925" s="12" t="s">
        <v>24</v>
      </c>
      <c r="B925" s="13">
        <v>43616</v>
      </c>
      <c r="C925" s="12" t="s">
        <v>25</v>
      </c>
      <c r="D925" s="12" t="s">
        <v>26</v>
      </c>
      <c r="E925" s="12">
        <v>51</v>
      </c>
      <c r="F925" s="13">
        <v>43616</v>
      </c>
      <c r="G925" s="12">
        <v>900467216</v>
      </c>
      <c r="H925" s="12" t="s">
        <v>1077</v>
      </c>
      <c r="I925" s="12">
        <v>1</v>
      </c>
      <c r="J925" s="12" t="s">
        <v>977</v>
      </c>
      <c r="K925" s="12">
        <v>1</v>
      </c>
      <c r="L925" s="14">
        <v>1600000</v>
      </c>
      <c r="M925" s="14">
        <v>304000</v>
      </c>
      <c r="N925" s="14">
        <v>1904000</v>
      </c>
      <c r="O925" s="14" t="s">
        <v>978</v>
      </c>
      <c r="P925" s="12" t="s">
        <v>29</v>
      </c>
      <c r="Q925" s="15">
        <v>43616</v>
      </c>
      <c r="R925">
        <f t="shared" si="28"/>
        <v>3</v>
      </c>
      <c r="S925" s="13">
        <v>43620</v>
      </c>
      <c r="T925" s="12">
        <v>1</v>
      </c>
      <c r="U925" s="13">
        <v>43620</v>
      </c>
      <c r="V925" s="12">
        <v>1507</v>
      </c>
      <c r="W925" s="22"/>
      <c r="X925" s="12"/>
      <c r="Y925" s="12"/>
      <c r="Z925" s="12"/>
    </row>
    <row r="926" spans="1:26" x14ac:dyDescent="0.25">
      <c r="A926" s="12" t="s">
        <v>24</v>
      </c>
      <c r="B926" s="13">
        <v>43616</v>
      </c>
      <c r="C926" s="12" t="s">
        <v>25</v>
      </c>
      <c r="D926" s="12" t="s">
        <v>26</v>
      </c>
      <c r="E926" s="12">
        <v>51</v>
      </c>
      <c r="F926" s="13">
        <v>43616</v>
      </c>
      <c r="G926" s="12">
        <v>900467216</v>
      </c>
      <c r="H926" s="12" t="s">
        <v>1077</v>
      </c>
      <c r="I926" s="12">
        <v>2</v>
      </c>
      <c r="J926" s="12" t="s">
        <v>979</v>
      </c>
      <c r="K926" s="12">
        <v>1</v>
      </c>
      <c r="L926" s="14">
        <v>200000</v>
      </c>
      <c r="M926" s="14">
        <v>38000</v>
      </c>
      <c r="N926" s="14">
        <v>238000</v>
      </c>
      <c r="O926" s="14" t="s">
        <v>978</v>
      </c>
      <c r="P926" s="12" t="s">
        <v>29</v>
      </c>
      <c r="Q926" s="15">
        <v>43616</v>
      </c>
      <c r="R926">
        <f t="shared" si="28"/>
        <v>3</v>
      </c>
      <c r="S926" s="13">
        <v>43620</v>
      </c>
      <c r="T926" s="12">
        <v>1</v>
      </c>
      <c r="U926" s="13">
        <v>43620</v>
      </c>
      <c r="V926" s="12">
        <v>1507</v>
      </c>
      <c r="W926" s="22"/>
      <c r="X926" s="12"/>
      <c r="Y926" s="12"/>
      <c r="Z926" s="12"/>
    </row>
    <row r="927" spans="1:26" x14ac:dyDescent="0.25">
      <c r="A927" t="s">
        <v>24</v>
      </c>
      <c r="B927" s="9">
        <v>43616</v>
      </c>
      <c r="C927" t="s">
        <v>41</v>
      </c>
      <c r="D927" t="s">
        <v>33</v>
      </c>
      <c r="E927">
        <v>86</v>
      </c>
      <c r="F927" s="9">
        <v>43616</v>
      </c>
      <c r="G927">
        <v>830502518</v>
      </c>
      <c r="H927" t="s">
        <v>725</v>
      </c>
      <c r="I927">
        <v>1</v>
      </c>
      <c r="J927" t="s">
        <v>1078</v>
      </c>
      <c r="K927">
        <v>3</v>
      </c>
      <c r="L927" s="10">
        <v>61176</v>
      </c>
      <c r="M927" s="10">
        <v>34870.32</v>
      </c>
      <c r="N927" s="10">
        <v>218398.32</v>
      </c>
      <c r="O927" s="10" t="s">
        <v>1079</v>
      </c>
      <c r="P927" t="s">
        <v>29</v>
      </c>
      <c r="R927" t="str">
        <f t="shared" si="28"/>
        <v/>
      </c>
      <c r="V927" s="12"/>
    </row>
    <row r="928" spans="1:26" x14ac:dyDescent="0.25">
      <c r="A928" t="s">
        <v>24</v>
      </c>
      <c r="B928" s="9">
        <v>43616</v>
      </c>
      <c r="C928" t="s">
        <v>41</v>
      </c>
      <c r="D928" t="s">
        <v>33</v>
      </c>
      <c r="E928">
        <v>86</v>
      </c>
      <c r="F928" s="9">
        <v>43616</v>
      </c>
      <c r="G928">
        <v>830502518</v>
      </c>
      <c r="H928" t="s">
        <v>725</v>
      </c>
      <c r="I928">
        <v>2</v>
      </c>
      <c r="J928" t="s">
        <v>1080</v>
      </c>
      <c r="K928">
        <v>2</v>
      </c>
      <c r="L928" s="10">
        <v>61176</v>
      </c>
      <c r="M928" s="10">
        <v>23246.880000000001</v>
      </c>
      <c r="N928" s="10">
        <v>145598.88</v>
      </c>
      <c r="O928" s="10" t="s">
        <v>1079</v>
      </c>
      <c r="P928" t="s">
        <v>29</v>
      </c>
      <c r="R928" t="str">
        <f t="shared" si="28"/>
        <v/>
      </c>
      <c r="V928" s="12"/>
    </row>
    <row r="929" spans="1:26" x14ac:dyDescent="0.25">
      <c r="A929" t="s">
        <v>24</v>
      </c>
      <c r="B929" s="9">
        <v>43616</v>
      </c>
      <c r="C929" t="s">
        <v>41</v>
      </c>
      <c r="D929" t="s">
        <v>42</v>
      </c>
      <c r="E929">
        <v>32</v>
      </c>
      <c r="F929" s="9">
        <v>43616</v>
      </c>
      <c r="G929">
        <v>891480000</v>
      </c>
      <c r="H929" t="s">
        <v>152</v>
      </c>
      <c r="I929">
        <v>1</v>
      </c>
      <c r="J929" t="s">
        <v>1081</v>
      </c>
      <c r="K929">
        <v>27</v>
      </c>
      <c r="L929" s="10">
        <v>58000</v>
      </c>
      <c r="M929" s="10" t="s">
        <v>36</v>
      </c>
      <c r="N929" s="10">
        <v>1566000</v>
      </c>
      <c r="O929" s="10" t="s">
        <v>1082</v>
      </c>
      <c r="P929" t="s">
        <v>29</v>
      </c>
      <c r="R929" t="str">
        <f t="shared" si="28"/>
        <v/>
      </c>
      <c r="V929" s="12"/>
    </row>
    <row r="930" spans="1:26" x14ac:dyDescent="0.25">
      <c r="A930" s="12" t="s">
        <v>24</v>
      </c>
      <c r="B930" s="13">
        <v>43620</v>
      </c>
      <c r="C930" s="12" t="s">
        <v>73</v>
      </c>
      <c r="D930" s="12" t="s">
        <v>26</v>
      </c>
      <c r="E930" s="12">
        <v>52</v>
      </c>
      <c r="F930" s="13">
        <v>43620</v>
      </c>
      <c r="G930" s="12">
        <v>10133480</v>
      </c>
      <c r="H930" s="12" t="s">
        <v>1083</v>
      </c>
      <c r="I930" s="12">
        <v>1</v>
      </c>
      <c r="J930" s="12" t="s">
        <v>1084</v>
      </c>
      <c r="K930" s="12">
        <v>1</v>
      </c>
      <c r="L930" s="14">
        <v>30000</v>
      </c>
      <c r="M930" s="14" t="s">
        <v>36</v>
      </c>
      <c r="N930" s="14">
        <v>30000</v>
      </c>
      <c r="O930" s="14" t="s">
        <v>1085</v>
      </c>
      <c r="P930" s="12" t="s">
        <v>29</v>
      </c>
      <c r="Q930" s="15">
        <v>43620</v>
      </c>
      <c r="R930">
        <f t="shared" si="28"/>
        <v>1</v>
      </c>
      <c r="S930" s="13">
        <v>43620</v>
      </c>
      <c r="T930" s="12">
        <v>1</v>
      </c>
      <c r="U930" s="13">
        <v>43620</v>
      </c>
      <c r="V930" s="12" t="s">
        <v>1086</v>
      </c>
      <c r="W930" s="22"/>
      <c r="X930" s="12"/>
      <c r="Y930" s="12"/>
      <c r="Z930" s="12"/>
    </row>
    <row r="931" spans="1:26" x14ac:dyDescent="0.25">
      <c r="A931" s="12" t="s">
        <v>24</v>
      </c>
      <c r="B931" s="13">
        <v>43620</v>
      </c>
      <c r="C931" s="12" t="s">
        <v>32</v>
      </c>
      <c r="D931" s="12" t="s">
        <v>33</v>
      </c>
      <c r="E931" s="12">
        <v>87</v>
      </c>
      <c r="F931" s="13">
        <v>43620</v>
      </c>
      <c r="G931" s="12">
        <v>823004940</v>
      </c>
      <c r="H931" s="12" t="s">
        <v>102</v>
      </c>
      <c r="I931" s="12">
        <v>1</v>
      </c>
      <c r="J931" s="12" t="s">
        <v>1087</v>
      </c>
      <c r="K931" s="12">
        <v>2</v>
      </c>
      <c r="L931" s="14">
        <v>209177</v>
      </c>
      <c r="M931" s="14" t="s">
        <v>36</v>
      </c>
      <c r="N931" s="14">
        <v>418354</v>
      </c>
      <c r="O931" s="14" t="s">
        <v>1088</v>
      </c>
      <c r="P931" s="12" t="s">
        <v>29</v>
      </c>
      <c r="Q931" s="15">
        <v>43621</v>
      </c>
      <c r="R931">
        <f t="shared" si="28"/>
        <v>4</v>
      </c>
      <c r="S931" s="13">
        <v>43623</v>
      </c>
      <c r="T931" s="12">
        <v>2</v>
      </c>
      <c r="U931" s="13">
        <v>43623</v>
      </c>
      <c r="V931" s="12">
        <v>59707</v>
      </c>
      <c r="W931" s="22"/>
      <c r="X931" s="12"/>
      <c r="Y931" s="12"/>
      <c r="Z931" s="12"/>
    </row>
    <row r="932" spans="1:26" x14ac:dyDescent="0.25">
      <c r="A932" s="12" t="s">
        <v>24</v>
      </c>
      <c r="B932" s="13">
        <v>43620</v>
      </c>
      <c r="C932" s="12" t="s">
        <v>41</v>
      </c>
      <c r="D932" s="12" t="s">
        <v>42</v>
      </c>
      <c r="E932" s="12">
        <v>33</v>
      </c>
      <c r="F932" s="13">
        <v>43620</v>
      </c>
      <c r="G932" s="12">
        <v>42101468</v>
      </c>
      <c r="H932" s="12" t="s">
        <v>367</v>
      </c>
      <c r="I932" s="12">
        <v>1</v>
      </c>
      <c r="J932" s="12" t="s">
        <v>1089</v>
      </c>
      <c r="K932" s="12">
        <v>5</v>
      </c>
      <c r="L932" s="14">
        <v>13000</v>
      </c>
      <c r="M932" s="14" t="s">
        <v>36</v>
      </c>
      <c r="N932" s="14">
        <v>65000</v>
      </c>
      <c r="O932" s="14" t="s">
        <v>1090</v>
      </c>
      <c r="P932" s="12" t="s">
        <v>29</v>
      </c>
      <c r="Q932" s="15">
        <v>43621</v>
      </c>
      <c r="R932">
        <f t="shared" si="28"/>
        <v>7</v>
      </c>
      <c r="S932" s="13">
        <v>43628</v>
      </c>
      <c r="T932" s="12">
        <v>5</v>
      </c>
      <c r="U932" s="13">
        <v>43628</v>
      </c>
      <c r="V932" s="12">
        <v>3635</v>
      </c>
      <c r="W932" s="22"/>
      <c r="X932" s="12"/>
      <c r="Y932" s="12"/>
      <c r="Z932" s="12"/>
    </row>
    <row r="933" spans="1:26" x14ac:dyDescent="0.25">
      <c r="A933" s="12" t="s">
        <v>24</v>
      </c>
      <c r="B933" s="13">
        <v>43620</v>
      </c>
      <c r="C933" s="12" t="s">
        <v>41</v>
      </c>
      <c r="D933" s="12" t="s">
        <v>42</v>
      </c>
      <c r="E933" s="12">
        <v>33</v>
      </c>
      <c r="F933" s="13">
        <v>43620</v>
      </c>
      <c r="G933" s="12">
        <v>42101468</v>
      </c>
      <c r="H933" s="12" t="s">
        <v>367</v>
      </c>
      <c r="I933" s="12">
        <v>2</v>
      </c>
      <c r="J933" s="12" t="s">
        <v>1091</v>
      </c>
      <c r="K933" s="12">
        <v>1</v>
      </c>
      <c r="L933" s="14">
        <v>13000</v>
      </c>
      <c r="M933" s="14" t="s">
        <v>36</v>
      </c>
      <c r="N933" s="14">
        <v>13000</v>
      </c>
      <c r="O933" s="14" t="s">
        <v>1090</v>
      </c>
      <c r="P933" s="12" t="s">
        <v>29</v>
      </c>
      <c r="Q933" s="15">
        <v>43621</v>
      </c>
      <c r="R933">
        <f t="shared" si="28"/>
        <v>7</v>
      </c>
      <c r="S933" s="13">
        <v>43628</v>
      </c>
      <c r="T933" s="12">
        <v>1</v>
      </c>
      <c r="U933" s="13">
        <v>43628</v>
      </c>
      <c r="V933" s="12">
        <v>3635</v>
      </c>
      <c r="W933" s="22"/>
      <c r="X933" s="12"/>
      <c r="Y933" s="12"/>
      <c r="Z933" s="12"/>
    </row>
    <row r="934" spans="1:26" x14ac:dyDescent="0.25">
      <c r="A934" t="s">
        <v>24</v>
      </c>
      <c r="B934" s="9">
        <v>43621</v>
      </c>
      <c r="C934" t="s">
        <v>32</v>
      </c>
      <c r="D934" t="s">
        <v>82</v>
      </c>
      <c r="E934">
        <v>37</v>
      </c>
      <c r="F934" s="9">
        <v>43621</v>
      </c>
      <c r="G934">
        <v>900015531</v>
      </c>
      <c r="H934" t="s">
        <v>167</v>
      </c>
      <c r="I934">
        <v>1</v>
      </c>
      <c r="J934" t="s">
        <v>1092</v>
      </c>
      <c r="K934">
        <v>20</v>
      </c>
      <c r="L934" s="10">
        <v>4000</v>
      </c>
      <c r="M934" s="10">
        <v>15200</v>
      </c>
      <c r="N934" s="10">
        <v>95200</v>
      </c>
      <c r="O934" s="10" t="s">
        <v>773</v>
      </c>
      <c r="P934" t="s">
        <v>29</v>
      </c>
      <c r="R934" t="str">
        <f t="shared" si="28"/>
        <v/>
      </c>
      <c r="V934" s="12"/>
    </row>
    <row r="935" spans="1:26" x14ac:dyDescent="0.25">
      <c r="A935" t="s">
        <v>24</v>
      </c>
      <c r="B935" s="9">
        <v>43621</v>
      </c>
      <c r="C935" t="s">
        <v>32</v>
      </c>
      <c r="D935" t="s">
        <v>82</v>
      </c>
      <c r="E935">
        <v>37</v>
      </c>
      <c r="F935" s="9">
        <v>43621</v>
      </c>
      <c r="G935">
        <v>900015531</v>
      </c>
      <c r="H935" t="s">
        <v>167</v>
      </c>
      <c r="I935">
        <v>2</v>
      </c>
      <c r="J935" t="s">
        <v>1093</v>
      </c>
      <c r="K935">
        <v>20</v>
      </c>
      <c r="L935" s="10">
        <v>6500</v>
      </c>
      <c r="M935" s="10">
        <v>24700</v>
      </c>
      <c r="N935" s="10">
        <v>154700</v>
      </c>
      <c r="O935" s="10" t="s">
        <v>773</v>
      </c>
      <c r="P935" t="s">
        <v>29</v>
      </c>
      <c r="R935" t="str">
        <f t="shared" si="28"/>
        <v/>
      </c>
      <c r="V935" s="12"/>
    </row>
    <row r="936" spans="1:26" x14ac:dyDescent="0.25">
      <c r="A936" t="s">
        <v>24</v>
      </c>
      <c r="B936" s="9">
        <v>43621</v>
      </c>
      <c r="C936" t="s">
        <v>32</v>
      </c>
      <c r="D936" t="s">
        <v>82</v>
      </c>
      <c r="E936">
        <v>37</v>
      </c>
      <c r="F936" s="9">
        <v>43621</v>
      </c>
      <c r="G936">
        <v>900015531</v>
      </c>
      <c r="H936" t="s">
        <v>167</v>
      </c>
      <c r="I936">
        <v>3</v>
      </c>
      <c r="J936" t="s">
        <v>784</v>
      </c>
      <c r="K936">
        <v>1000</v>
      </c>
      <c r="L936" s="10">
        <v>70</v>
      </c>
      <c r="M936" s="10">
        <v>13300</v>
      </c>
      <c r="N936" s="10">
        <v>83300</v>
      </c>
      <c r="O936" s="10" t="s">
        <v>773</v>
      </c>
      <c r="P936" t="s">
        <v>29</v>
      </c>
      <c r="R936" t="str">
        <f t="shared" si="28"/>
        <v/>
      </c>
      <c r="V936" s="12"/>
    </row>
    <row r="937" spans="1:26" x14ac:dyDescent="0.25">
      <c r="A937" t="s">
        <v>24</v>
      </c>
      <c r="B937" s="9">
        <v>43621</v>
      </c>
      <c r="C937" t="s">
        <v>32</v>
      </c>
      <c r="D937" t="s">
        <v>82</v>
      </c>
      <c r="E937">
        <v>37</v>
      </c>
      <c r="F937" s="9">
        <v>43621</v>
      </c>
      <c r="G937">
        <v>900015531</v>
      </c>
      <c r="H937" t="s">
        <v>167</v>
      </c>
      <c r="I937">
        <v>4</v>
      </c>
      <c r="J937" t="s">
        <v>1094</v>
      </c>
      <c r="K937">
        <v>3000</v>
      </c>
      <c r="L937" s="10">
        <v>70</v>
      </c>
      <c r="M937" s="10">
        <v>39900</v>
      </c>
      <c r="N937" s="10">
        <v>249900</v>
      </c>
      <c r="O937" s="10" t="s">
        <v>773</v>
      </c>
      <c r="P937" t="s">
        <v>29</v>
      </c>
      <c r="R937" t="str">
        <f t="shared" si="28"/>
        <v/>
      </c>
      <c r="V937" s="12"/>
    </row>
    <row r="938" spans="1:26" x14ac:dyDescent="0.25">
      <c r="A938" t="s">
        <v>24</v>
      </c>
      <c r="B938" s="9">
        <v>43621</v>
      </c>
      <c r="C938" t="s">
        <v>32</v>
      </c>
      <c r="D938" t="s">
        <v>82</v>
      </c>
      <c r="E938">
        <v>37</v>
      </c>
      <c r="F938" s="9">
        <v>43621</v>
      </c>
      <c r="G938">
        <v>900015531</v>
      </c>
      <c r="H938" t="s">
        <v>167</v>
      </c>
      <c r="I938">
        <v>5</v>
      </c>
      <c r="J938" t="s">
        <v>1095</v>
      </c>
      <c r="K938">
        <v>20</v>
      </c>
      <c r="L938" s="10">
        <v>7500</v>
      </c>
      <c r="M938" s="10">
        <v>28500</v>
      </c>
      <c r="N938" s="10">
        <v>178500</v>
      </c>
      <c r="O938" s="10" t="s">
        <v>773</v>
      </c>
      <c r="P938" t="s">
        <v>29</v>
      </c>
      <c r="R938" t="str">
        <f t="shared" si="28"/>
        <v/>
      </c>
      <c r="V938" s="12"/>
    </row>
    <row r="939" spans="1:26" x14ac:dyDescent="0.25">
      <c r="A939" t="s">
        <v>40</v>
      </c>
      <c r="B939" s="9">
        <v>43621</v>
      </c>
      <c r="C939" t="s">
        <v>310</v>
      </c>
      <c r="D939" t="s">
        <v>82</v>
      </c>
      <c r="E939">
        <v>38</v>
      </c>
      <c r="F939" s="9">
        <v>43621</v>
      </c>
      <c r="G939">
        <v>800132936</v>
      </c>
      <c r="H939" t="s">
        <v>1096</v>
      </c>
      <c r="I939">
        <v>1</v>
      </c>
      <c r="J939" t="s">
        <v>1097</v>
      </c>
      <c r="K939">
        <v>40</v>
      </c>
      <c r="L939" s="10">
        <v>210</v>
      </c>
      <c r="M939" s="10">
        <v>1596</v>
      </c>
      <c r="N939" s="10">
        <v>9996</v>
      </c>
      <c r="O939" s="10" t="s">
        <v>1098</v>
      </c>
      <c r="P939" t="s">
        <v>29</v>
      </c>
      <c r="R939" t="str">
        <f t="shared" si="28"/>
        <v/>
      </c>
      <c r="V939" s="12"/>
    </row>
    <row r="940" spans="1:26" x14ac:dyDescent="0.25">
      <c r="A940" t="s">
        <v>40</v>
      </c>
      <c r="B940" s="9">
        <v>43621</v>
      </c>
      <c r="C940" t="s">
        <v>310</v>
      </c>
      <c r="D940" t="s">
        <v>82</v>
      </c>
      <c r="E940">
        <v>38</v>
      </c>
      <c r="F940" s="9">
        <v>43621</v>
      </c>
      <c r="G940">
        <v>800132936</v>
      </c>
      <c r="H940" t="s">
        <v>1096</v>
      </c>
      <c r="I940">
        <v>2</v>
      </c>
      <c r="J940" t="s">
        <v>1099</v>
      </c>
      <c r="K940">
        <v>70</v>
      </c>
      <c r="L940" s="10">
        <v>290</v>
      </c>
      <c r="M940" s="10">
        <v>3857</v>
      </c>
      <c r="N940" s="10">
        <v>24157</v>
      </c>
      <c r="O940" s="10" t="s">
        <v>1098</v>
      </c>
      <c r="P940" t="s">
        <v>29</v>
      </c>
      <c r="R940" t="str">
        <f t="shared" si="28"/>
        <v/>
      </c>
      <c r="V940" s="12"/>
    </row>
    <row r="941" spans="1:26" x14ac:dyDescent="0.25">
      <c r="A941" s="12" t="s">
        <v>24</v>
      </c>
      <c r="B941" s="13">
        <v>43622</v>
      </c>
      <c r="C941" s="12" t="s">
        <v>32</v>
      </c>
      <c r="D941" s="12" t="s">
        <v>33</v>
      </c>
      <c r="E941" s="12">
        <v>88</v>
      </c>
      <c r="F941" s="13">
        <v>43622</v>
      </c>
      <c r="G941" s="12">
        <v>860001942</v>
      </c>
      <c r="H941" s="12" t="s">
        <v>1100</v>
      </c>
      <c r="I941" s="12">
        <v>1</v>
      </c>
      <c r="J941" s="12" t="s">
        <v>1101</v>
      </c>
      <c r="K941" s="12">
        <v>40</v>
      </c>
      <c r="L941" s="14">
        <v>404250</v>
      </c>
      <c r="M941" s="14" t="s">
        <v>36</v>
      </c>
      <c r="N941" s="14">
        <v>16170000</v>
      </c>
      <c r="O941" s="14" t="s">
        <v>1102</v>
      </c>
      <c r="P941" s="12" t="s">
        <v>29</v>
      </c>
      <c r="Q941" s="15">
        <v>43623</v>
      </c>
      <c r="R941">
        <f t="shared" si="28"/>
        <v>3</v>
      </c>
      <c r="S941" s="13">
        <v>43626</v>
      </c>
      <c r="T941" s="12">
        <v>40</v>
      </c>
      <c r="U941" s="13">
        <v>43626</v>
      </c>
      <c r="V941" s="12">
        <v>1268600</v>
      </c>
      <c r="W941" s="22"/>
      <c r="X941" s="12"/>
      <c r="Y941" s="12"/>
      <c r="Z941" s="12"/>
    </row>
    <row r="942" spans="1:26" x14ac:dyDescent="0.25">
      <c r="A942" s="12" t="s">
        <v>24</v>
      </c>
      <c r="B942" s="13">
        <v>43622</v>
      </c>
      <c r="C942" s="12" t="s">
        <v>32</v>
      </c>
      <c r="D942" s="12" t="s">
        <v>33</v>
      </c>
      <c r="E942" s="12">
        <v>88</v>
      </c>
      <c r="F942" s="13">
        <v>43622</v>
      </c>
      <c r="G942" s="12">
        <v>860001942</v>
      </c>
      <c r="H942" s="12" t="s">
        <v>1100</v>
      </c>
      <c r="I942" s="12">
        <v>2</v>
      </c>
      <c r="J942" s="12" t="s">
        <v>1103</v>
      </c>
      <c r="K942" s="12">
        <v>20</v>
      </c>
      <c r="L942" s="14" t="s">
        <v>36</v>
      </c>
      <c r="M942" s="14" t="s">
        <v>36</v>
      </c>
      <c r="N942" s="14" t="s">
        <v>36</v>
      </c>
      <c r="O942" s="14" t="s">
        <v>1102</v>
      </c>
      <c r="P942" s="12" t="s">
        <v>29</v>
      </c>
      <c r="Q942" s="15">
        <v>43623</v>
      </c>
      <c r="R942">
        <f t="shared" si="28"/>
        <v>9</v>
      </c>
      <c r="S942" s="13">
        <v>43634</v>
      </c>
      <c r="T942" s="12">
        <v>20</v>
      </c>
      <c r="U942" s="13">
        <v>43634</v>
      </c>
      <c r="V942" s="12">
        <v>1269012</v>
      </c>
      <c r="W942" s="22"/>
      <c r="X942" s="12"/>
      <c r="Y942" s="12"/>
      <c r="Z942" s="12"/>
    </row>
    <row r="943" spans="1:26" x14ac:dyDescent="0.25">
      <c r="A943" s="12" t="s">
        <v>24</v>
      </c>
      <c r="B943" s="13">
        <v>43622</v>
      </c>
      <c r="C943" s="12" t="s">
        <v>32</v>
      </c>
      <c r="D943" s="12" t="s">
        <v>33</v>
      </c>
      <c r="E943" s="12">
        <v>88</v>
      </c>
      <c r="F943" s="13">
        <v>43622</v>
      </c>
      <c r="G943" s="12">
        <v>860001942</v>
      </c>
      <c r="H943" s="12" t="s">
        <v>1100</v>
      </c>
      <c r="I943" s="12">
        <v>3</v>
      </c>
      <c r="J943" s="12" t="s">
        <v>1104</v>
      </c>
      <c r="K943" s="12">
        <v>20</v>
      </c>
      <c r="L943" s="14" t="s">
        <v>36</v>
      </c>
      <c r="M943" s="14" t="s">
        <v>36</v>
      </c>
      <c r="N943" s="14" t="s">
        <v>36</v>
      </c>
      <c r="O943" s="14" t="s">
        <v>1102</v>
      </c>
      <c r="P943" s="12" t="s">
        <v>29</v>
      </c>
      <c r="Q943" s="15">
        <v>43623</v>
      </c>
      <c r="R943">
        <f t="shared" si="28"/>
        <v>3</v>
      </c>
      <c r="S943" s="13">
        <v>43626</v>
      </c>
      <c r="T943" s="12">
        <v>20</v>
      </c>
      <c r="U943" s="13">
        <v>43626</v>
      </c>
      <c r="V943" s="12">
        <v>1268600</v>
      </c>
      <c r="W943" s="22"/>
      <c r="X943" s="12"/>
      <c r="Y943" s="12"/>
      <c r="Z943" s="12"/>
    </row>
    <row r="944" spans="1:26" x14ac:dyDescent="0.25">
      <c r="A944" s="12" t="s">
        <v>40</v>
      </c>
      <c r="B944" s="13">
        <v>43622</v>
      </c>
      <c r="C944" s="12" t="s">
        <v>32</v>
      </c>
      <c r="D944" s="12" t="s">
        <v>33</v>
      </c>
      <c r="E944" s="12">
        <v>89</v>
      </c>
      <c r="F944" s="13">
        <v>43622</v>
      </c>
      <c r="G944" s="12">
        <v>860001942</v>
      </c>
      <c r="H944" s="12" t="s">
        <v>1100</v>
      </c>
      <c r="I944" s="12">
        <v>1</v>
      </c>
      <c r="J944" s="12" t="s">
        <v>1101</v>
      </c>
      <c r="K944" s="12">
        <v>40</v>
      </c>
      <c r="L944" s="14">
        <v>404250</v>
      </c>
      <c r="M944" s="14" t="s">
        <v>36</v>
      </c>
      <c r="N944" s="14">
        <v>16170000</v>
      </c>
      <c r="O944" s="14" t="s">
        <v>1105</v>
      </c>
      <c r="P944" s="12" t="s">
        <v>29</v>
      </c>
      <c r="Q944" s="15">
        <v>43623</v>
      </c>
      <c r="R944">
        <f t="shared" si="28"/>
        <v>3</v>
      </c>
      <c r="S944" s="13">
        <v>43626</v>
      </c>
      <c r="T944" s="12">
        <v>40</v>
      </c>
      <c r="U944" s="13">
        <v>43626</v>
      </c>
      <c r="V944" s="12">
        <v>1268601</v>
      </c>
      <c r="W944" s="22"/>
      <c r="X944" s="12"/>
      <c r="Y944" s="12"/>
      <c r="Z944" s="12"/>
    </row>
    <row r="945" spans="1:26" x14ac:dyDescent="0.25">
      <c r="A945" s="12" t="s">
        <v>40</v>
      </c>
      <c r="B945" s="13">
        <v>43622</v>
      </c>
      <c r="C945" s="12" t="s">
        <v>32</v>
      </c>
      <c r="D945" s="12" t="s">
        <v>33</v>
      </c>
      <c r="E945" s="12">
        <v>89</v>
      </c>
      <c r="F945" s="13">
        <v>43622</v>
      </c>
      <c r="G945" s="12">
        <v>860001942</v>
      </c>
      <c r="H945" s="12" t="s">
        <v>1100</v>
      </c>
      <c r="I945" s="12">
        <v>2</v>
      </c>
      <c r="J945" s="12" t="s">
        <v>1103</v>
      </c>
      <c r="K945" s="12">
        <v>20</v>
      </c>
      <c r="L945" s="14" t="s">
        <v>36</v>
      </c>
      <c r="M945" s="14" t="s">
        <v>36</v>
      </c>
      <c r="N945" s="14" t="s">
        <v>36</v>
      </c>
      <c r="O945" s="14" t="s">
        <v>1105</v>
      </c>
      <c r="P945" s="12" t="s">
        <v>29</v>
      </c>
      <c r="Q945" s="15">
        <v>43623</v>
      </c>
      <c r="R945">
        <f t="shared" si="28"/>
        <v>9</v>
      </c>
      <c r="S945" s="13">
        <v>43634</v>
      </c>
      <c r="T945" s="12">
        <v>20</v>
      </c>
      <c r="U945" s="13">
        <v>43634</v>
      </c>
      <c r="V945" s="12">
        <v>1269012</v>
      </c>
      <c r="W945" s="22"/>
      <c r="X945" s="12"/>
      <c r="Y945" s="12"/>
      <c r="Z945" s="12"/>
    </row>
    <row r="946" spans="1:26" x14ac:dyDescent="0.25">
      <c r="A946" s="12" t="s">
        <v>40</v>
      </c>
      <c r="B946" s="13">
        <v>43622</v>
      </c>
      <c r="C946" s="12" t="s">
        <v>32</v>
      </c>
      <c r="D946" s="12" t="s">
        <v>33</v>
      </c>
      <c r="E946" s="12">
        <v>89</v>
      </c>
      <c r="F946" s="13">
        <v>43622</v>
      </c>
      <c r="G946" s="12">
        <v>860001942</v>
      </c>
      <c r="H946" s="12" t="s">
        <v>1100</v>
      </c>
      <c r="I946" s="12">
        <v>3</v>
      </c>
      <c r="J946" s="12" t="s">
        <v>1106</v>
      </c>
      <c r="K946" s="12">
        <v>20</v>
      </c>
      <c r="L946" s="14" t="s">
        <v>36</v>
      </c>
      <c r="M946" s="14" t="s">
        <v>36</v>
      </c>
      <c r="N946" s="14" t="s">
        <v>36</v>
      </c>
      <c r="O946" s="14" t="s">
        <v>1105</v>
      </c>
      <c r="P946" s="12" t="s">
        <v>29</v>
      </c>
      <c r="Q946" s="15">
        <v>43623</v>
      </c>
      <c r="R946">
        <f t="shared" si="28"/>
        <v>3</v>
      </c>
      <c r="S946" s="13">
        <v>43626</v>
      </c>
      <c r="T946" s="12">
        <v>20</v>
      </c>
      <c r="U946" s="13">
        <v>43626</v>
      </c>
      <c r="V946" s="12">
        <v>1268601</v>
      </c>
      <c r="W946" s="22"/>
      <c r="X946" s="12"/>
      <c r="Y946" s="12"/>
      <c r="Z946" s="12"/>
    </row>
    <row r="947" spans="1:26" x14ac:dyDescent="0.25">
      <c r="A947" s="12" t="s">
        <v>24</v>
      </c>
      <c r="B947" s="13">
        <v>43622</v>
      </c>
      <c r="C947" s="12" t="s">
        <v>41</v>
      </c>
      <c r="D947" s="12" t="s">
        <v>42</v>
      </c>
      <c r="E947" s="12">
        <v>34</v>
      </c>
      <c r="F947" s="13">
        <v>43622</v>
      </c>
      <c r="G947" s="12">
        <v>42101468</v>
      </c>
      <c r="H947" s="12" t="s">
        <v>367</v>
      </c>
      <c r="I947" s="12">
        <v>1</v>
      </c>
      <c r="J947" s="12" t="s">
        <v>1107</v>
      </c>
      <c r="K947" s="12">
        <v>2</v>
      </c>
      <c r="L947" s="14">
        <v>220000</v>
      </c>
      <c r="M947" s="14" t="s">
        <v>36</v>
      </c>
      <c r="N947" s="14">
        <v>440000</v>
      </c>
      <c r="O947" s="14" t="s">
        <v>1108</v>
      </c>
      <c r="P947" s="12" t="s">
        <v>29</v>
      </c>
      <c r="Q947" s="15">
        <v>43623</v>
      </c>
      <c r="R947">
        <f t="shared" si="28"/>
        <v>6</v>
      </c>
      <c r="S947" s="13">
        <v>43629</v>
      </c>
      <c r="T947" s="12">
        <v>2</v>
      </c>
      <c r="U947" s="13">
        <v>43629</v>
      </c>
      <c r="V947" s="12">
        <v>3641</v>
      </c>
      <c r="W947" s="22"/>
      <c r="X947" s="12"/>
      <c r="Y947" s="12"/>
      <c r="Z947" s="12"/>
    </row>
    <row r="948" spans="1:26" x14ac:dyDescent="0.25">
      <c r="A948" s="12" t="s">
        <v>24</v>
      </c>
      <c r="B948" s="13">
        <v>43622</v>
      </c>
      <c r="C948" s="12" t="s">
        <v>41</v>
      </c>
      <c r="D948" s="12" t="s">
        <v>42</v>
      </c>
      <c r="E948" s="12">
        <v>34</v>
      </c>
      <c r="F948" s="13">
        <v>43622</v>
      </c>
      <c r="G948" s="12">
        <v>42101468</v>
      </c>
      <c r="H948" s="12" t="s">
        <v>367</v>
      </c>
      <c r="I948" s="12">
        <v>2</v>
      </c>
      <c r="J948" s="12" t="s">
        <v>1109</v>
      </c>
      <c r="K948" s="12">
        <v>2</v>
      </c>
      <c r="L948" s="14">
        <v>90000</v>
      </c>
      <c r="M948" s="14" t="s">
        <v>36</v>
      </c>
      <c r="N948" s="14">
        <v>180000</v>
      </c>
      <c r="O948" s="14" t="s">
        <v>1108</v>
      </c>
      <c r="P948" s="12" t="s">
        <v>29</v>
      </c>
      <c r="Q948" s="15">
        <v>43623</v>
      </c>
      <c r="R948">
        <f t="shared" si="28"/>
        <v>6</v>
      </c>
      <c r="S948" s="13">
        <v>43629</v>
      </c>
      <c r="T948" s="12">
        <v>2</v>
      </c>
      <c r="U948" s="13">
        <v>43629</v>
      </c>
      <c r="V948" s="12">
        <v>3641</v>
      </c>
      <c r="W948" s="22"/>
      <c r="X948" s="12"/>
      <c r="Y948" s="12"/>
      <c r="Z948" s="12"/>
    </row>
    <row r="949" spans="1:26" x14ac:dyDescent="0.25">
      <c r="A949" t="s">
        <v>24</v>
      </c>
      <c r="B949" s="9">
        <v>43623</v>
      </c>
      <c r="C949" t="s">
        <v>32</v>
      </c>
      <c r="D949" t="s">
        <v>33</v>
      </c>
      <c r="E949">
        <v>90</v>
      </c>
      <c r="F949" s="9">
        <v>43623</v>
      </c>
      <c r="G949">
        <v>4407551</v>
      </c>
      <c r="H949" t="s">
        <v>520</v>
      </c>
      <c r="I949">
        <v>1</v>
      </c>
      <c r="J949" t="s">
        <v>1110</v>
      </c>
      <c r="K949">
        <v>5</v>
      </c>
      <c r="L949" s="10">
        <v>80000</v>
      </c>
      <c r="M949" s="10">
        <v>76000</v>
      </c>
      <c r="N949" s="10">
        <v>476000</v>
      </c>
      <c r="O949" s="10" t="s">
        <v>1111</v>
      </c>
      <c r="P949" t="s">
        <v>29</v>
      </c>
      <c r="R949" t="str">
        <f t="shared" si="28"/>
        <v/>
      </c>
    </row>
    <row r="950" spans="1:26" x14ac:dyDescent="0.25">
      <c r="A950" t="s">
        <v>24</v>
      </c>
      <c r="B950" s="9">
        <v>43626</v>
      </c>
      <c r="C950" t="s">
        <v>32</v>
      </c>
      <c r="D950" t="s">
        <v>33</v>
      </c>
      <c r="E950">
        <v>91</v>
      </c>
      <c r="F950" s="9">
        <v>43626</v>
      </c>
      <c r="G950">
        <v>800250382</v>
      </c>
      <c r="H950" t="s">
        <v>246</v>
      </c>
      <c r="I950">
        <v>1</v>
      </c>
      <c r="J950" t="s">
        <v>1112</v>
      </c>
      <c r="K950">
        <v>6</v>
      </c>
      <c r="L950" s="10">
        <v>138000</v>
      </c>
      <c r="M950" s="10">
        <v>157320</v>
      </c>
      <c r="N950" s="10">
        <v>985320</v>
      </c>
      <c r="O950" s="10" t="s">
        <v>1113</v>
      </c>
      <c r="P950" t="s">
        <v>29</v>
      </c>
      <c r="R950" t="str">
        <f t="shared" si="28"/>
        <v/>
      </c>
    </row>
    <row r="951" spans="1:26" x14ac:dyDescent="0.25">
      <c r="A951" t="s">
        <v>24</v>
      </c>
      <c r="B951" s="9">
        <v>43627</v>
      </c>
      <c r="C951" t="s">
        <v>25</v>
      </c>
      <c r="D951" t="s">
        <v>26</v>
      </c>
      <c r="E951">
        <v>53</v>
      </c>
      <c r="F951" s="9">
        <v>43627</v>
      </c>
      <c r="G951">
        <v>900194910</v>
      </c>
      <c r="H951" t="s">
        <v>615</v>
      </c>
      <c r="I951">
        <v>1</v>
      </c>
      <c r="J951" t="s">
        <v>1114</v>
      </c>
      <c r="K951">
        <v>1</v>
      </c>
      <c r="L951" s="10">
        <v>13388639</v>
      </c>
      <c r="M951" s="10" t="s">
        <v>36</v>
      </c>
      <c r="N951" s="10">
        <v>13388639</v>
      </c>
      <c r="O951" s="10" t="s">
        <v>1115</v>
      </c>
      <c r="P951" t="s">
        <v>29</v>
      </c>
      <c r="R951" t="str">
        <f t="shared" si="28"/>
        <v/>
      </c>
    </row>
    <row r="952" spans="1:26" x14ac:dyDescent="0.25">
      <c r="A952" t="s">
        <v>24</v>
      </c>
      <c r="B952" s="9">
        <v>43627</v>
      </c>
      <c r="C952" t="s">
        <v>25</v>
      </c>
      <c r="D952" t="s">
        <v>26</v>
      </c>
      <c r="E952">
        <v>53</v>
      </c>
      <c r="F952" s="9">
        <v>43627</v>
      </c>
      <c r="G952">
        <v>900194910</v>
      </c>
      <c r="H952" t="s">
        <v>615</v>
      </c>
      <c r="I952">
        <v>2</v>
      </c>
      <c r="J952" t="s">
        <v>1116</v>
      </c>
      <c r="K952">
        <v>1</v>
      </c>
      <c r="L952" s="10">
        <v>396959</v>
      </c>
      <c r="M952" s="10" t="s">
        <v>36</v>
      </c>
      <c r="N952" s="10">
        <v>396959</v>
      </c>
      <c r="O952" s="10" t="s">
        <v>1115</v>
      </c>
      <c r="P952" t="s">
        <v>29</v>
      </c>
      <c r="R952" t="str">
        <f t="shared" si="28"/>
        <v/>
      </c>
    </row>
    <row r="953" spans="1:26" x14ac:dyDescent="0.25">
      <c r="A953" s="12" t="s">
        <v>24</v>
      </c>
      <c r="B953" s="13">
        <v>43627</v>
      </c>
      <c r="C953" s="12" t="s">
        <v>25</v>
      </c>
      <c r="D953" s="12" t="s">
        <v>26</v>
      </c>
      <c r="E953" s="12">
        <v>54</v>
      </c>
      <c r="F953" s="13">
        <v>43627</v>
      </c>
      <c r="G953" s="12">
        <v>4407551</v>
      </c>
      <c r="H953" s="12" t="s">
        <v>520</v>
      </c>
      <c r="I953" s="12">
        <v>1</v>
      </c>
      <c r="J953" s="12" t="s">
        <v>1117</v>
      </c>
      <c r="K953" s="12">
        <v>1</v>
      </c>
      <c r="L953" s="14">
        <v>190000</v>
      </c>
      <c r="M953" s="14">
        <v>36100</v>
      </c>
      <c r="N953" s="14">
        <v>226100</v>
      </c>
      <c r="O953" s="14" t="s">
        <v>1118</v>
      </c>
      <c r="P953" s="12" t="s">
        <v>29</v>
      </c>
      <c r="Q953" s="15">
        <v>43628</v>
      </c>
      <c r="R953">
        <f t="shared" si="28"/>
        <v>5</v>
      </c>
      <c r="S953" s="13">
        <v>43633</v>
      </c>
      <c r="T953" s="12">
        <v>1</v>
      </c>
      <c r="U953" s="13">
        <v>43633</v>
      </c>
      <c r="V953" s="12">
        <v>248</v>
      </c>
      <c r="W953" s="22"/>
      <c r="X953" s="12"/>
      <c r="Y953" s="12"/>
      <c r="Z953" s="12"/>
    </row>
    <row r="954" spans="1:26" x14ac:dyDescent="0.25">
      <c r="A954" t="s">
        <v>24</v>
      </c>
      <c r="B954" s="9">
        <v>43627</v>
      </c>
      <c r="C954" t="s">
        <v>25</v>
      </c>
      <c r="D954" t="s">
        <v>26</v>
      </c>
      <c r="E954">
        <v>55</v>
      </c>
      <c r="F954" s="9">
        <v>43627</v>
      </c>
      <c r="G954">
        <v>4407551</v>
      </c>
      <c r="H954" t="s">
        <v>520</v>
      </c>
      <c r="I954">
        <v>1</v>
      </c>
      <c r="J954" t="s">
        <v>296</v>
      </c>
      <c r="K954">
        <v>3</v>
      </c>
      <c r="L954" s="10">
        <v>250000</v>
      </c>
      <c r="M954" s="10">
        <v>142500</v>
      </c>
      <c r="N954" s="10">
        <v>892500</v>
      </c>
      <c r="O954" s="10" t="s">
        <v>1119</v>
      </c>
      <c r="P954" t="s">
        <v>29</v>
      </c>
      <c r="R954" t="str">
        <f t="shared" si="28"/>
        <v/>
      </c>
    </row>
    <row r="955" spans="1:26" x14ac:dyDescent="0.25">
      <c r="A955" t="s">
        <v>40</v>
      </c>
      <c r="B955" s="9">
        <v>43627</v>
      </c>
      <c r="C955" t="s">
        <v>310</v>
      </c>
      <c r="D955" t="s">
        <v>311</v>
      </c>
      <c r="E955">
        <v>12</v>
      </c>
      <c r="F955" s="9">
        <v>43627</v>
      </c>
      <c r="G955">
        <v>10093877</v>
      </c>
      <c r="H955" t="s">
        <v>865</v>
      </c>
      <c r="I955">
        <v>1</v>
      </c>
      <c r="J955" t="s">
        <v>1120</v>
      </c>
      <c r="K955">
        <v>1</v>
      </c>
      <c r="L955" s="10">
        <v>250000</v>
      </c>
      <c r="M955" s="10" t="s">
        <v>36</v>
      </c>
      <c r="N955" s="10">
        <v>250000</v>
      </c>
      <c r="O955" s="10" t="s">
        <v>1121</v>
      </c>
      <c r="P955" t="s">
        <v>29</v>
      </c>
      <c r="R955" t="str">
        <f t="shared" si="28"/>
        <v/>
      </c>
    </row>
    <row r="956" spans="1:26" x14ac:dyDescent="0.25">
      <c r="A956" s="12" t="s">
        <v>24</v>
      </c>
      <c r="B956" s="13">
        <v>43627</v>
      </c>
      <c r="C956" s="12" t="s">
        <v>32</v>
      </c>
      <c r="D956" s="12" t="s">
        <v>33</v>
      </c>
      <c r="E956" s="12">
        <v>92</v>
      </c>
      <c r="F956" s="13">
        <v>43627</v>
      </c>
      <c r="G956" s="12">
        <v>830091676</v>
      </c>
      <c r="H956" s="12" t="s">
        <v>75</v>
      </c>
      <c r="I956" s="12">
        <v>2</v>
      </c>
      <c r="J956" s="12" t="s">
        <v>1122</v>
      </c>
      <c r="K956" s="12">
        <v>1</v>
      </c>
      <c r="L956" s="14">
        <v>519872</v>
      </c>
      <c r="M956" s="14">
        <v>98775.680000000008</v>
      </c>
      <c r="N956" s="14">
        <v>618647.68000000005</v>
      </c>
      <c r="O956" s="14" t="s">
        <v>1123</v>
      </c>
      <c r="P956" s="12" t="s">
        <v>29</v>
      </c>
      <c r="Q956" s="15">
        <v>43628</v>
      </c>
      <c r="R956">
        <f t="shared" si="28"/>
        <v>-5</v>
      </c>
      <c r="S956" s="13">
        <v>43621</v>
      </c>
      <c r="T956" s="12">
        <v>1</v>
      </c>
      <c r="U956" s="13">
        <v>43621</v>
      </c>
      <c r="V956" s="12">
        <v>9554</v>
      </c>
      <c r="W956" s="22"/>
      <c r="X956" s="12"/>
      <c r="Y956" s="12"/>
      <c r="Z956" s="12"/>
    </row>
    <row r="957" spans="1:26" x14ac:dyDescent="0.25">
      <c r="A957" s="12" t="s">
        <v>24</v>
      </c>
      <c r="B957" s="13">
        <v>43627</v>
      </c>
      <c r="C957" s="12" t="s">
        <v>32</v>
      </c>
      <c r="D957" s="12" t="s">
        <v>33</v>
      </c>
      <c r="E957" s="12">
        <v>92</v>
      </c>
      <c r="F957" s="13">
        <v>43627</v>
      </c>
      <c r="G957" s="12">
        <v>830091676</v>
      </c>
      <c r="H957" s="12" t="s">
        <v>75</v>
      </c>
      <c r="I957" s="12">
        <v>1</v>
      </c>
      <c r="J957" s="12" t="s">
        <v>808</v>
      </c>
      <c r="K957" s="12">
        <v>1</v>
      </c>
      <c r="L957" s="14">
        <v>140864</v>
      </c>
      <c r="M957" s="14">
        <v>26764.16</v>
      </c>
      <c r="N957" s="14">
        <v>167628.16</v>
      </c>
      <c r="O957" s="14" t="s">
        <v>1123</v>
      </c>
      <c r="P957" s="12" t="s">
        <v>29</v>
      </c>
      <c r="Q957" s="15">
        <v>43628</v>
      </c>
      <c r="R957">
        <f t="shared" si="28"/>
        <v>-5</v>
      </c>
      <c r="S957" s="13">
        <v>43621</v>
      </c>
      <c r="T957" s="12">
        <v>1</v>
      </c>
      <c r="U957" s="13">
        <v>43621</v>
      </c>
      <c r="V957" s="12">
        <v>9554</v>
      </c>
      <c r="W957" s="22"/>
      <c r="X957" s="12"/>
      <c r="Y957" s="12"/>
      <c r="Z957" s="12"/>
    </row>
    <row r="958" spans="1:26" x14ac:dyDescent="0.25">
      <c r="A958" s="12" t="s">
        <v>24</v>
      </c>
      <c r="B958" s="13">
        <v>43627</v>
      </c>
      <c r="C958" s="12" t="s">
        <v>32</v>
      </c>
      <c r="D958" s="12" t="s">
        <v>33</v>
      </c>
      <c r="E958" s="12">
        <v>92</v>
      </c>
      <c r="F958" s="13">
        <v>43627</v>
      </c>
      <c r="G958" s="12">
        <v>830091676</v>
      </c>
      <c r="H958" s="12" t="s">
        <v>75</v>
      </c>
      <c r="I958" s="12">
        <v>3</v>
      </c>
      <c r="J958" s="12" t="s">
        <v>799</v>
      </c>
      <c r="K958" s="12">
        <v>1</v>
      </c>
      <c r="L958" s="14">
        <v>2836684</v>
      </c>
      <c r="M958" s="14" t="s">
        <v>36</v>
      </c>
      <c r="N958" s="14">
        <v>2836684</v>
      </c>
      <c r="O958" s="14" t="s">
        <v>1123</v>
      </c>
      <c r="P958" s="12" t="s">
        <v>29</v>
      </c>
      <c r="Q958" s="15">
        <v>43628</v>
      </c>
      <c r="R958">
        <f t="shared" si="28"/>
        <v>-5</v>
      </c>
      <c r="S958" s="13">
        <v>43621</v>
      </c>
      <c r="T958" s="12">
        <v>1</v>
      </c>
      <c r="U958" s="13">
        <v>43621</v>
      </c>
      <c r="V958" s="12">
        <v>9554</v>
      </c>
      <c r="W958" s="22"/>
      <c r="X958" s="12"/>
      <c r="Y958" s="12"/>
      <c r="Z958" s="12"/>
    </row>
    <row r="959" spans="1:26" x14ac:dyDescent="0.25">
      <c r="A959" s="12" t="s">
        <v>24</v>
      </c>
      <c r="B959" s="13">
        <v>43627</v>
      </c>
      <c r="C959" s="12" t="s">
        <v>32</v>
      </c>
      <c r="D959" s="12" t="s">
        <v>33</v>
      </c>
      <c r="E959" s="12">
        <v>93</v>
      </c>
      <c r="F959" s="13">
        <v>43627</v>
      </c>
      <c r="G959" s="12">
        <v>830091676</v>
      </c>
      <c r="H959" s="12" t="s">
        <v>75</v>
      </c>
      <c r="I959" s="12">
        <v>1</v>
      </c>
      <c r="J959" s="12" t="s">
        <v>1124</v>
      </c>
      <c r="K959" s="12">
        <v>1</v>
      </c>
      <c r="L959" s="14">
        <v>1383200</v>
      </c>
      <c r="M959" s="14">
        <v>262808</v>
      </c>
      <c r="N959" s="14">
        <v>1646008</v>
      </c>
      <c r="O959" s="14" t="s">
        <v>1125</v>
      </c>
      <c r="P959" s="12" t="s">
        <v>29</v>
      </c>
      <c r="Q959" s="15">
        <v>43628</v>
      </c>
      <c r="R959">
        <f t="shared" si="28"/>
        <v>-5</v>
      </c>
      <c r="S959" s="13">
        <v>43621</v>
      </c>
      <c r="T959" s="12">
        <v>1</v>
      </c>
      <c r="U959" s="13">
        <v>43621</v>
      </c>
      <c r="V959" s="12">
        <v>9552</v>
      </c>
      <c r="W959" s="22"/>
      <c r="X959" s="12"/>
      <c r="Y959" s="12"/>
      <c r="Z959" s="12"/>
    </row>
    <row r="960" spans="1:26" x14ac:dyDescent="0.25">
      <c r="A960" s="12" t="s">
        <v>24</v>
      </c>
      <c r="B960" s="13">
        <v>43627</v>
      </c>
      <c r="C960" s="12" t="s">
        <v>32</v>
      </c>
      <c r="D960" s="12" t="s">
        <v>33</v>
      </c>
      <c r="E960" s="12">
        <v>93</v>
      </c>
      <c r="F960" s="13">
        <v>43627</v>
      </c>
      <c r="G960" s="12">
        <v>830091676</v>
      </c>
      <c r="H960" s="12" t="s">
        <v>75</v>
      </c>
      <c r="I960" s="12">
        <v>2</v>
      </c>
      <c r="J960" s="12" t="s">
        <v>1126</v>
      </c>
      <c r="K960" s="12">
        <v>1</v>
      </c>
      <c r="L960" s="14">
        <v>1383200</v>
      </c>
      <c r="M960" s="14">
        <v>262808</v>
      </c>
      <c r="N960" s="14">
        <v>1646008</v>
      </c>
      <c r="O960" s="14" t="s">
        <v>1125</v>
      </c>
      <c r="P960" s="12" t="s">
        <v>29</v>
      </c>
      <c r="Q960" s="15">
        <v>43628</v>
      </c>
      <c r="R960">
        <f t="shared" si="28"/>
        <v>-5</v>
      </c>
      <c r="S960" s="13">
        <v>43621</v>
      </c>
      <c r="T960" s="12">
        <v>1</v>
      </c>
      <c r="U960" s="13">
        <v>43621</v>
      </c>
      <c r="V960" s="12">
        <v>9552</v>
      </c>
      <c r="W960" s="22"/>
      <c r="X960" s="12"/>
      <c r="Y960" s="12"/>
      <c r="Z960" s="12"/>
    </row>
    <row r="961" spans="1:26" x14ac:dyDescent="0.25">
      <c r="A961" s="12" t="s">
        <v>24</v>
      </c>
      <c r="B961" s="13">
        <v>43627</v>
      </c>
      <c r="C961" s="12" t="s">
        <v>32</v>
      </c>
      <c r="D961" s="12" t="s">
        <v>33</v>
      </c>
      <c r="E961" s="12">
        <v>93</v>
      </c>
      <c r="F961" s="13">
        <v>43627</v>
      </c>
      <c r="G961" s="12">
        <v>830091676</v>
      </c>
      <c r="H961" s="12" t="s">
        <v>75</v>
      </c>
      <c r="I961" s="12">
        <v>3</v>
      </c>
      <c r="J961" s="12" t="s">
        <v>1127</v>
      </c>
      <c r="K961" s="12">
        <v>1</v>
      </c>
      <c r="L961" s="14">
        <v>2550000</v>
      </c>
      <c r="M961" s="14">
        <v>484500</v>
      </c>
      <c r="N961" s="14">
        <v>3034500</v>
      </c>
      <c r="O961" s="14" t="s">
        <v>1125</v>
      </c>
      <c r="P961" s="12" t="s">
        <v>29</v>
      </c>
      <c r="Q961" s="15">
        <v>43628</v>
      </c>
      <c r="R961">
        <f t="shared" si="28"/>
        <v>-5</v>
      </c>
      <c r="S961" s="13">
        <v>43621</v>
      </c>
      <c r="T961" s="12">
        <v>1</v>
      </c>
      <c r="U961" s="13">
        <v>43621</v>
      </c>
      <c r="V961" s="12">
        <v>9552</v>
      </c>
      <c r="W961" s="22"/>
      <c r="X961" s="12"/>
      <c r="Y961" s="12"/>
      <c r="Z961" s="12"/>
    </row>
    <row r="962" spans="1:26" x14ac:dyDescent="0.25">
      <c r="A962" s="12" t="s">
        <v>24</v>
      </c>
      <c r="B962" s="13">
        <v>43627</v>
      </c>
      <c r="C962" s="12" t="s">
        <v>32</v>
      </c>
      <c r="D962" s="12" t="s">
        <v>33</v>
      </c>
      <c r="E962" s="12">
        <v>94</v>
      </c>
      <c r="F962" s="13">
        <v>43627</v>
      </c>
      <c r="G962" s="12">
        <v>830091676</v>
      </c>
      <c r="H962" s="12" t="s">
        <v>75</v>
      </c>
      <c r="I962" s="12">
        <v>1</v>
      </c>
      <c r="J962" s="12" t="s">
        <v>1128</v>
      </c>
      <c r="K962" s="12">
        <v>1</v>
      </c>
      <c r="L962" s="14">
        <v>2836684</v>
      </c>
      <c r="M962" s="14" t="s">
        <v>36</v>
      </c>
      <c r="N962" s="14">
        <v>2836684</v>
      </c>
      <c r="O962" s="14" t="s">
        <v>1129</v>
      </c>
      <c r="P962" s="12" t="s">
        <v>29</v>
      </c>
      <c r="Q962" s="15">
        <v>43628</v>
      </c>
      <c r="R962">
        <f t="shared" si="28"/>
        <v>-5</v>
      </c>
      <c r="S962" s="13">
        <v>43621</v>
      </c>
      <c r="T962" s="12">
        <v>1</v>
      </c>
      <c r="U962" s="13">
        <v>43621</v>
      </c>
      <c r="V962" s="12">
        <v>9551</v>
      </c>
      <c r="W962" s="22"/>
      <c r="X962" s="12"/>
      <c r="Y962" s="12"/>
      <c r="Z962" s="12"/>
    </row>
    <row r="963" spans="1:26" x14ac:dyDescent="0.25">
      <c r="A963" s="12" t="s">
        <v>24</v>
      </c>
      <c r="B963" s="13">
        <v>43627</v>
      </c>
      <c r="C963" s="12" t="s">
        <v>32</v>
      </c>
      <c r="D963" s="12" t="s">
        <v>33</v>
      </c>
      <c r="E963" s="12">
        <v>95</v>
      </c>
      <c r="F963" s="13">
        <v>43627</v>
      </c>
      <c r="G963" s="12">
        <v>830091676</v>
      </c>
      <c r="H963" s="12" t="s">
        <v>75</v>
      </c>
      <c r="I963" s="12">
        <v>4</v>
      </c>
      <c r="J963" s="12" t="s">
        <v>1130</v>
      </c>
      <c r="K963" s="12">
        <v>1</v>
      </c>
      <c r="L963" s="14">
        <v>519872</v>
      </c>
      <c r="M963" s="14">
        <v>98775.680000000008</v>
      </c>
      <c r="N963" s="14">
        <v>618647.68000000005</v>
      </c>
      <c r="O963" s="14" t="s">
        <v>1131</v>
      </c>
      <c r="P963" s="12" t="s">
        <v>29</v>
      </c>
      <c r="Q963" s="15">
        <v>43628</v>
      </c>
      <c r="R963">
        <f t="shared" ref="R963:R1026" si="29">IF(OR(Q963="",U963=""),"",NETWORKDAYS(F963,U963))</f>
        <v>-5</v>
      </c>
      <c r="S963" s="13">
        <v>43621</v>
      </c>
      <c r="T963" s="12">
        <v>1</v>
      </c>
      <c r="U963" s="13">
        <v>43621</v>
      </c>
      <c r="V963" s="12">
        <v>9555</v>
      </c>
      <c r="W963" s="22"/>
      <c r="X963" s="12"/>
      <c r="Y963" s="12"/>
      <c r="Z963" s="12"/>
    </row>
    <row r="964" spans="1:26" x14ac:dyDescent="0.25">
      <c r="A964" s="12" t="s">
        <v>24</v>
      </c>
      <c r="B964" s="13">
        <v>43627</v>
      </c>
      <c r="C964" s="12" t="s">
        <v>32</v>
      </c>
      <c r="D964" s="12" t="s">
        <v>33</v>
      </c>
      <c r="E964" s="12">
        <v>95</v>
      </c>
      <c r="F964" s="13">
        <v>43627</v>
      </c>
      <c r="G964" s="12">
        <v>830091676</v>
      </c>
      <c r="H964" s="12" t="s">
        <v>75</v>
      </c>
      <c r="I964" s="12">
        <v>5</v>
      </c>
      <c r="J964" s="12" t="s">
        <v>1122</v>
      </c>
      <c r="K964" s="12">
        <v>1</v>
      </c>
      <c r="L964" s="14">
        <v>519872</v>
      </c>
      <c r="M964" s="14">
        <v>98775.680000000008</v>
      </c>
      <c r="N964" s="14">
        <v>618647.68000000005</v>
      </c>
      <c r="O964" s="14" t="s">
        <v>1131</v>
      </c>
      <c r="P964" s="12" t="s">
        <v>29</v>
      </c>
      <c r="Q964" s="15">
        <v>43628</v>
      </c>
      <c r="R964">
        <f t="shared" si="29"/>
        <v>-5</v>
      </c>
      <c r="S964" s="13">
        <v>43621</v>
      </c>
      <c r="T964" s="12">
        <v>1</v>
      </c>
      <c r="U964" s="13">
        <v>43621</v>
      </c>
      <c r="V964" s="12">
        <v>9555</v>
      </c>
      <c r="W964" s="22"/>
      <c r="X964" s="12"/>
      <c r="Y964" s="12"/>
      <c r="Z964" s="12"/>
    </row>
    <row r="965" spans="1:26" x14ac:dyDescent="0.25">
      <c r="A965" s="12" t="s">
        <v>24</v>
      </c>
      <c r="B965" s="13">
        <v>43627</v>
      </c>
      <c r="C965" s="12" t="s">
        <v>32</v>
      </c>
      <c r="D965" s="12" t="s">
        <v>33</v>
      </c>
      <c r="E965" s="12">
        <v>95</v>
      </c>
      <c r="F965" s="13">
        <v>43627</v>
      </c>
      <c r="G965" s="12">
        <v>830091676</v>
      </c>
      <c r="H965" s="12" t="s">
        <v>75</v>
      </c>
      <c r="I965" s="12">
        <v>1</v>
      </c>
      <c r="J965" s="12" t="s">
        <v>700</v>
      </c>
      <c r="K965" s="12">
        <v>1</v>
      </c>
      <c r="L965" s="14">
        <v>192499</v>
      </c>
      <c r="M965" s="14" t="s">
        <v>36</v>
      </c>
      <c r="N965" s="14">
        <v>192499</v>
      </c>
      <c r="O965" s="14" t="s">
        <v>1131</v>
      </c>
      <c r="P965" s="12" t="s">
        <v>29</v>
      </c>
      <c r="Q965" s="15">
        <v>43628</v>
      </c>
      <c r="R965">
        <f t="shared" si="29"/>
        <v>-5</v>
      </c>
      <c r="S965" s="13">
        <v>43621</v>
      </c>
      <c r="T965" s="12">
        <v>1</v>
      </c>
      <c r="U965" s="13">
        <v>43621</v>
      </c>
      <c r="V965" s="12">
        <v>9555</v>
      </c>
      <c r="W965" s="22"/>
      <c r="X965" s="12"/>
      <c r="Y965" s="12"/>
      <c r="Z965" s="12"/>
    </row>
    <row r="966" spans="1:26" x14ac:dyDescent="0.25">
      <c r="A966" s="12" t="s">
        <v>24</v>
      </c>
      <c r="B966" s="13">
        <v>43627</v>
      </c>
      <c r="C966" s="12" t="s">
        <v>32</v>
      </c>
      <c r="D966" s="12" t="s">
        <v>33</v>
      </c>
      <c r="E966" s="12">
        <v>95</v>
      </c>
      <c r="F966" s="13">
        <v>43627</v>
      </c>
      <c r="G966" s="12">
        <v>830091676</v>
      </c>
      <c r="H966" s="12" t="s">
        <v>75</v>
      </c>
      <c r="I966" s="12">
        <v>2</v>
      </c>
      <c r="J966" s="12" t="s">
        <v>1132</v>
      </c>
      <c r="K966" s="12">
        <v>8</v>
      </c>
      <c r="L966" s="14">
        <v>143555</v>
      </c>
      <c r="M966" s="14" t="s">
        <v>36</v>
      </c>
      <c r="N966" s="14">
        <v>1148440</v>
      </c>
      <c r="O966" s="14" t="s">
        <v>1131</v>
      </c>
      <c r="P966" s="12" t="s">
        <v>29</v>
      </c>
      <c r="Q966" s="15">
        <v>43628</v>
      </c>
      <c r="R966">
        <f t="shared" si="29"/>
        <v>-5</v>
      </c>
      <c r="S966" s="13">
        <v>43621</v>
      </c>
      <c r="T966" s="12">
        <v>8</v>
      </c>
      <c r="U966" s="13">
        <v>43621</v>
      </c>
      <c r="V966" s="12">
        <v>9555</v>
      </c>
      <c r="W966" s="22"/>
      <c r="X966" s="12"/>
      <c r="Y966" s="12"/>
      <c r="Z966" s="12"/>
    </row>
    <row r="967" spans="1:26" x14ac:dyDescent="0.25">
      <c r="A967" s="12" t="s">
        <v>24</v>
      </c>
      <c r="B967" s="13">
        <v>43627</v>
      </c>
      <c r="C967" s="12" t="s">
        <v>32</v>
      </c>
      <c r="D967" s="12" t="s">
        <v>33</v>
      </c>
      <c r="E967" s="12">
        <v>95</v>
      </c>
      <c r="F967" s="13">
        <v>43627</v>
      </c>
      <c r="G967" s="12">
        <v>830091676</v>
      </c>
      <c r="H967" s="12" t="s">
        <v>75</v>
      </c>
      <c r="I967" s="12">
        <v>3</v>
      </c>
      <c r="J967" s="12" t="s">
        <v>1133</v>
      </c>
      <c r="K967" s="12">
        <v>1</v>
      </c>
      <c r="L967" s="14">
        <v>192499</v>
      </c>
      <c r="M967" s="14" t="s">
        <v>36</v>
      </c>
      <c r="N967" s="14">
        <v>192499</v>
      </c>
      <c r="O967" s="14" t="s">
        <v>1131</v>
      </c>
      <c r="P967" s="12" t="s">
        <v>29</v>
      </c>
      <c r="Q967" s="15">
        <v>43628</v>
      </c>
      <c r="R967">
        <f t="shared" si="29"/>
        <v>-5</v>
      </c>
      <c r="S967" s="13">
        <v>43621</v>
      </c>
      <c r="T967" s="12">
        <v>1</v>
      </c>
      <c r="U967" s="13">
        <v>43621</v>
      </c>
      <c r="V967" s="12">
        <v>9555</v>
      </c>
      <c r="W967" s="22"/>
      <c r="X967" s="12"/>
      <c r="Y967" s="12"/>
      <c r="Z967" s="12"/>
    </row>
    <row r="968" spans="1:26" x14ac:dyDescent="0.25">
      <c r="A968" s="12" t="s">
        <v>24</v>
      </c>
      <c r="B968" s="13">
        <v>43627</v>
      </c>
      <c r="C968" s="12" t="s">
        <v>32</v>
      </c>
      <c r="D968" s="12" t="s">
        <v>33</v>
      </c>
      <c r="E968" s="12">
        <v>96</v>
      </c>
      <c r="F968" s="13">
        <v>43627</v>
      </c>
      <c r="G968" s="12">
        <v>830091676</v>
      </c>
      <c r="H968" s="12" t="s">
        <v>75</v>
      </c>
      <c r="I968" s="12">
        <v>1</v>
      </c>
      <c r="J968" s="12" t="s">
        <v>1127</v>
      </c>
      <c r="K968" s="12">
        <v>1</v>
      </c>
      <c r="L968" s="14">
        <v>2550000</v>
      </c>
      <c r="M968" s="14">
        <v>484500</v>
      </c>
      <c r="N968" s="14">
        <v>3034500</v>
      </c>
      <c r="O968" s="14" t="s">
        <v>1134</v>
      </c>
      <c r="P968" s="12" t="s">
        <v>29</v>
      </c>
      <c r="Q968" s="15">
        <v>43628</v>
      </c>
      <c r="R968">
        <f t="shared" si="29"/>
        <v>-5</v>
      </c>
      <c r="S968" s="13">
        <v>43621</v>
      </c>
      <c r="T968" s="12">
        <v>1</v>
      </c>
      <c r="U968" s="13">
        <v>43621</v>
      </c>
      <c r="V968" s="12">
        <v>9553</v>
      </c>
      <c r="W968" s="22"/>
      <c r="X968" s="12"/>
      <c r="Y968" s="12"/>
      <c r="Z968" s="12"/>
    </row>
    <row r="969" spans="1:26" x14ac:dyDescent="0.25">
      <c r="A969" s="12" t="s">
        <v>24</v>
      </c>
      <c r="B969" s="13">
        <v>43627</v>
      </c>
      <c r="C969" s="12" t="s">
        <v>32</v>
      </c>
      <c r="D969" s="12" t="s">
        <v>33</v>
      </c>
      <c r="E969" s="12">
        <v>96</v>
      </c>
      <c r="F969" s="13">
        <v>43627</v>
      </c>
      <c r="G969" s="12">
        <v>830091676</v>
      </c>
      <c r="H969" s="12" t="s">
        <v>75</v>
      </c>
      <c r="I969" s="12">
        <v>2</v>
      </c>
      <c r="J969" s="12" t="s">
        <v>1135</v>
      </c>
      <c r="K969" s="12">
        <v>1</v>
      </c>
      <c r="L969" s="14">
        <v>1383200</v>
      </c>
      <c r="M969" s="14">
        <v>262808</v>
      </c>
      <c r="N969" s="14">
        <v>1646008</v>
      </c>
      <c r="O969" s="14" t="s">
        <v>1134</v>
      </c>
      <c r="P969" s="12" t="s">
        <v>29</v>
      </c>
      <c r="Q969" s="15">
        <v>43628</v>
      </c>
      <c r="R969">
        <f t="shared" si="29"/>
        <v>-5</v>
      </c>
      <c r="S969" s="13">
        <v>43621</v>
      </c>
      <c r="T969" s="12">
        <v>1</v>
      </c>
      <c r="U969" s="13">
        <v>43621</v>
      </c>
      <c r="V969" s="12">
        <v>9553</v>
      </c>
      <c r="W969" s="22"/>
      <c r="X969" s="12"/>
      <c r="Y969" s="12"/>
      <c r="Z969" s="12"/>
    </row>
    <row r="970" spans="1:26" x14ac:dyDescent="0.25">
      <c r="A970" s="12" t="s">
        <v>24</v>
      </c>
      <c r="B970" s="13">
        <v>43627</v>
      </c>
      <c r="C970" s="12" t="s">
        <v>32</v>
      </c>
      <c r="D970" s="12" t="s">
        <v>33</v>
      </c>
      <c r="E970" s="12">
        <v>96</v>
      </c>
      <c r="F970" s="13">
        <v>43627</v>
      </c>
      <c r="G970" s="12">
        <v>830091676</v>
      </c>
      <c r="H970" s="12" t="s">
        <v>75</v>
      </c>
      <c r="I970" s="12">
        <v>3</v>
      </c>
      <c r="J970" s="12" t="s">
        <v>1136</v>
      </c>
      <c r="K970" s="12">
        <v>1</v>
      </c>
      <c r="L970" s="14">
        <v>1383200</v>
      </c>
      <c r="M970" s="14">
        <v>262808</v>
      </c>
      <c r="N970" s="14">
        <v>1646008</v>
      </c>
      <c r="O970" s="14" t="s">
        <v>1134</v>
      </c>
      <c r="P970" s="12" t="s">
        <v>29</v>
      </c>
      <c r="Q970" s="15">
        <v>43628</v>
      </c>
      <c r="R970">
        <f t="shared" si="29"/>
        <v>-5</v>
      </c>
      <c r="S970" s="13">
        <v>43621</v>
      </c>
      <c r="T970" s="12">
        <v>1</v>
      </c>
      <c r="U970" s="13">
        <v>43621</v>
      </c>
      <c r="V970" s="12">
        <v>9553</v>
      </c>
      <c r="W970" s="22"/>
      <c r="X970" s="12"/>
      <c r="Y970" s="12"/>
      <c r="Z970" s="12"/>
    </row>
    <row r="971" spans="1:26" x14ac:dyDescent="0.25">
      <c r="A971" s="12" t="s">
        <v>24</v>
      </c>
      <c r="B971" s="13">
        <v>43627</v>
      </c>
      <c r="C971" s="12" t="s">
        <v>32</v>
      </c>
      <c r="D971" s="12" t="s">
        <v>33</v>
      </c>
      <c r="E971" s="12">
        <v>97</v>
      </c>
      <c r="F971" s="13">
        <v>43627</v>
      </c>
      <c r="G971" s="12">
        <v>830091676</v>
      </c>
      <c r="H971" s="12" t="s">
        <v>75</v>
      </c>
      <c r="I971" s="12">
        <v>1</v>
      </c>
      <c r="J971" s="12" t="s">
        <v>1127</v>
      </c>
      <c r="K971" s="12">
        <v>1</v>
      </c>
      <c r="L971" s="14">
        <v>2550000</v>
      </c>
      <c r="M971" s="14">
        <v>484500</v>
      </c>
      <c r="N971" s="14">
        <v>3034500</v>
      </c>
      <c r="O971" s="14" t="s">
        <v>1137</v>
      </c>
      <c r="P971" s="12" t="s">
        <v>29</v>
      </c>
      <c r="Q971" s="15">
        <v>43628</v>
      </c>
      <c r="R971">
        <f t="shared" si="29"/>
        <v>-3</v>
      </c>
      <c r="S971" s="13">
        <v>43623</v>
      </c>
      <c r="T971" s="12">
        <v>1</v>
      </c>
      <c r="U971" s="13">
        <v>43623</v>
      </c>
      <c r="V971" s="12">
        <v>9613</v>
      </c>
      <c r="W971" s="22"/>
      <c r="X971" s="12"/>
      <c r="Y971" s="12"/>
      <c r="Z971" s="12"/>
    </row>
    <row r="972" spans="1:26" x14ac:dyDescent="0.25">
      <c r="A972" s="12" t="s">
        <v>24</v>
      </c>
      <c r="B972" s="13">
        <v>43627</v>
      </c>
      <c r="C972" s="12" t="s">
        <v>32</v>
      </c>
      <c r="D972" s="12" t="s">
        <v>33</v>
      </c>
      <c r="E972" s="12">
        <v>97</v>
      </c>
      <c r="F972" s="13">
        <v>43627</v>
      </c>
      <c r="G972" s="12">
        <v>830091676</v>
      </c>
      <c r="H972" s="12" t="s">
        <v>75</v>
      </c>
      <c r="I972" s="12">
        <v>2</v>
      </c>
      <c r="J972" s="12" t="s">
        <v>1138</v>
      </c>
      <c r="K972" s="12">
        <v>1</v>
      </c>
      <c r="L972" s="14">
        <v>1383200</v>
      </c>
      <c r="M972" s="14">
        <v>262808</v>
      </c>
      <c r="N972" s="14">
        <v>1646008</v>
      </c>
      <c r="O972" s="14" t="s">
        <v>1137</v>
      </c>
      <c r="P972" s="12" t="s">
        <v>29</v>
      </c>
      <c r="Q972" s="15">
        <v>43628</v>
      </c>
      <c r="R972">
        <f t="shared" si="29"/>
        <v>-3</v>
      </c>
      <c r="S972" s="13">
        <v>43623</v>
      </c>
      <c r="T972" s="12">
        <v>1</v>
      </c>
      <c r="U972" s="13">
        <v>43623</v>
      </c>
      <c r="V972" s="12">
        <v>9613</v>
      </c>
      <c r="W972" s="22"/>
      <c r="X972" s="12"/>
      <c r="Y972" s="12"/>
      <c r="Z972" s="12"/>
    </row>
    <row r="973" spans="1:26" x14ac:dyDescent="0.25">
      <c r="A973" s="12" t="s">
        <v>24</v>
      </c>
      <c r="B973" s="13">
        <v>43627</v>
      </c>
      <c r="C973" s="12" t="s">
        <v>32</v>
      </c>
      <c r="D973" s="12" t="s">
        <v>33</v>
      </c>
      <c r="E973" s="12">
        <v>98</v>
      </c>
      <c r="F973" s="13">
        <v>43627</v>
      </c>
      <c r="G973" s="12">
        <v>830091676</v>
      </c>
      <c r="H973" s="12" t="s">
        <v>75</v>
      </c>
      <c r="I973" s="12">
        <v>1</v>
      </c>
      <c r="J973" s="12" t="s">
        <v>1139</v>
      </c>
      <c r="K973" s="12">
        <v>1</v>
      </c>
      <c r="L973" s="14">
        <v>1628156</v>
      </c>
      <c r="M973" s="14" t="s">
        <v>36</v>
      </c>
      <c r="N973" s="14">
        <v>1628156</v>
      </c>
      <c r="O973" s="14" t="s">
        <v>1140</v>
      </c>
      <c r="P973" s="12" t="s">
        <v>29</v>
      </c>
      <c r="Q973" s="15">
        <v>43628</v>
      </c>
      <c r="R973">
        <f t="shared" si="29"/>
        <v>-3</v>
      </c>
      <c r="S973" s="13">
        <v>43623</v>
      </c>
      <c r="T973" s="12">
        <v>1</v>
      </c>
      <c r="U973" s="13">
        <v>43623</v>
      </c>
      <c r="V973" s="12">
        <v>9612</v>
      </c>
      <c r="W973" s="22"/>
      <c r="X973" s="12"/>
      <c r="Y973" s="12"/>
      <c r="Z973" s="12"/>
    </row>
    <row r="974" spans="1:26" x14ac:dyDescent="0.25">
      <c r="A974" s="12" t="s">
        <v>24</v>
      </c>
      <c r="B974" s="13">
        <v>43627</v>
      </c>
      <c r="C974" s="12" t="s">
        <v>32</v>
      </c>
      <c r="D974" s="12" t="s">
        <v>33</v>
      </c>
      <c r="E974" s="12">
        <v>99</v>
      </c>
      <c r="F974" s="13">
        <v>43627</v>
      </c>
      <c r="G974" s="12">
        <v>830091676</v>
      </c>
      <c r="H974" s="12" t="s">
        <v>75</v>
      </c>
      <c r="I974" s="12">
        <v>1</v>
      </c>
      <c r="J974" s="12" t="s">
        <v>1141</v>
      </c>
      <c r="K974" s="12">
        <v>1</v>
      </c>
      <c r="L974" s="14">
        <v>519872</v>
      </c>
      <c r="M974" s="14">
        <v>98775.680000000008</v>
      </c>
      <c r="N974" s="14">
        <v>618647.68000000005</v>
      </c>
      <c r="O974" s="14" t="s">
        <v>1142</v>
      </c>
      <c r="P974" s="12" t="s">
        <v>29</v>
      </c>
      <c r="Q974" s="15">
        <v>43628</v>
      </c>
      <c r="R974">
        <f t="shared" si="29"/>
        <v>-3</v>
      </c>
      <c r="S974" s="13">
        <v>43623</v>
      </c>
      <c r="T974" s="12">
        <v>1</v>
      </c>
      <c r="U974" s="13">
        <v>43623</v>
      </c>
      <c r="V974" s="12">
        <v>9607</v>
      </c>
      <c r="W974" s="22"/>
      <c r="X974" s="12"/>
      <c r="Y974" s="12"/>
      <c r="Z974" s="12"/>
    </row>
    <row r="975" spans="1:26" x14ac:dyDescent="0.25">
      <c r="A975" s="12" t="s">
        <v>24</v>
      </c>
      <c r="B975" s="13">
        <v>43627</v>
      </c>
      <c r="C975" s="12" t="s">
        <v>32</v>
      </c>
      <c r="D975" s="12" t="s">
        <v>33</v>
      </c>
      <c r="E975" s="12">
        <v>100</v>
      </c>
      <c r="F975" s="13">
        <v>43627</v>
      </c>
      <c r="G975" s="12">
        <v>830091676</v>
      </c>
      <c r="H975" s="12" t="s">
        <v>75</v>
      </c>
      <c r="I975" s="12">
        <v>1</v>
      </c>
      <c r="J975" s="12" t="s">
        <v>1016</v>
      </c>
      <c r="K975" s="12">
        <v>1</v>
      </c>
      <c r="L975" s="14">
        <v>4767130</v>
      </c>
      <c r="M975" s="14" t="s">
        <v>36</v>
      </c>
      <c r="N975" s="14">
        <v>4767130</v>
      </c>
      <c r="O975" s="14" t="s">
        <v>1143</v>
      </c>
      <c r="P975" s="12" t="s">
        <v>29</v>
      </c>
      <c r="Q975" s="15">
        <v>43628</v>
      </c>
      <c r="R975">
        <f t="shared" si="29"/>
        <v>-2</v>
      </c>
      <c r="S975" s="13">
        <v>43626</v>
      </c>
      <c r="T975" s="12">
        <v>1</v>
      </c>
      <c r="U975" s="13">
        <v>43626</v>
      </c>
      <c r="V975" s="12">
        <v>9651</v>
      </c>
      <c r="W975" s="22"/>
      <c r="X975" s="12"/>
      <c r="Y975" s="12"/>
      <c r="Z975" s="12"/>
    </row>
    <row r="976" spans="1:26" x14ac:dyDescent="0.25">
      <c r="A976" s="12" t="s">
        <v>24</v>
      </c>
      <c r="B976" s="13">
        <v>43627</v>
      </c>
      <c r="C976" s="12" t="s">
        <v>32</v>
      </c>
      <c r="D976" s="12" t="s">
        <v>33</v>
      </c>
      <c r="E976" s="12">
        <v>100</v>
      </c>
      <c r="F976" s="13">
        <v>43627</v>
      </c>
      <c r="G976" s="12">
        <v>830091676</v>
      </c>
      <c r="H976" s="12" t="s">
        <v>75</v>
      </c>
      <c r="I976" s="12">
        <v>2</v>
      </c>
      <c r="J976" s="12" t="s">
        <v>1144</v>
      </c>
      <c r="K976" s="12">
        <v>1</v>
      </c>
      <c r="L976" s="14">
        <v>4767130</v>
      </c>
      <c r="M976" s="14" t="s">
        <v>36</v>
      </c>
      <c r="N976" s="14">
        <v>4767130</v>
      </c>
      <c r="O976" s="14" t="s">
        <v>1143</v>
      </c>
      <c r="P976" s="12" t="s">
        <v>29</v>
      </c>
      <c r="Q976" s="15">
        <v>43628</v>
      </c>
      <c r="R976">
        <f t="shared" si="29"/>
        <v>-2</v>
      </c>
      <c r="S976" s="13">
        <v>43626</v>
      </c>
      <c r="T976" s="12">
        <v>1</v>
      </c>
      <c r="U976" s="13">
        <v>43626</v>
      </c>
      <c r="V976" s="12">
        <v>9651</v>
      </c>
      <c r="W976" s="22"/>
      <c r="X976" s="12"/>
      <c r="Y976" s="12"/>
      <c r="Z976" s="12"/>
    </row>
    <row r="977" spans="1:26" x14ac:dyDescent="0.25">
      <c r="A977" s="12" t="s">
        <v>24</v>
      </c>
      <c r="B977" s="13">
        <v>43627</v>
      </c>
      <c r="C977" s="12" t="s">
        <v>32</v>
      </c>
      <c r="D977" s="12" t="s">
        <v>33</v>
      </c>
      <c r="E977" s="12">
        <v>101</v>
      </c>
      <c r="F977" s="13">
        <v>43627</v>
      </c>
      <c r="G977" s="12">
        <v>830091676</v>
      </c>
      <c r="H977" s="12" t="s">
        <v>75</v>
      </c>
      <c r="I977" s="12">
        <v>1</v>
      </c>
      <c r="J977" s="12" t="s">
        <v>1141</v>
      </c>
      <c r="K977" s="12">
        <v>1</v>
      </c>
      <c r="L977" s="14">
        <v>519872</v>
      </c>
      <c r="M977" s="14">
        <v>98775.680000000008</v>
      </c>
      <c r="N977" s="14">
        <v>618647.68000000005</v>
      </c>
      <c r="O977" s="14" t="s">
        <v>1142</v>
      </c>
      <c r="P977" s="12" t="s">
        <v>29</v>
      </c>
      <c r="Q977" s="15">
        <v>43628</v>
      </c>
      <c r="R977">
        <f t="shared" si="29"/>
        <v>-3</v>
      </c>
      <c r="S977" s="13">
        <v>43623</v>
      </c>
      <c r="T977" s="12">
        <v>1</v>
      </c>
      <c r="U977" s="13">
        <v>43623</v>
      </c>
      <c r="V977" s="12">
        <v>9606</v>
      </c>
      <c r="W977" s="22"/>
      <c r="X977" s="12"/>
      <c r="Y977" s="12"/>
      <c r="Z977" s="12"/>
    </row>
    <row r="978" spans="1:26" x14ac:dyDescent="0.25">
      <c r="A978" s="12" t="s">
        <v>24</v>
      </c>
      <c r="B978" s="13">
        <v>43627</v>
      </c>
      <c r="C978" s="12" t="s">
        <v>32</v>
      </c>
      <c r="D978" s="12" t="s">
        <v>33</v>
      </c>
      <c r="E978" s="12">
        <v>102</v>
      </c>
      <c r="F978" s="13">
        <v>43627</v>
      </c>
      <c r="G978" s="12">
        <v>891409291</v>
      </c>
      <c r="H978" s="12" t="s">
        <v>182</v>
      </c>
      <c r="I978" s="12">
        <v>1</v>
      </c>
      <c r="J978" s="12" t="s">
        <v>1145</v>
      </c>
      <c r="K978" s="12">
        <v>1</v>
      </c>
      <c r="L978" s="14">
        <v>197721</v>
      </c>
      <c r="M978" s="14" t="s">
        <v>36</v>
      </c>
      <c r="N978" s="14">
        <v>197721</v>
      </c>
      <c r="O978" s="14" t="s">
        <v>1146</v>
      </c>
      <c r="P978" s="12" t="s">
        <v>29</v>
      </c>
      <c r="Q978" s="15">
        <v>43628</v>
      </c>
      <c r="R978">
        <f t="shared" si="29"/>
        <v>-4</v>
      </c>
      <c r="S978" s="13">
        <v>43622</v>
      </c>
      <c r="T978" s="12">
        <v>1</v>
      </c>
      <c r="U978" s="13">
        <v>43622</v>
      </c>
      <c r="V978" s="12">
        <v>45734</v>
      </c>
      <c r="W978" s="22"/>
      <c r="X978" s="12"/>
      <c r="Y978" s="12"/>
      <c r="Z978" s="12"/>
    </row>
    <row r="979" spans="1:26" x14ac:dyDescent="0.25">
      <c r="A979" s="12" t="s">
        <v>24</v>
      </c>
      <c r="B979" s="13">
        <v>43627</v>
      </c>
      <c r="C979" s="12" t="s">
        <v>32</v>
      </c>
      <c r="D979" s="12" t="s">
        <v>33</v>
      </c>
      <c r="E979" s="12">
        <v>103</v>
      </c>
      <c r="F979" s="13">
        <v>43627</v>
      </c>
      <c r="G979" s="12">
        <v>811021765</v>
      </c>
      <c r="H979" s="12" t="s">
        <v>96</v>
      </c>
      <c r="I979" s="12">
        <v>1</v>
      </c>
      <c r="J979" s="12" t="s">
        <v>1147</v>
      </c>
      <c r="K979" s="12">
        <v>1</v>
      </c>
      <c r="L979" s="14">
        <v>2700000</v>
      </c>
      <c r="M979" s="14" t="s">
        <v>36</v>
      </c>
      <c r="N979" s="14">
        <v>2700000</v>
      </c>
      <c r="O979" s="14" t="s">
        <v>1148</v>
      </c>
      <c r="P979" s="12" t="s">
        <v>29</v>
      </c>
      <c r="Q979" s="15">
        <v>43628</v>
      </c>
      <c r="R979">
        <f t="shared" si="29"/>
        <v>-6</v>
      </c>
      <c r="S979" s="13">
        <v>43620</v>
      </c>
      <c r="T979" s="12">
        <v>1</v>
      </c>
      <c r="U979" s="13">
        <v>43620</v>
      </c>
      <c r="V979" s="12">
        <v>9450</v>
      </c>
      <c r="W979" s="22"/>
      <c r="X979" s="12"/>
      <c r="Y979" s="12"/>
      <c r="Z979" s="12"/>
    </row>
    <row r="980" spans="1:26" x14ac:dyDescent="0.25">
      <c r="A980" t="s">
        <v>24</v>
      </c>
      <c r="B980" s="9">
        <v>43628</v>
      </c>
      <c r="C980" t="s">
        <v>25</v>
      </c>
      <c r="D980" t="s">
        <v>26</v>
      </c>
      <c r="E980">
        <v>56</v>
      </c>
      <c r="F980" s="9">
        <v>43628</v>
      </c>
      <c r="G980">
        <v>1088018456</v>
      </c>
      <c r="H980" t="s">
        <v>1149</v>
      </c>
      <c r="I980">
        <v>1</v>
      </c>
      <c r="J980" t="s">
        <v>1150</v>
      </c>
      <c r="K980">
        <v>1</v>
      </c>
      <c r="L980" s="10">
        <v>370000</v>
      </c>
      <c r="N980" s="10">
        <v>370000</v>
      </c>
      <c r="O980" s="10" t="s">
        <v>1151</v>
      </c>
      <c r="P980" t="s">
        <v>29</v>
      </c>
      <c r="R980" t="str">
        <f t="shared" si="29"/>
        <v/>
      </c>
    </row>
    <row r="981" spans="1:26" x14ac:dyDescent="0.25">
      <c r="A981" s="12" t="s">
        <v>24</v>
      </c>
      <c r="B981" s="13">
        <v>43628</v>
      </c>
      <c r="C981" s="12" t="s">
        <v>25</v>
      </c>
      <c r="D981" s="12" t="s">
        <v>26</v>
      </c>
      <c r="E981" s="12">
        <v>57</v>
      </c>
      <c r="F981" s="13">
        <v>43628</v>
      </c>
      <c r="G981" s="12">
        <v>10133480</v>
      </c>
      <c r="H981" s="12" t="s">
        <v>1083</v>
      </c>
      <c r="I981" s="12">
        <v>1</v>
      </c>
      <c r="J981" s="12" t="s">
        <v>1152</v>
      </c>
      <c r="K981" s="12">
        <v>1</v>
      </c>
      <c r="L981" s="14">
        <v>60000</v>
      </c>
      <c r="M981" s="14" t="s">
        <v>36</v>
      </c>
      <c r="N981" s="14">
        <v>60000</v>
      </c>
      <c r="O981" s="14" t="s">
        <v>1153</v>
      </c>
      <c r="P981" s="12" t="s">
        <v>29</v>
      </c>
      <c r="Q981" s="15">
        <v>43628</v>
      </c>
      <c r="R981">
        <f t="shared" si="29"/>
        <v>1</v>
      </c>
      <c r="S981" s="13">
        <v>43628</v>
      </c>
      <c r="T981" s="12">
        <v>1</v>
      </c>
      <c r="U981" s="13">
        <v>43628</v>
      </c>
      <c r="V981" s="12" t="s">
        <v>1154</v>
      </c>
      <c r="W981" s="22"/>
      <c r="X981" s="12"/>
      <c r="Y981" s="12"/>
      <c r="Z981" s="12"/>
    </row>
    <row r="982" spans="1:26" x14ac:dyDescent="0.25">
      <c r="A982" t="s">
        <v>24</v>
      </c>
      <c r="B982" s="9">
        <v>43628</v>
      </c>
      <c r="C982" t="s">
        <v>32</v>
      </c>
      <c r="D982" t="s">
        <v>33</v>
      </c>
      <c r="E982">
        <v>104</v>
      </c>
      <c r="F982" s="9">
        <v>43628</v>
      </c>
      <c r="G982">
        <v>800003986</v>
      </c>
      <c r="H982" t="s">
        <v>653</v>
      </c>
      <c r="I982">
        <v>1</v>
      </c>
      <c r="J982" t="s">
        <v>1155</v>
      </c>
      <c r="K982">
        <v>2000</v>
      </c>
      <c r="L982" s="10">
        <v>118</v>
      </c>
      <c r="M982" s="10">
        <v>44840</v>
      </c>
      <c r="N982" s="10">
        <v>280840</v>
      </c>
      <c r="O982" s="10" t="s">
        <v>1156</v>
      </c>
      <c r="P982" t="s">
        <v>29</v>
      </c>
      <c r="R982" t="str">
        <f t="shared" si="29"/>
        <v/>
      </c>
    </row>
    <row r="983" spans="1:26" x14ac:dyDescent="0.25">
      <c r="A983" t="s">
        <v>24</v>
      </c>
      <c r="B983" s="9">
        <v>43628</v>
      </c>
      <c r="C983" t="s">
        <v>32</v>
      </c>
      <c r="D983" t="s">
        <v>33</v>
      </c>
      <c r="E983">
        <v>104</v>
      </c>
      <c r="F983" s="9">
        <v>43628</v>
      </c>
      <c r="G983">
        <v>800003986</v>
      </c>
      <c r="H983" t="s">
        <v>653</v>
      </c>
      <c r="I983">
        <v>2</v>
      </c>
      <c r="J983" t="s">
        <v>1157</v>
      </c>
      <c r="K983">
        <v>4000</v>
      </c>
      <c r="L983" s="10">
        <v>118</v>
      </c>
      <c r="M983" s="10">
        <v>89680</v>
      </c>
      <c r="N983" s="10">
        <v>561680</v>
      </c>
      <c r="O983" s="10" t="s">
        <v>1156</v>
      </c>
      <c r="P983" t="s">
        <v>29</v>
      </c>
      <c r="R983" t="str">
        <f t="shared" si="29"/>
        <v/>
      </c>
    </row>
    <row r="984" spans="1:26" x14ac:dyDescent="0.25">
      <c r="A984" t="s">
        <v>24</v>
      </c>
      <c r="B984" s="9">
        <v>43628</v>
      </c>
      <c r="C984" t="s">
        <v>32</v>
      </c>
      <c r="D984" t="s">
        <v>33</v>
      </c>
      <c r="E984">
        <v>104</v>
      </c>
      <c r="F984" s="9">
        <v>43628</v>
      </c>
      <c r="G984">
        <v>800003986</v>
      </c>
      <c r="H984" t="s">
        <v>653</v>
      </c>
      <c r="I984">
        <v>3</v>
      </c>
      <c r="J984" t="s">
        <v>1158</v>
      </c>
      <c r="K984">
        <v>2000</v>
      </c>
      <c r="L984" s="10">
        <v>118</v>
      </c>
      <c r="M984" s="10">
        <v>44840</v>
      </c>
      <c r="N984" s="10">
        <v>280840</v>
      </c>
      <c r="O984" s="10" t="s">
        <v>1156</v>
      </c>
      <c r="P984" t="s">
        <v>29</v>
      </c>
      <c r="R984" t="str">
        <f t="shared" si="29"/>
        <v/>
      </c>
    </row>
    <row r="985" spans="1:26" x14ac:dyDescent="0.25">
      <c r="A985" t="s">
        <v>24</v>
      </c>
      <c r="B985" s="9">
        <v>43628</v>
      </c>
      <c r="C985" t="s">
        <v>32</v>
      </c>
      <c r="D985" t="s">
        <v>33</v>
      </c>
      <c r="E985">
        <v>104</v>
      </c>
      <c r="F985" s="9">
        <v>43628</v>
      </c>
      <c r="G985">
        <v>800003986</v>
      </c>
      <c r="H985" t="s">
        <v>653</v>
      </c>
      <c r="I985">
        <v>4</v>
      </c>
      <c r="J985" t="s">
        <v>1159</v>
      </c>
      <c r="K985">
        <v>2000</v>
      </c>
      <c r="L985" s="10">
        <v>118</v>
      </c>
      <c r="M985" s="10">
        <v>44840</v>
      </c>
      <c r="N985" s="10">
        <v>280840</v>
      </c>
      <c r="O985" s="10" t="s">
        <v>1156</v>
      </c>
      <c r="P985" t="s">
        <v>29</v>
      </c>
      <c r="R985" t="str">
        <f t="shared" si="29"/>
        <v/>
      </c>
    </row>
    <row r="986" spans="1:26" x14ac:dyDescent="0.25">
      <c r="A986" s="12" t="s">
        <v>24</v>
      </c>
      <c r="B986" s="13">
        <v>43596</v>
      </c>
      <c r="C986" s="12">
        <v>0</v>
      </c>
      <c r="D986" s="12" t="s">
        <v>82</v>
      </c>
      <c r="E986" s="12">
        <v>39</v>
      </c>
      <c r="F986" s="13">
        <v>43630</v>
      </c>
      <c r="G986" s="12">
        <v>800132936</v>
      </c>
      <c r="H986" s="12" t="s">
        <v>1096</v>
      </c>
      <c r="I986" s="12">
        <v>1</v>
      </c>
      <c r="J986" s="12" t="s">
        <v>1160</v>
      </c>
      <c r="K986" s="12">
        <v>2</v>
      </c>
      <c r="L986" s="14">
        <v>7112</v>
      </c>
      <c r="M986" s="14">
        <v>2702.56</v>
      </c>
      <c r="N986" s="14">
        <v>16926.560000000001</v>
      </c>
      <c r="O986" s="14" t="s">
        <v>1161</v>
      </c>
      <c r="P986" s="12" t="s">
        <v>29</v>
      </c>
      <c r="Q986" s="15">
        <v>43630</v>
      </c>
      <c r="R986">
        <f t="shared" si="29"/>
        <v>3</v>
      </c>
      <c r="S986" s="13">
        <v>43634</v>
      </c>
      <c r="T986" s="12">
        <v>2</v>
      </c>
      <c r="U986" s="13">
        <v>43634</v>
      </c>
      <c r="V986" s="12">
        <v>8707</v>
      </c>
      <c r="W986" s="22"/>
      <c r="X986" s="12"/>
      <c r="Y986" s="12"/>
      <c r="Z986" s="12"/>
    </row>
    <row r="987" spans="1:26" x14ac:dyDescent="0.25">
      <c r="A987" s="12" t="s">
        <v>24</v>
      </c>
      <c r="B987" s="13">
        <v>43596</v>
      </c>
      <c r="C987" s="12">
        <v>0</v>
      </c>
      <c r="D987" s="12" t="s">
        <v>82</v>
      </c>
      <c r="E987" s="12">
        <v>39</v>
      </c>
      <c r="F987" s="13">
        <v>43630</v>
      </c>
      <c r="G987" s="12">
        <v>800132936</v>
      </c>
      <c r="H987" s="12" t="s">
        <v>1096</v>
      </c>
      <c r="I987" s="12">
        <v>2</v>
      </c>
      <c r="J987" s="12" t="s">
        <v>1162</v>
      </c>
      <c r="K987" s="12">
        <v>3</v>
      </c>
      <c r="L987" s="14">
        <v>6094</v>
      </c>
      <c r="M987" s="14">
        <v>3473.58</v>
      </c>
      <c r="N987" s="14">
        <v>21755.58</v>
      </c>
      <c r="O987" s="14" t="s">
        <v>1161</v>
      </c>
      <c r="P987" s="12" t="s">
        <v>29</v>
      </c>
      <c r="Q987" s="15">
        <v>43630</v>
      </c>
      <c r="R987">
        <f t="shared" si="29"/>
        <v>3</v>
      </c>
      <c r="S987" s="13">
        <v>43634</v>
      </c>
      <c r="T987" s="12">
        <v>3</v>
      </c>
      <c r="U987" s="13">
        <v>43634</v>
      </c>
      <c r="V987" s="12">
        <v>8707</v>
      </c>
      <c r="W987" s="22"/>
      <c r="X987" s="12"/>
      <c r="Y987" s="12"/>
      <c r="Z987" s="12"/>
    </row>
    <row r="988" spans="1:26" x14ac:dyDescent="0.25">
      <c r="A988" s="12" t="s">
        <v>24</v>
      </c>
      <c r="B988" s="13">
        <v>43596</v>
      </c>
      <c r="C988" s="12">
        <v>0</v>
      </c>
      <c r="D988" s="12" t="s">
        <v>82</v>
      </c>
      <c r="E988" s="12">
        <v>39</v>
      </c>
      <c r="F988" s="13">
        <v>43630</v>
      </c>
      <c r="G988" s="12">
        <v>800132936</v>
      </c>
      <c r="H988" s="12" t="s">
        <v>1096</v>
      </c>
      <c r="I988" s="12">
        <v>3</v>
      </c>
      <c r="J988" s="12" t="s">
        <v>1163</v>
      </c>
      <c r="K988" s="12">
        <v>5</v>
      </c>
      <c r="L988" s="14">
        <v>2209</v>
      </c>
      <c r="M988" s="14">
        <v>2098.5500000000002</v>
      </c>
      <c r="N988" s="14">
        <v>13143.55</v>
      </c>
      <c r="O988" s="14" t="s">
        <v>1161</v>
      </c>
      <c r="P988" s="12" t="s">
        <v>29</v>
      </c>
      <c r="Q988" s="15">
        <v>43630</v>
      </c>
      <c r="R988">
        <f t="shared" si="29"/>
        <v>3</v>
      </c>
      <c r="S988" s="13">
        <v>43634</v>
      </c>
      <c r="T988" s="12">
        <v>5</v>
      </c>
      <c r="U988" s="13">
        <v>43634</v>
      </c>
      <c r="V988" s="12">
        <v>8707</v>
      </c>
      <c r="W988" s="22"/>
      <c r="X988" s="12"/>
      <c r="Y988" s="12"/>
      <c r="Z988" s="12"/>
    </row>
    <row r="989" spans="1:26" x14ac:dyDescent="0.25">
      <c r="A989" s="12" t="s">
        <v>24</v>
      </c>
      <c r="B989" s="13">
        <v>43596</v>
      </c>
      <c r="C989" s="12">
        <v>0</v>
      </c>
      <c r="D989" s="12" t="s">
        <v>82</v>
      </c>
      <c r="E989" s="12">
        <v>39</v>
      </c>
      <c r="F989" s="13">
        <v>43630</v>
      </c>
      <c r="G989" s="12">
        <v>800132936</v>
      </c>
      <c r="H989" s="12" t="s">
        <v>1096</v>
      </c>
      <c r="I989" s="12">
        <v>4</v>
      </c>
      <c r="J989" s="12" t="s">
        <v>1164</v>
      </c>
      <c r="K989" s="12">
        <v>21</v>
      </c>
      <c r="L989" s="14">
        <v>3125</v>
      </c>
      <c r="M989" s="14">
        <v>12468.75</v>
      </c>
      <c r="N989" s="14">
        <v>78093.75</v>
      </c>
      <c r="O989" s="14" t="s">
        <v>1161</v>
      </c>
      <c r="P989" s="12" t="s">
        <v>29</v>
      </c>
      <c r="Q989" s="15">
        <v>43630</v>
      </c>
      <c r="R989">
        <f t="shared" si="29"/>
        <v>3</v>
      </c>
      <c r="S989" s="13">
        <v>43634</v>
      </c>
      <c r="T989" s="12">
        <v>21</v>
      </c>
      <c r="U989" s="13">
        <v>43634</v>
      </c>
      <c r="V989" s="12">
        <v>8707</v>
      </c>
      <c r="W989" s="22"/>
      <c r="X989" s="12"/>
      <c r="Y989" s="12"/>
      <c r="Z989" s="12"/>
    </row>
    <row r="990" spans="1:26" x14ac:dyDescent="0.25">
      <c r="A990" s="12" t="s">
        <v>24</v>
      </c>
      <c r="B990" s="13">
        <v>43596</v>
      </c>
      <c r="C990" s="12">
        <v>0</v>
      </c>
      <c r="D990" s="12" t="s">
        <v>82</v>
      </c>
      <c r="E990" s="12">
        <v>39</v>
      </c>
      <c r="F990" s="13">
        <v>43630</v>
      </c>
      <c r="G990" s="12">
        <v>800132936</v>
      </c>
      <c r="H990" s="12" t="s">
        <v>1096</v>
      </c>
      <c r="I990" s="12">
        <v>5</v>
      </c>
      <c r="J990" s="12" t="s">
        <v>1165</v>
      </c>
      <c r="K990" s="12">
        <v>1</v>
      </c>
      <c r="L990" s="14">
        <v>3125</v>
      </c>
      <c r="M990" s="14">
        <v>593.75</v>
      </c>
      <c r="N990" s="14">
        <v>3718.75</v>
      </c>
      <c r="O990" s="14" t="s">
        <v>1161</v>
      </c>
      <c r="P990" s="12" t="s">
        <v>29</v>
      </c>
      <c r="Q990" s="15">
        <v>43630</v>
      </c>
      <c r="R990">
        <f t="shared" si="29"/>
        <v>3</v>
      </c>
      <c r="S990" s="13">
        <v>43634</v>
      </c>
      <c r="T990" s="12">
        <v>1</v>
      </c>
      <c r="U990" s="13">
        <v>43634</v>
      </c>
      <c r="V990" s="12">
        <v>8707</v>
      </c>
      <c r="W990" s="22"/>
      <c r="X990" s="12"/>
      <c r="Y990" s="12"/>
      <c r="Z990" s="12"/>
    </row>
    <row r="991" spans="1:26" x14ac:dyDescent="0.25">
      <c r="A991" s="12" t="s">
        <v>24</v>
      </c>
      <c r="B991" s="13">
        <v>43596</v>
      </c>
      <c r="C991" s="12">
        <v>0</v>
      </c>
      <c r="D991" s="12" t="s">
        <v>82</v>
      </c>
      <c r="E991" s="12">
        <v>39</v>
      </c>
      <c r="F991" s="13">
        <v>43630</v>
      </c>
      <c r="G991" s="12">
        <v>800132936</v>
      </c>
      <c r="H991" s="12" t="s">
        <v>1096</v>
      </c>
      <c r="I991" s="12">
        <v>6</v>
      </c>
      <c r="J991" s="12" t="s">
        <v>1166</v>
      </c>
      <c r="K991" s="12">
        <v>8</v>
      </c>
      <c r="L991" s="14">
        <v>173</v>
      </c>
      <c r="M991" s="14">
        <v>262.95999999999998</v>
      </c>
      <c r="N991" s="14">
        <v>1646.96</v>
      </c>
      <c r="O991" s="14" t="s">
        <v>1161</v>
      </c>
      <c r="P991" s="12" t="s">
        <v>29</v>
      </c>
      <c r="Q991" s="15">
        <v>43630</v>
      </c>
      <c r="R991">
        <f t="shared" si="29"/>
        <v>3</v>
      </c>
      <c r="S991" s="13">
        <v>43634</v>
      </c>
      <c r="T991" s="12">
        <v>8</v>
      </c>
      <c r="U991" s="13">
        <v>43634</v>
      </c>
      <c r="V991" s="12">
        <v>8707</v>
      </c>
      <c r="W991" s="22"/>
      <c r="X991" s="12"/>
      <c r="Y991" s="12"/>
      <c r="Z991" s="12"/>
    </row>
    <row r="992" spans="1:26" x14ac:dyDescent="0.25">
      <c r="A992" s="12" t="s">
        <v>24</v>
      </c>
      <c r="B992" s="13">
        <v>43596</v>
      </c>
      <c r="C992" s="12">
        <v>0</v>
      </c>
      <c r="D992" s="12" t="s">
        <v>82</v>
      </c>
      <c r="E992" s="12">
        <v>39</v>
      </c>
      <c r="F992" s="13">
        <v>43630</v>
      </c>
      <c r="G992" s="12">
        <v>800132936</v>
      </c>
      <c r="H992" s="12" t="s">
        <v>1096</v>
      </c>
      <c r="I992" s="12">
        <v>7</v>
      </c>
      <c r="J992" s="12" t="s">
        <v>1167</v>
      </c>
      <c r="K992" s="12">
        <v>2</v>
      </c>
      <c r="L992" s="14">
        <v>2425</v>
      </c>
      <c r="M992" s="14">
        <v>921.5</v>
      </c>
      <c r="N992" s="14">
        <v>5771.5</v>
      </c>
      <c r="O992" s="14" t="s">
        <v>1161</v>
      </c>
      <c r="P992" s="12" t="s">
        <v>29</v>
      </c>
      <c r="Q992" s="15">
        <v>43630</v>
      </c>
      <c r="R992">
        <f t="shared" si="29"/>
        <v>3</v>
      </c>
      <c r="S992" s="13">
        <v>43634</v>
      </c>
      <c r="T992" s="12">
        <v>2</v>
      </c>
      <c r="U992" s="13">
        <v>43634</v>
      </c>
      <c r="V992" s="12">
        <v>8707</v>
      </c>
      <c r="W992" s="22"/>
      <c r="X992" s="12"/>
      <c r="Y992" s="12"/>
      <c r="Z992" s="12"/>
    </row>
    <row r="993" spans="1:26" x14ac:dyDescent="0.25">
      <c r="A993" s="12" t="s">
        <v>24</v>
      </c>
      <c r="B993" s="13">
        <v>43596</v>
      </c>
      <c r="C993" s="12">
        <v>0</v>
      </c>
      <c r="D993" s="12" t="s">
        <v>82</v>
      </c>
      <c r="E993" s="12">
        <v>39</v>
      </c>
      <c r="F993" s="13">
        <v>43630</v>
      </c>
      <c r="G993" s="12">
        <v>800132936</v>
      </c>
      <c r="H993" s="12" t="s">
        <v>1096</v>
      </c>
      <c r="I993" s="12">
        <v>8</v>
      </c>
      <c r="J993" s="12" t="s">
        <v>1168</v>
      </c>
      <c r="K993" s="12">
        <v>1</v>
      </c>
      <c r="L993" s="14">
        <v>16074</v>
      </c>
      <c r="M993" s="14">
        <v>3054.06</v>
      </c>
      <c r="N993" s="14">
        <v>19128.060000000001</v>
      </c>
      <c r="O993" s="14" t="s">
        <v>1161</v>
      </c>
      <c r="P993" s="12" t="s">
        <v>29</v>
      </c>
      <c r="Q993" s="15">
        <v>43630</v>
      </c>
      <c r="R993">
        <f t="shared" si="29"/>
        <v>3</v>
      </c>
      <c r="S993" s="13">
        <v>43634</v>
      </c>
      <c r="T993" s="12">
        <v>1</v>
      </c>
      <c r="U993" s="13">
        <v>43634</v>
      </c>
      <c r="V993" s="12">
        <v>8707</v>
      </c>
      <c r="W993" s="22"/>
      <c r="X993" s="12"/>
      <c r="Y993" s="12"/>
      <c r="Z993" s="12"/>
    </row>
    <row r="994" spans="1:26" x14ac:dyDescent="0.25">
      <c r="A994" s="12" t="s">
        <v>24</v>
      </c>
      <c r="B994" s="13">
        <v>43596</v>
      </c>
      <c r="C994" s="12">
        <v>0</v>
      </c>
      <c r="D994" s="12" t="s">
        <v>82</v>
      </c>
      <c r="E994" s="12">
        <v>39</v>
      </c>
      <c r="F994" s="13">
        <v>43630</v>
      </c>
      <c r="G994" s="12">
        <v>800132936</v>
      </c>
      <c r="H994" s="12" t="s">
        <v>1096</v>
      </c>
      <c r="I994" s="12">
        <v>9</v>
      </c>
      <c r="J994" s="12" t="s">
        <v>1169</v>
      </c>
      <c r="K994" s="12">
        <v>1</v>
      </c>
      <c r="L994" s="14">
        <v>11091</v>
      </c>
      <c r="M994" s="14" t="s">
        <v>36</v>
      </c>
      <c r="N994" s="14">
        <v>11091</v>
      </c>
      <c r="O994" s="14" t="s">
        <v>1161</v>
      </c>
      <c r="P994" s="12" t="s">
        <v>29</v>
      </c>
      <c r="Q994" s="15">
        <v>43630</v>
      </c>
      <c r="R994">
        <f t="shared" si="29"/>
        <v>3</v>
      </c>
      <c r="S994" s="13">
        <v>43634</v>
      </c>
      <c r="T994" s="12">
        <v>1</v>
      </c>
      <c r="U994" s="13">
        <v>43634</v>
      </c>
      <c r="V994" s="12">
        <v>8707</v>
      </c>
      <c r="W994" s="22"/>
      <c r="X994" s="12"/>
      <c r="Y994" s="12"/>
      <c r="Z994" s="12"/>
    </row>
    <row r="995" spans="1:26" x14ac:dyDescent="0.25">
      <c r="A995" s="12" t="s">
        <v>24</v>
      </c>
      <c r="B995" s="13">
        <v>43596</v>
      </c>
      <c r="C995" s="12">
        <v>0</v>
      </c>
      <c r="D995" s="12" t="s">
        <v>82</v>
      </c>
      <c r="E995" s="12">
        <v>39</v>
      </c>
      <c r="F995" s="13">
        <v>43630</v>
      </c>
      <c r="G995" s="12">
        <v>800132936</v>
      </c>
      <c r="H995" s="12" t="s">
        <v>1096</v>
      </c>
      <c r="I995" s="12">
        <v>10</v>
      </c>
      <c r="J995" s="12" t="s">
        <v>1170</v>
      </c>
      <c r="K995" s="12">
        <v>50</v>
      </c>
      <c r="L995" s="14">
        <v>151</v>
      </c>
      <c r="M995" s="14">
        <v>1434.5</v>
      </c>
      <c r="N995" s="14">
        <v>8984.5</v>
      </c>
      <c r="O995" s="14" t="s">
        <v>1161</v>
      </c>
      <c r="P995" s="12" t="s">
        <v>29</v>
      </c>
      <c r="Q995" s="15">
        <v>43630</v>
      </c>
      <c r="R995">
        <f t="shared" si="29"/>
        <v>3</v>
      </c>
      <c r="S995" s="13">
        <v>43634</v>
      </c>
      <c r="T995" s="12">
        <v>50</v>
      </c>
      <c r="U995" s="13">
        <v>43634</v>
      </c>
      <c r="V995" s="12">
        <v>8707</v>
      </c>
      <c r="W995" s="22"/>
      <c r="X995" s="12"/>
      <c r="Y995" s="12"/>
      <c r="Z995" s="12"/>
    </row>
    <row r="996" spans="1:26" x14ac:dyDescent="0.25">
      <c r="A996" s="12" t="s">
        <v>24</v>
      </c>
      <c r="B996" s="13">
        <v>43596</v>
      </c>
      <c r="C996" s="12">
        <v>0</v>
      </c>
      <c r="D996" s="12" t="s">
        <v>82</v>
      </c>
      <c r="E996" s="12">
        <v>39</v>
      </c>
      <c r="F996" s="13">
        <v>43630</v>
      </c>
      <c r="G996" s="12">
        <v>800132936</v>
      </c>
      <c r="H996" s="12" t="s">
        <v>1096</v>
      </c>
      <c r="I996" s="12">
        <v>11</v>
      </c>
      <c r="J996" s="12" t="s">
        <v>1171</v>
      </c>
      <c r="K996" s="12">
        <v>20</v>
      </c>
      <c r="L996" s="14">
        <v>2049</v>
      </c>
      <c r="M996" s="14">
        <v>7786.2</v>
      </c>
      <c r="N996" s="14">
        <v>48766.2</v>
      </c>
      <c r="O996" s="14" t="s">
        <v>1161</v>
      </c>
      <c r="P996" s="12" t="s">
        <v>29</v>
      </c>
      <c r="Q996" s="15">
        <v>43630</v>
      </c>
      <c r="R996">
        <f t="shared" si="29"/>
        <v>3</v>
      </c>
      <c r="S996" s="13">
        <v>43634</v>
      </c>
      <c r="T996" s="12">
        <v>20</v>
      </c>
      <c r="U996" s="13">
        <v>43634</v>
      </c>
      <c r="V996" s="12">
        <v>8707</v>
      </c>
      <c r="W996" s="22"/>
      <c r="X996" s="12"/>
      <c r="Y996" s="12"/>
      <c r="Z996" s="12"/>
    </row>
    <row r="997" spans="1:26" x14ac:dyDescent="0.25">
      <c r="A997" s="12" t="s">
        <v>24</v>
      </c>
      <c r="B997" s="13">
        <v>43596</v>
      </c>
      <c r="C997" s="12">
        <v>0</v>
      </c>
      <c r="D997" s="12" t="s">
        <v>82</v>
      </c>
      <c r="E997" s="12">
        <v>39</v>
      </c>
      <c r="F997" s="13">
        <v>43630</v>
      </c>
      <c r="G997" s="12">
        <v>800132936</v>
      </c>
      <c r="H997" s="12" t="s">
        <v>1096</v>
      </c>
      <c r="I997" s="12">
        <v>12</v>
      </c>
      <c r="J997" s="12" t="s">
        <v>1172</v>
      </c>
      <c r="K997" s="12">
        <v>2</v>
      </c>
      <c r="L997" s="14">
        <v>9500</v>
      </c>
      <c r="M997" s="14">
        <v>3610</v>
      </c>
      <c r="N997" s="14">
        <v>22610</v>
      </c>
      <c r="O997" s="14" t="s">
        <v>1161</v>
      </c>
      <c r="P997" s="12" t="s">
        <v>29</v>
      </c>
      <c r="Q997" s="15">
        <v>43630</v>
      </c>
      <c r="R997">
        <f t="shared" si="29"/>
        <v>3</v>
      </c>
      <c r="S997" s="13">
        <v>43634</v>
      </c>
      <c r="T997" s="12">
        <v>2</v>
      </c>
      <c r="U997" s="13">
        <v>43634</v>
      </c>
      <c r="V997" s="12">
        <v>8707</v>
      </c>
      <c r="W997" s="22"/>
      <c r="X997" s="12"/>
      <c r="Y997" s="12"/>
      <c r="Z997" s="12"/>
    </row>
    <row r="998" spans="1:26" x14ac:dyDescent="0.25">
      <c r="A998" s="12" t="s">
        <v>24</v>
      </c>
      <c r="B998" s="13">
        <v>43596</v>
      </c>
      <c r="C998" s="12">
        <v>0</v>
      </c>
      <c r="D998" s="12" t="s">
        <v>82</v>
      </c>
      <c r="E998" s="12">
        <v>39</v>
      </c>
      <c r="F998" s="13">
        <v>43630</v>
      </c>
      <c r="G998" s="12">
        <v>800132936</v>
      </c>
      <c r="H998" s="12" t="s">
        <v>1096</v>
      </c>
      <c r="I998" s="12">
        <v>13</v>
      </c>
      <c r="J998" s="12" t="s">
        <v>1173</v>
      </c>
      <c r="K998" s="12">
        <v>10</v>
      </c>
      <c r="L998" s="14">
        <v>6855</v>
      </c>
      <c r="M998" s="14">
        <v>13024.5</v>
      </c>
      <c r="N998" s="14">
        <v>81574.5</v>
      </c>
      <c r="O998" s="14" t="s">
        <v>1161</v>
      </c>
      <c r="P998" s="12" t="s">
        <v>29</v>
      </c>
      <c r="Q998" s="15">
        <v>43630</v>
      </c>
      <c r="R998">
        <f t="shared" si="29"/>
        <v>3</v>
      </c>
      <c r="S998" s="13">
        <v>43634</v>
      </c>
      <c r="T998" s="12">
        <v>10</v>
      </c>
      <c r="U998" s="13">
        <v>43634</v>
      </c>
      <c r="V998" s="12">
        <v>8707</v>
      </c>
      <c r="W998" s="22"/>
      <c r="X998" s="12"/>
      <c r="Y998" s="12"/>
      <c r="Z998" s="12"/>
    </row>
    <row r="999" spans="1:26" x14ac:dyDescent="0.25">
      <c r="A999" s="12" t="s">
        <v>24</v>
      </c>
      <c r="B999" s="13">
        <v>43596</v>
      </c>
      <c r="C999" s="12">
        <v>0</v>
      </c>
      <c r="D999" s="12" t="s">
        <v>82</v>
      </c>
      <c r="E999" s="12">
        <v>39</v>
      </c>
      <c r="F999" s="13">
        <v>43630</v>
      </c>
      <c r="G999" s="12">
        <v>800132936</v>
      </c>
      <c r="H999" s="12" t="s">
        <v>1096</v>
      </c>
      <c r="I999" s="12">
        <v>14</v>
      </c>
      <c r="J999" s="12" t="s">
        <v>1174</v>
      </c>
      <c r="K999" s="12">
        <v>3</v>
      </c>
      <c r="L999" s="14">
        <v>673</v>
      </c>
      <c r="M999" s="14">
        <v>383.61</v>
      </c>
      <c r="N999" s="14">
        <v>2402.61</v>
      </c>
      <c r="O999" s="14" t="s">
        <v>1161</v>
      </c>
      <c r="P999" s="12" t="s">
        <v>29</v>
      </c>
      <c r="Q999" s="15">
        <v>43630</v>
      </c>
      <c r="R999">
        <f t="shared" si="29"/>
        <v>3</v>
      </c>
      <c r="S999" s="13">
        <v>43634</v>
      </c>
      <c r="T999" s="12">
        <v>3</v>
      </c>
      <c r="U999" s="13">
        <v>43634</v>
      </c>
      <c r="V999" s="12">
        <v>8707</v>
      </c>
      <c r="W999" s="22"/>
      <c r="X999" s="12"/>
      <c r="Y999" s="12"/>
      <c r="Z999" s="12"/>
    </row>
    <row r="1000" spans="1:26" x14ac:dyDescent="0.25">
      <c r="A1000" s="12" t="s">
        <v>24</v>
      </c>
      <c r="B1000" s="13">
        <v>43596</v>
      </c>
      <c r="C1000" s="12">
        <v>0</v>
      </c>
      <c r="D1000" s="12" t="s">
        <v>82</v>
      </c>
      <c r="E1000" s="12">
        <v>39</v>
      </c>
      <c r="F1000" s="13">
        <v>43630</v>
      </c>
      <c r="G1000" s="12">
        <v>800132936</v>
      </c>
      <c r="H1000" s="12" t="s">
        <v>1096</v>
      </c>
      <c r="I1000" s="12">
        <v>15</v>
      </c>
      <c r="J1000" s="12" t="s">
        <v>1175</v>
      </c>
      <c r="K1000" s="12">
        <v>16</v>
      </c>
      <c r="L1000" s="14">
        <v>2174</v>
      </c>
      <c r="M1000" s="14">
        <v>6608.96</v>
      </c>
      <c r="N1000" s="14">
        <v>41392.959999999999</v>
      </c>
      <c r="O1000" s="14" t="s">
        <v>1161</v>
      </c>
      <c r="P1000" s="12" t="s">
        <v>29</v>
      </c>
      <c r="Q1000" s="15">
        <v>43630</v>
      </c>
      <c r="R1000">
        <f t="shared" si="29"/>
        <v>3</v>
      </c>
      <c r="S1000" s="13">
        <v>43634</v>
      </c>
      <c r="T1000" s="12">
        <v>16</v>
      </c>
      <c r="U1000" s="13">
        <v>43634</v>
      </c>
      <c r="V1000" s="12">
        <v>8707</v>
      </c>
      <c r="W1000" s="22"/>
      <c r="X1000" s="12"/>
      <c r="Y1000" s="12"/>
      <c r="Z1000" s="12"/>
    </row>
    <row r="1001" spans="1:26" x14ac:dyDescent="0.25">
      <c r="A1001" s="12" t="s">
        <v>24</v>
      </c>
      <c r="B1001" s="13">
        <v>43596</v>
      </c>
      <c r="C1001" s="12">
        <v>0</v>
      </c>
      <c r="D1001" s="12" t="s">
        <v>82</v>
      </c>
      <c r="E1001" s="12">
        <v>39</v>
      </c>
      <c r="F1001" s="13">
        <v>43630</v>
      </c>
      <c r="G1001" s="12">
        <v>800132936</v>
      </c>
      <c r="H1001" s="12" t="s">
        <v>1096</v>
      </c>
      <c r="I1001" s="12">
        <v>16</v>
      </c>
      <c r="J1001" s="12" t="s">
        <v>1176</v>
      </c>
      <c r="K1001" s="12">
        <v>55</v>
      </c>
      <c r="L1001" s="14">
        <v>4113</v>
      </c>
      <c r="M1001" s="14">
        <v>42980.85</v>
      </c>
      <c r="N1001" s="14">
        <v>269195.84999999998</v>
      </c>
      <c r="O1001" s="14" t="s">
        <v>1161</v>
      </c>
      <c r="P1001" s="12" t="s">
        <v>29</v>
      </c>
      <c r="Q1001" s="15">
        <v>43630</v>
      </c>
      <c r="R1001">
        <f t="shared" si="29"/>
        <v>3</v>
      </c>
      <c r="S1001" s="13">
        <v>43634</v>
      </c>
      <c r="T1001" s="12">
        <v>55</v>
      </c>
      <c r="U1001" s="13">
        <v>43634</v>
      </c>
      <c r="V1001" s="12">
        <v>8707</v>
      </c>
      <c r="W1001" s="22"/>
      <c r="X1001" s="12"/>
      <c r="Y1001" s="12"/>
      <c r="Z1001" s="12"/>
    </row>
    <row r="1002" spans="1:26" x14ac:dyDescent="0.25">
      <c r="A1002" s="12" t="s">
        <v>24</v>
      </c>
      <c r="B1002" s="13">
        <v>43596</v>
      </c>
      <c r="C1002" s="12">
        <v>0</v>
      </c>
      <c r="D1002" s="12" t="s">
        <v>82</v>
      </c>
      <c r="E1002" s="12">
        <v>39</v>
      </c>
      <c r="F1002" s="13">
        <v>43630</v>
      </c>
      <c r="G1002" s="12">
        <v>800132936</v>
      </c>
      <c r="H1002" s="12" t="s">
        <v>1096</v>
      </c>
      <c r="I1002" s="12">
        <v>17</v>
      </c>
      <c r="J1002" s="12" t="s">
        <v>1177</v>
      </c>
      <c r="K1002" s="12">
        <v>5</v>
      </c>
      <c r="L1002" s="14">
        <v>7980</v>
      </c>
      <c r="M1002" s="14">
        <v>7581</v>
      </c>
      <c r="N1002" s="14">
        <v>47481</v>
      </c>
      <c r="O1002" s="14" t="s">
        <v>1161</v>
      </c>
      <c r="P1002" s="12" t="s">
        <v>29</v>
      </c>
      <c r="Q1002" s="15">
        <v>43630</v>
      </c>
      <c r="R1002">
        <f t="shared" si="29"/>
        <v>3</v>
      </c>
      <c r="S1002" s="13">
        <v>43634</v>
      </c>
      <c r="T1002" s="12">
        <v>5</v>
      </c>
      <c r="U1002" s="13">
        <v>43634</v>
      </c>
      <c r="V1002" s="12">
        <v>8707</v>
      </c>
      <c r="W1002" s="22"/>
      <c r="X1002" s="12"/>
      <c r="Y1002" s="12"/>
      <c r="Z1002" s="12"/>
    </row>
    <row r="1003" spans="1:26" x14ac:dyDescent="0.25">
      <c r="A1003" s="12" t="s">
        <v>24</v>
      </c>
      <c r="B1003" s="13">
        <v>43596</v>
      </c>
      <c r="C1003" s="12">
        <v>0</v>
      </c>
      <c r="D1003" s="12" t="s">
        <v>82</v>
      </c>
      <c r="E1003" s="12">
        <v>39</v>
      </c>
      <c r="F1003" s="13">
        <v>43630</v>
      </c>
      <c r="G1003" s="12">
        <v>800132936</v>
      </c>
      <c r="H1003" s="12" t="s">
        <v>1096</v>
      </c>
      <c r="I1003" s="12">
        <v>18</v>
      </c>
      <c r="J1003" s="12" t="s">
        <v>1178</v>
      </c>
      <c r="K1003" s="12">
        <v>1</v>
      </c>
      <c r="L1003" s="14">
        <v>1925</v>
      </c>
      <c r="M1003" s="14">
        <v>365.75</v>
      </c>
      <c r="N1003" s="14">
        <v>2290.75</v>
      </c>
      <c r="O1003" s="14" t="s">
        <v>1161</v>
      </c>
      <c r="P1003" s="12" t="s">
        <v>29</v>
      </c>
      <c r="Q1003" s="15">
        <v>43630</v>
      </c>
      <c r="R1003">
        <f t="shared" si="29"/>
        <v>3</v>
      </c>
      <c r="S1003" s="13">
        <v>43634</v>
      </c>
      <c r="T1003" s="12">
        <v>1</v>
      </c>
      <c r="U1003" s="13">
        <v>43634</v>
      </c>
      <c r="V1003" s="12">
        <v>8707</v>
      </c>
      <c r="W1003" s="22"/>
      <c r="X1003" s="12"/>
      <c r="Y1003" s="12"/>
      <c r="Z1003" s="12"/>
    </row>
    <row r="1004" spans="1:26" x14ac:dyDescent="0.25">
      <c r="A1004" s="12" t="s">
        <v>24</v>
      </c>
      <c r="B1004" s="13">
        <v>43596</v>
      </c>
      <c r="C1004" s="12">
        <v>0</v>
      </c>
      <c r="D1004" s="12" t="s">
        <v>82</v>
      </c>
      <c r="E1004" s="12">
        <v>39</v>
      </c>
      <c r="F1004" s="13">
        <v>43630</v>
      </c>
      <c r="G1004" s="12">
        <v>800132936</v>
      </c>
      <c r="H1004" s="12" t="s">
        <v>1096</v>
      </c>
      <c r="I1004" s="12">
        <v>19</v>
      </c>
      <c r="J1004" s="12" t="s">
        <v>1179</v>
      </c>
      <c r="K1004" s="12">
        <v>1</v>
      </c>
      <c r="L1004" s="14">
        <v>1925</v>
      </c>
      <c r="M1004" s="14">
        <v>365.75</v>
      </c>
      <c r="N1004" s="14">
        <v>2290.75</v>
      </c>
      <c r="O1004" s="14" t="s">
        <v>1161</v>
      </c>
      <c r="P1004" s="12" t="s">
        <v>29</v>
      </c>
      <c r="Q1004" s="15">
        <v>43630</v>
      </c>
      <c r="R1004">
        <f t="shared" si="29"/>
        <v>3</v>
      </c>
      <c r="S1004" s="13">
        <v>43634</v>
      </c>
      <c r="T1004" s="12">
        <v>1</v>
      </c>
      <c r="U1004" s="13">
        <v>43634</v>
      </c>
      <c r="V1004" s="12">
        <v>8707</v>
      </c>
      <c r="W1004" s="22"/>
      <c r="X1004" s="12"/>
      <c r="Y1004" s="12"/>
      <c r="Z1004" s="12"/>
    </row>
    <row r="1005" spans="1:26" x14ac:dyDescent="0.25">
      <c r="A1005" s="12" t="s">
        <v>24</v>
      </c>
      <c r="B1005" s="13">
        <v>43596</v>
      </c>
      <c r="C1005" s="12">
        <v>0</v>
      </c>
      <c r="D1005" s="12" t="s">
        <v>82</v>
      </c>
      <c r="E1005" s="12">
        <v>39</v>
      </c>
      <c r="F1005" s="13">
        <v>43630</v>
      </c>
      <c r="G1005" s="12">
        <v>800132936</v>
      </c>
      <c r="H1005" s="12" t="s">
        <v>1096</v>
      </c>
      <c r="I1005" s="12">
        <v>20</v>
      </c>
      <c r="J1005" s="12" t="s">
        <v>1180</v>
      </c>
      <c r="K1005" s="12">
        <v>500</v>
      </c>
      <c r="L1005" s="14">
        <v>375</v>
      </c>
      <c r="M1005" s="14">
        <v>35625</v>
      </c>
      <c r="N1005" s="14">
        <v>223125</v>
      </c>
      <c r="O1005" s="14" t="s">
        <v>1161</v>
      </c>
      <c r="P1005" s="12" t="s">
        <v>29</v>
      </c>
      <c r="Q1005" s="15">
        <v>43630</v>
      </c>
      <c r="R1005">
        <f t="shared" si="29"/>
        <v>3</v>
      </c>
      <c r="S1005" s="13">
        <v>43634</v>
      </c>
      <c r="T1005" s="12">
        <v>500</v>
      </c>
      <c r="U1005" s="13">
        <v>43634</v>
      </c>
      <c r="V1005" s="12">
        <v>8707</v>
      </c>
      <c r="W1005" s="22"/>
      <c r="X1005" s="12"/>
      <c r="Y1005" s="12"/>
      <c r="Z1005" s="12"/>
    </row>
    <row r="1006" spans="1:26" x14ac:dyDescent="0.25">
      <c r="A1006" s="12" t="s">
        <v>24</v>
      </c>
      <c r="B1006" s="13">
        <v>43596</v>
      </c>
      <c r="C1006" s="12">
        <v>0</v>
      </c>
      <c r="D1006" s="12" t="s">
        <v>82</v>
      </c>
      <c r="E1006" s="12">
        <v>39</v>
      </c>
      <c r="F1006" s="13">
        <v>43630</v>
      </c>
      <c r="G1006" s="12">
        <v>800132936</v>
      </c>
      <c r="H1006" s="12" t="s">
        <v>1096</v>
      </c>
      <c r="I1006" s="12">
        <v>21</v>
      </c>
      <c r="J1006" s="12" t="s">
        <v>1181</v>
      </c>
      <c r="K1006" s="12">
        <v>8</v>
      </c>
      <c r="L1006" s="14">
        <v>6486</v>
      </c>
      <c r="M1006" s="14">
        <v>9858.7199999999993</v>
      </c>
      <c r="N1006" s="14">
        <v>61746.720000000001</v>
      </c>
      <c r="O1006" s="14" t="s">
        <v>1161</v>
      </c>
      <c r="P1006" s="12" t="s">
        <v>29</v>
      </c>
      <c r="Q1006" s="15">
        <v>43630</v>
      </c>
      <c r="R1006">
        <f t="shared" si="29"/>
        <v>3</v>
      </c>
      <c r="S1006" s="13">
        <v>43634</v>
      </c>
      <c r="T1006" s="12">
        <v>8</v>
      </c>
      <c r="U1006" s="13">
        <v>43634</v>
      </c>
      <c r="V1006" s="12">
        <v>8707</v>
      </c>
      <c r="W1006" s="22"/>
      <c r="X1006" s="12"/>
      <c r="Y1006" s="12"/>
      <c r="Z1006" s="12"/>
    </row>
    <row r="1007" spans="1:26" x14ac:dyDescent="0.25">
      <c r="A1007" s="12" t="s">
        <v>24</v>
      </c>
      <c r="B1007" s="13">
        <v>43596</v>
      </c>
      <c r="C1007" s="12">
        <v>0</v>
      </c>
      <c r="D1007" s="12" t="s">
        <v>82</v>
      </c>
      <c r="E1007" s="12">
        <v>39</v>
      </c>
      <c r="F1007" s="13">
        <v>43630</v>
      </c>
      <c r="G1007" s="12">
        <v>800132936</v>
      </c>
      <c r="H1007" s="12" t="s">
        <v>1096</v>
      </c>
      <c r="I1007" s="12">
        <v>22</v>
      </c>
      <c r="J1007" s="12" t="s">
        <v>1182</v>
      </c>
      <c r="K1007" s="12">
        <v>1</v>
      </c>
      <c r="L1007" s="14">
        <v>2750</v>
      </c>
      <c r="M1007" s="14" t="s">
        <v>36</v>
      </c>
      <c r="N1007" s="14">
        <v>2750</v>
      </c>
      <c r="O1007" s="14" t="s">
        <v>1161</v>
      </c>
      <c r="P1007" s="12" t="s">
        <v>29</v>
      </c>
      <c r="Q1007" s="15">
        <v>43630</v>
      </c>
      <c r="R1007">
        <f t="shared" si="29"/>
        <v>3</v>
      </c>
      <c r="S1007" s="13">
        <v>43634</v>
      </c>
      <c r="T1007" s="12">
        <v>1</v>
      </c>
      <c r="U1007" s="13">
        <v>43634</v>
      </c>
      <c r="V1007" s="12">
        <v>8707</v>
      </c>
      <c r="W1007" s="22"/>
      <c r="X1007" s="12"/>
      <c r="Y1007" s="12"/>
      <c r="Z1007" s="12"/>
    </row>
    <row r="1008" spans="1:26" x14ac:dyDescent="0.25">
      <c r="A1008" s="12" t="s">
        <v>24</v>
      </c>
      <c r="B1008" s="13">
        <v>43596</v>
      </c>
      <c r="C1008" s="12">
        <v>0</v>
      </c>
      <c r="D1008" s="12" t="s">
        <v>82</v>
      </c>
      <c r="E1008" s="12">
        <v>39</v>
      </c>
      <c r="F1008" s="13">
        <v>43630</v>
      </c>
      <c r="G1008" s="12">
        <v>800132936</v>
      </c>
      <c r="H1008" s="12" t="s">
        <v>1096</v>
      </c>
      <c r="I1008" s="12">
        <v>23</v>
      </c>
      <c r="J1008" s="12" t="s">
        <v>1183</v>
      </c>
      <c r="K1008" s="12">
        <v>3</v>
      </c>
      <c r="L1008" s="14">
        <v>2750</v>
      </c>
      <c r="M1008" s="14" t="s">
        <v>36</v>
      </c>
      <c r="N1008" s="14">
        <v>8250</v>
      </c>
      <c r="O1008" s="14" t="s">
        <v>1161</v>
      </c>
      <c r="P1008" s="12" t="s">
        <v>29</v>
      </c>
      <c r="Q1008" s="15">
        <v>43630</v>
      </c>
      <c r="R1008">
        <f t="shared" si="29"/>
        <v>3</v>
      </c>
      <c r="S1008" s="13">
        <v>43634</v>
      </c>
      <c r="T1008" s="12">
        <v>3</v>
      </c>
      <c r="U1008" s="13">
        <v>43634</v>
      </c>
      <c r="V1008" s="12">
        <v>8707</v>
      </c>
      <c r="W1008" s="22"/>
      <c r="X1008" s="12"/>
      <c r="Y1008" s="12"/>
      <c r="Z1008" s="12"/>
    </row>
    <row r="1009" spans="1:26" x14ac:dyDescent="0.25">
      <c r="A1009" s="12" t="s">
        <v>24</v>
      </c>
      <c r="B1009" s="13">
        <v>43596</v>
      </c>
      <c r="C1009" s="12">
        <v>0</v>
      </c>
      <c r="D1009" s="12" t="s">
        <v>82</v>
      </c>
      <c r="E1009" s="12">
        <v>39</v>
      </c>
      <c r="F1009" s="13">
        <v>43630</v>
      </c>
      <c r="G1009" s="12">
        <v>800132936</v>
      </c>
      <c r="H1009" s="12" t="s">
        <v>1096</v>
      </c>
      <c r="I1009" s="12">
        <v>24</v>
      </c>
      <c r="J1009" s="12" t="s">
        <v>1184</v>
      </c>
      <c r="K1009" s="12">
        <v>3</v>
      </c>
      <c r="L1009" s="14">
        <v>1298</v>
      </c>
      <c r="M1009" s="14">
        <v>739.86</v>
      </c>
      <c r="N1009" s="14">
        <v>4633.8599999999997</v>
      </c>
      <c r="O1009" s="14" t="s">
        <v>1161</v>
      </c>
      <c r="P1009" s="12" t="s">
        <v>29</v>
      </c>
      <c r="Q1009" s="15">
        <v>43630</v>
      </c>
      <c r="R1009">
        <f t="shared" si="29"/>
        <v>3</v>
      </c>
      <c r="S1009" s="13">
        <v>43634</v>
      </c>
      <c r="T1009" s="12">
        <v>3</v>
      </c>
      <c r="U1009" s="13">
        <v>43634</v>
      </c>
      <c r="V1009" s="12">
        <v>8707</v>
      </c>
      <c r="W1009" s="22"/>
      <c r="X1009" s="12"/>
      <c r="Y1009" s="12"/>
      <c r="Z1009" s="12"/>
    </row>
    <row r="1010" spans="1:26" x14ac:dyDescent="0.25">
      <c r="A1010" s="12" t="s">
        <v>24</v>
      </c>
      <c r="B1010" s="13">
        <v>43596</v>
      </c>
      <c r="C1010" s="12">
        <v>0</v>
      </c>
      <c r="D1010" s="12" t="s">
        <v>82</v>
      </c>
      <c r="E1010" s="12">
        <v>39</v>
      </c>
      <c r="F1010" s="13">
        <v>43630</v>
      </c>
      <c r="G1010" s="12">
        <v>800132936</v>
      </c>
      <c r="H1010" s="12" t="s">
        <v>1096</v>
      </c>
      <c r="I1010" s="12">
        <v>25</v>
      </c>
      <c r="J1010" s="12" t="s">
        <v>1185</v>
      </c>
      <c r="K1010" s="12">
        <v>1</v>
      </c>
      <c r="L1010" s="14">
        <v>1475</v>
      </c>
      <c r="M1010" s="14">
        <v>280.25</v>
      </c>
      <c r="N1010" s="14">
        <v>1755.25</v>
      </c>
      <c r="O1010" s="14" t="s">
        <v>1161</v>
      </c>
      <c r="P1010" s="12" t="s">
        <v>29</v>
      </c>
      <c r="Q1010" s="15">
        <v>43630</v>
      </c>
      <c r="R1010">
        <f t="shared" si="29"/>
        <v>3</v>
      </c>
      <c r="S1010" s="13">
        <v>43634</v>
      </c>
      <c r="T1010" s="12">
        <v>1</v>
      </c>
      <c r="U1010" s="13">
        <v>43634</v>
      </c>
      <c r="V1010" s="12">
        <v>8707</v>
      </c>
      <c r="W1010" s="22"/>
      <c r="X1010" s="12"/>
      <c r="Y1010" s="12"/>
      <c r="Z1010" s="12"/>
    </row>
    <row r="1011" spans="1:26" x14ac:dyDescent="0.25">
      <c r="A1011" s="12" t="s">
        <v>24</v>
      </c>
      <c r="B1011" s="13">
        <v>43596</v>
      </c>
      <c r="C1011" s="12">
        <v>0</v>
      </c>
      <c r="D1011" s="12" t="s">
        <v>82</v>
      </c>
      <c r="E1011" s="12">
        <v>39</v>
      </c>
      <c r="F1011" s="13">
        <v>43630</v>
      </c>
      <c r="G1011" s="12">
        <v>800132936</v>
      </c>
      <c r="H1011" s="12" t="s">
        <v>1096</v>
      </c>
      <c r="I1011" s="12">
        <v>26</v>
      </c>
      <c r="J1011" s="12" t="s">
        <v>1186</v>
      </c>
      <c r="K1011" s="12">
        <v>3</v>
      </c>
      <c r="L1011" s="14">
        <v>1375</v>
      </c>
      <c r="M1011" s="14">
        <v>783.75</v>
      </c>
      <c r="N1011" s="14">
        <v>4908.75</v>
      </c>
      <c r="O1011" s="14" t="s">
        <v>1161</v>
      </c>
      <c r="P1011" s="12" t="s">
        <v>29</v>
      </c>
      <c r="Q1011" s="15">
        <v>43630</v>
      </c>
      <c r="R1011">
        <f t="shared" si="29"/>
        <v>3</v>
      </c>
      <c r="S1011" s="13">
        <v>43634</v>
      </c>
      <c r="T1011" s="12">
        <v>3</v>
      </c>
      <c r="U1011" s="13">
        <v>43634</v>
      </c>
      <c r="V1011" s="12">
        <v>8707</v>
      </c>
      <c r="W1011" s="22"/>
      <c r="X1011" s="12"/>
      <c r="Y1011" s="12"/>
      <c r="Z1011" s="12"/>
    </row>
    <row r="1012" spans="1:26" x14ac:dyDescent="0.25">
      <c r="A1012" s="12" t="s">
        <v>24</v>
      </c>
      <c r="B1012" s="13">
        <v>43596</v>
      </c>
      <c r="C1012" s="12">
        <v>0</v>
      </c>
      <c r="D1012" s="12" t="s">
        <v>82</v>
      </c>
      <c r="E1012" s="12">
        <v>39</v>
      </c>
      <c r="F1012" s="13">
        <v>43630</v>
      </c>
      <c r="G1012" s="12">
        <v>800132936</v>
      </c>
      <c r="H1012" s="12" t="s">
        <v>1096</v>
      </c>
      <c r="I1012" s="12">
        <v>27</v>
      </c>
      <c r="J1012" s="12" t="s">
        <v>1187</v>
      </c>
      <c r="K1012" s="12">
        <v>20</v>
      </c>
      <c r="L1012" s="14">
        <v>1866</v>
      </c>
      <c r="M1012" s="14">
        <v>7090.8</v>
      </c>
      <c r="N1012" s="14">
        <v>44410.8</v>
      </c>
      <c r="O1012" s="14" t="s">
        <v>1161</v>
      </c>
      <c r="P1012" s="12" t="s">
        <v>29</v>
      </c>
      <c r="Q1012" s="15">
        <v>43630</v>
      </c>
      <c r="R1012">
        <f t="shared" si="29"/>
        <v>3</v>
      </c>
      <c r="S1012" s="13">
        <v>43634</v>
      </c>
      <c r="T1012" s="12">
        <v>20</v>
      </c>
      <c r="U1012" s="13">
        <v>43634</v>
      </c>
      <c r="V1012" s="12">
        <v>8707</v>
      </c>
      <c r="W1012" s="22"/>
      <c r="X1012" s="12"/>
      <c r="Y1012" s="12"/>
      <c r="Z1012" s="12"/>
    </row>
    <row r="1013" spans="1:26" x14ac:dyDescent="0.25">
      <c r="A1013" s="12" t="s">
        <v>24</v>
      </c>
      <c r="B1013" s="13">
        <v>43596</v>
      </c>
      <c r="C1013" s="12">
        <v>0</v>
      </c>
      <c r="D1013" s="12" t="s">
        <v>82</v>
      </c>
      <c r="E1013" s="12">
        <v>39</v>
      </c>
      <c r="F1013" s="13">
        <v>43630</v>
      </c>
      <c r="G1013" s="12">
        <v>800132936</v>
      </c>
      <c r="H1013" s="12" t="s">
        <v>1096</v>
      </c>
      <c r="I1013" s="12">
        <v>28</v>
      </c>
      <c r="J1013" s="12" t="s">
        <v>1188</v>
      </c>
      <c r="K1013" s="12">
        <v>12</v>
      </c>
      <c r="L1013" s="14">
        <v>1751</v>
      </c>
      <c r="M1013" s="14">
        <v>3992.28</v>
      </c>
      <c r="N1013" s="14">
        <v>25004.28</v>
      </c>
      <c r="O1013" s="14" t="s">
        <v>1161</v>
      </c>
      <c r="P1013" s="12" t="s">
        <v>29</v>
      </c>
      <c r="Q1013" s="15">
        <v>43630</v>
      </c>
      <c r="R1013">
        <f t="shared" si="29"/>
        <v>3</v>
      </c>
      <c r="S1013" s="13">
        <v>43634</v>
      </c>
      <c r="T1013" s="12">
        <v>12</v>
      </c>
      <c r="U1013" s="13">
        <v>43634</v>
      </c>
      <c r="V1013" s="12">
        <v>8707</v>
      </c>
      <c r="W1013" s="22"/>
      <c r="X1013" s="12"/>
      <c r="Y1013" s="12"/>
      <c r="Z1013" s="12"/>
    </row>
    <row r="1014" spans="1:26" x14ac:dyDescent="0.25">
      <c r="A1014" s="12" t="s">
        <v>24</v>
      </c>
      <c r="B1014" s="13">
        <v>43596</v>
      </c>
      <c r="C1014" s="12">
        <v>0</v>
      </c>
      <c r="D1014" s="12" t="s">
        <v>82</v>
      </c>
      <c r="E1014" s="12">
        <v>39</v>
      </c>
      <c r="F1014" s="13">
        <v>43630</v>
      </c>
      <c r="G1014" s="12">
        <v>800132936</v>
      </c>
      <c r="H1014" s="12" t="s">
        <v>1096</v>
      </c>
      <c r="I1014" s="12">
        <v>29</v>
      </c>
      <c r="J1014" s="12" t="s">
        <v>1189</v>
      </c>
      <c r="K1014" s="12">
        <v>2</v>
      </c>
      <c r="L1014" s="14">
        <v>1124</v>
      </c>
      <c r="M1014" s="14">
        <v>427.12</v>
      </c>
      <c r="N1014" s="14">
        <v>2675.12</v>
      </c>
      <c r="O1014" s="14" t="s">
        <v>1161</v>
      </c>
      <c r="P1014" s="12" t="s">
        <v>29</v>
      </c>
      <c r="Q1014" s="15">
        <v>43630</v>
      </c>
      <c r="R1014">
        <f t="shared" si="29"/>
        <v>3</v>
      </c>
      <c r="S1014" s="13">
        <v>43634</v>
      </c>
      <c r="T1014" s="12">
        <v>2</v>
      </c>
      <c r="U1014" s="13">
        <v>43634</v>
      </c>
      <c r="V1014" s="12">
        <v>8707</v>
      </c>
      <c r="W1014" s="22"/>
      <c r="X1014" s="12"/>
      <c r="Y1014" s="12"/>
      <c r="Z1014" s="12"/>
    </row>
    <row r="1015" spans="1:26" x14ac:dyDescent="0.25">
      <c r="A1015" s="12" t="s">
        <v>24</v>
      </c>
      <c r="B1015" s="13">
        <v>43596</v>
      </c>
      <c r="C1015" s="12">
        <v>0</v>
      </c>
      <c r="D1015" s="12" t="s">
        <v>82</v>
      </c>
      <c r="E1015" s="12">
        <v>39</v>
      </c>
      <c r="F1015" s="13">
        <v>43630</v>
      </c>
      <c r="G1015" s="12">
        <v>800132936</v>
      </c>
      <c r="H1015" s="12" t="s">
        <v>1096</v>
      </c>
      <c r="I1015" s="12">
        <v>30</v>
      </c>
      <c r="J1015" s="12" t="s">
        <v>1190</v>
      </c>
      <c r="K1015" s="12">
        <v>93</v>
      </c>
      <c r="L1015" s="14">
        <v>369</v>
      </c>
      <c r="M1015" s="14">
        <v>6520.2300000000005</v>
      </c>
      <c r="N1015" s="14">
        <v>40837.230000000003</v>
      </c>
      <c r="O1015" s="14" t="s">
        <v>1161</v>
      </c>
      <c r="P1015" s="12" t="s">
        <v>29</v>
      </c>
      <c r="Q1015" s="15">
        <v>43630</v>
      </c>
      <c r="R1015">
        <f t="shared" si="29"/>
        <v>3</v>
      </c>
      <c r="S1015" s="13">
        <v>43634</v>
      </c>
      <c r="T1015" s="12">
        <v>93</v>
      </c>
      <c r="U1015" s="13">
        <v>43634</v>
      </c>
      <c r="V1015" s="12">
        <v>8707</v>
      </c>
      <c r="W1015" s="22"/>
      <c r="X1015" s="12"/>
      <c r="Y1015" s="12"/>
      <c r="Z1015" s="12"/>
    </row>
    <row r="1016" spans="1:26" x14ac:dyDescent="0.25">
      <c r="A1016" s="12" t="s">
        <v>24</v>
      </c>
      <c r="B1016" s="13">
        <v>43596</v>
      </c>
      <c r="C1016" s="12">
        <v>0</v>
      </c>
      <c r="D1016" s="12" t="s">
        <v>82</v>
      </c>
      <c r="E1016" s="12">
        <v>39</v>
      </c>
      <c r="F1016" s="13">
        <v>43630</v>
      </c>
      <c r="G1016" s="12">
        <v>800132936</v>
      </c>
      <c r="H1016" s="12" t="s">
        <v>1096</v>
      </c>
      <c r="I1016" s="12">
        <v>31</v>
      </c>
      <c r="J1016" s="12" t="s">
        <v>1191</v>
      </c>
      <c r="K1016" s="12">
        <v>21</v>
      </c>
      <c r="L1016" s="14">
        <v>688</v>
      </c>
      <c r="M1016" s="14" t="s">
        <v>36</v>
      </c>
      <c r="N1016" s="14">
        <v>14448</v>
      </c>
      <c r="O1016" s="14" t="s">
        <v>1161</v>
      </c>
      <c r="P1016" s="12" t="s">
        <v>29</v>
      </c>
      <c r="Q1016" s="15">
        <v>43630</v>
      </c>
      <c r="R1016">
        <f t="shared" si="29"/>
        <v>3</v>
      </c>
      <c r="S1016" s="13">
        <v>43634</v>
      </c>
      <c r="T1016" s="12">
        <v>21</v>
      </c>
      <c r="U1016" s="13">
        <v>43634</v>
      </c>
      <c r="V1016" s="12">
        <v>8707</v>
      </c>
      <c r="W1016" s="22"/>
      <c r="X1016" s="12"/>
      <c r="Y1016" s="12"/>
      <c r="Z1016" s="12"/>
    </row>
    <row r="1017" spans="1:26" x14ac:dyDescent="0.25">
      <c r="A1017" s="12" t="s">
        <v>24</v>
      </c>
      <c r="B1017" s="13">
        <v>43596</v>
      </c>
      <c r="C1017" s="12">
        <v>0</v>
      </c>
      <c r="D1017" s="12" t="s">
        <v>82</v>
      </c>
      <c r="E1017" s="12">
        <v>39</v>
      </c>
      <c r="F1017" s="13">
        <v>43630</v>
      </c>
      <c r="G1017" s="12">
        <v>800132936</v>
      </c>
      <c r="H1017" s="12" t="s">
        <v>1096</v>
      </c>
      <c r="I1017" s="12">
        <v>32</v>
      </c>
      <c r="J1017" s="12" t="s">
        <v>1192</v>
      </c>
      <c r="K1017" s="12">
        <v>4</v>
      </c>
      <c r="L1017" s="14">
        <v>16250</v>
      </c>
      <c r="M1017" s="14">
        <v>12350</v>
      </c>
      <c r="N1017" s="14">
        <v>77350</v>
      </c>
      <c r="O1017" s="14" t="s">
        <v>1161</v>
      </c>
      <c r="P1017" s="12" t="s">
        <v>29</v>
      </c>
      <c r="Q1017" s="15">
        <v>43630</v>
      </c>
      <c r="R1017">
        <f t="shared" si="29"/>
        <v>3</v>
      </c>
      <c r="S1017" s="13">
        <v>43634</v>
      </c>
      <c r="T1017" s="12">
        <v>4</v>
      </c>
      <c r="U1017" s="13">
        <v>43634</v>
      </c>
      <c r="V1017" s="12">
        <v>8707</v>
      </c>
      <c r="W1017" s="22"/>
      <c r="X1017" s="12"/>
      <c r="Y1017" s="12"/>
      <c r="Z1017" s="12"/>
    </row>
    <row r="1018" spans="1:26" x14ac:dyDescent="0.25">
      <c r="A1018" s="12" t="s">
        <v>24</v>
      </c>
      <c r="B1018" s="13">
        <v>43596</v>
      </c>
      <c r="C1018" s="12">
        <v>0</v>
      </c>
      <c r="D1018" s="12" t="s">
        <v>82</v>
      </c>
      <c r="E1018" s="12">
        <v>39</v>
      </c>
      <c r="F1018" s="13">
        <v>43630</v>
      </c>
      <c r="G1018" s="12">
        <v>800132936</v>
      </c>
      <c r="H1018" s="12" t="s">
        <v>1096</v>
      </c>
      <c r="I1018" s="12">
        <v>33</v>
      </c>
      <c r="J1018" s="12" t="s">
        <v>1193</v>
      </c>
      <c r="K1018" s="12">
        <v>16</v>
      </c>
      <c r="L1018" s="14">
        <v>1196</v>
      </c>
      <c r="M1018" s="14">
        <v>3635.84</v>
      </c>
      <c r="N1018" s="14">
        <v>22771.84</v>
      </c>
      <c r="O1018" s="14" t="s">
        <v>1161</v>
      </c>
      <c r="P1018" s="12" t="s">
        <v>29</v>
      </c>
      <c r="Q1018" s="15">
        <v>43630</v>
      </c>
      <c r="R1018">
        <f t="shared" si="29"/>
        <v>3</v>
      </c>
      <c r="S1018" s="13">
        <v>43634</v>
      </c>
      <c r="T1018" s="12">
        <v>16</v>
      </c>
      <c r="U1018" s="13">
        <v>43634</v>
      </c>
      <c r="V1018" s="12">
        <v>8707</v>
      </c>
      <c r="W1018" s="22"/>
      <c r="X1018" s="12"/>
      <c r="Y1018" s="12"/>
      <c r="Z1018" s="12"/>
    </row>
    <row r="1019" spans="1:26" x14ac:dyDescent="0.25">
      <c r="A1019" s="12" t="s">
        <v>24</v>
      </c>
      <c r="B1019" s="13">
        <v>43596</v>
      </c>
      <c r="C1019" s="12">
        <v>0</v>
      </c>
      <c r="D1019" s="12" t="s">
        <v>82</v>
      </c>
      <c r="E1019" s="12">
        <v>39</v>
      </c>
      <c r="F1019" s="13">
        <v>43630</v>
      </c>
      <c r="G1019" s="12">
        <v>800132936</v>
      </c>
      <c r="H1019" s="12" t="s">
        <v>1096</v>
      </c>
      <c r="I1019" s="12">
        <v>34</v>
      </c>
      <c r="J1019" s="12" t="s">
        <v>1194</v>
      </c>
      <c r="K1019" s="12">
        <v>12</v>
      </c>
      <c r="L1019" s="14">
        <v>1175</v>
      </c>
      <c r="M1019" s="14">
        <v>2679</v>
      </c>
      <c r="N1019" s="14">
        <v>16779</v>
      </c>
      <c r="O1019" s="14" t="s">
        <v>1161</v>
      </c>
      <c r="P1019" s="12" t="s">
        <v>29</v>
      </c>
      <c r="Q1019" s="15">
        <v>43630</v>
      </c>
      <c r="R1019">
        <f t="shared" si="29"/>
        <v>3</v>
      </c>
      <c r="S1019" s="13">
        <v>43634</v>
      </c>
      <c r="T1019" s="12">
        <v>12</v>
      </c>
      <c r="U1019" s="13">
        <v>43634</v>
      </c>
      <c r="V1019" s="12">
        <v>8707</v>
      </c>
      <c r="W1019" s="22"/>
      <c r="X1019" s="12"/>
      <c r="Y1019" s="12"/>
      <c r="Z1019" s="12"/>
    </row>
    <row r="1020" spans="1:26" x14ac:dyDescent="0.25">
      <c r="A1020" s="12" t="s">
        <v>24</v>
      </c>
      <c r="B1020" s="13">
        <v>43596</v>
      </c>
      <c r="C1020" s="12">
        <v>0</v>
      </c>
      <c r="D1020" s="12" t="s">
        <v>82</v>
      </c>
      <c r="E1020" s="12">
        <v>39</v>
      </c>
      <c r="F1020" s="13">
        <v>43630</v>
      </c>
      <c r="G1020" s="12">
        <v>800132936</v>
      </c>
      <c r="H1020" s="12" t="s">
        <v>1096</v>
      </c>
      <c r="I1020" s="12">
        <v>35</v>
      </c>
      <c r="J1020" s="12" t="s">
        <v>1195</v>
      </c>
      <c r="K1020" s="12">
        <v>12</v>
      </c>
      <c r="L1020" s="14">
        <v>1526</v>
      </c>
      <c r="M1020" s="14">
        <v>3479.28</v>
      </c>
      <c r="N1020" s="14">
        <v>21791.279999999999</v>
      </c>
      <c r="O1020" s="14" t="s">
        <v>1161</v>
      </c>
      <c r="P1020" s="12" t="s">
        <v>29</v>
      </c>
      <c r="Q1020" s="15">
        <v>43630</v>
      </c>
      <c r="R1020">
        <f t="shared" si="29"/>
        <v>3</v>
      </c>
      <c r="S1020" s="13">
        <v>43634</v>
      </c>
      <c r="T1020" s="12">
        <v>12</v>
      </c>
      <c r="U1020" s="13">
        <v>43634</v>
      </c>
      <c r="V1020" s="12">
        <v>8707</v>
      </c>
      <c r="W1020" s="22"/>
      <c r="X1020" s="12"/>
      <c r="Y1020" s="12"/>
      <c r="Z1020" s="12"/>
    </row>
    <row r="1021" spans="1:26" x14ac:dyDescent="0.25">
      <c r="A1021" s="12" t="s">
        <v>24</v>
      </c>
      <c r="B1021" s="13">
        <v>43596</v>
      </c>
      <c r="C1021" s="12">
        <v>0</v>
      </c>
      <c r="D1021" s="12" t="s">
        <v>82</v>
      </c>
      <c r="E1021" s="12">
        <v>39</v>
      </c>
      <c r="F1021" s="13">
        <v>43630</v>
      </c>
      <c r="G1021" s="12">
        <v>800132936</v>
      </c>
      <c r="H1021" s="12" t="s">
        <v>1096</v>
      </c>
      <c r="I1021" s="12">
        <v>36</v>
      </c>
      <c r="J1021" s="12" t="s">
        <v>1196</v>
      </c>
      <c r="K1021" s="12">
        <v>4</v>
      </c>
      <c r="L1021" s="14">
        <v>978</v>
      </c>
      <c r="M1021" s="14">
        <v>743.28</v>
      </c>
      <c r="N1021" s="14">
        <v>4655.28</v>
      </c>
      <c r="O1021" s="14" t="s">
        <v>1161</v>
      </c>
      <c r="P1021" s="12" t="s">
        <v>29</v>
      </c>
      <c r="Q1021" s="15">
        <v>43630</v>
      </c>
      <c r="R1021">
        <f t="shared" si="29"/>
        <v>3</v>
      </c>
      <c r="S1021" s="13">
        <v>43634</v>
      </c>
      <c r="T1021" s="12">
        <v>4</v>
      </c>
      <c r="U1021" s="13">
        <v>43634</v>
      </c>
      <c r="V1021" s="12">
        <v>8707</v>
      </c>
      <c r="W1021" s="22"/>
      <c r="X1021" s="12"/>
      <c r="Y1021" s="12"/>
      <c r="Z1021" s="12"/>
    </row>
    <row r="1022" spans="1:26" x14ac:dyDescent="0.25">
      <c r="A1022" s="12" t="s">
        <v>24</v>
      </c>
      <c r="B1022" s="13">
        <v>43596</v>
      </c>
      <c r="C1022" s="12">
        <v>0</v>
      </c>
      <c r="D1022" s="12" t="s">
        <v>82</v>
      </c>
      <c r="E1022" s="12">
        <v>39</v>
      </c>
      <c r="F1022" s="13">
        <v>43630</v>
      </c>
      <c r="G1022" s="12">
        <v>800132936</v>
      </c>
      <c r="H1022" s="12" t="s">
        <v>1096</v>
      </c>
      <c r="I1022" s="12">
        <v>37</v>
      </c>
      <c r="J1022" s="12" t="s">
        <v>1197</v>
      </c>
      <c r="K1022" s="12">
        <v>8</v>
      </c>
      <c r="L1022" s="14">
        <v>6188</v>
      </c>
      <c r="M1022" s="14">
        <v>9405.76</v>
      </c>
      <c r="N1022" s="14">
        <v>58909.760000000002</v>
      </c>
      <c r="O1022" s="14" t="s">
        <v>1161</v>
      </c>
      <c r="P1022" s="12" t="s">
        <v>29</v>
      </c>
      <c r="Q1022" s="15">
        <v>43630</v>
      </c>
      <c r="R1022">
        <f t="shared" si="29"/>
        <v>3</v>
      </c>
      <c r="S1022" s="13">
        <v>43634</v>
      </c>
      <c r="T1022" s="12">
        <v>8</v>
      </c>
      <c r="U1022" s="13">
        <v>43634</v>
      </c>
      <c r="V1022" s="12">
        <v>8707</v>
      </c>
      <c r="W1022" s="22"/>
      <c r="X1022" s="12"/>
      <c r="Y1022" s="12"/>
      <c r="Z1022" s="12"/>
    </row>
    <row r="1023" spans="1:26" x14ac:dyDescent="0.25">
      <c r="A1023" s="12" t="s">
        <v>24</v>
      </c>
      <c r="B1023" s="13">
        <v>43596</v>
      </c>
      <c r="C1023" s="12">
        <v>0</v>
      </c>
      <c r="D1023" s="12" t="s">
        <v>82</v>
      </c>
      <c r="E1023" s="12">
        <v>39</v>
      </c>
      <c r="F1023" s="13">
        <v>43630</v>
      </c>
      <c r="G1023" s="12">
        <v>800132936</v>
      </c>
      <c r="H1023" s="12" t="s">
        <v>1096</v>
      </c>
      <c r="I1023" s="12">
        <v>38</v>
      </c>
      <c r="J1023" s="12" t="s">
        <v>1198</v>
      </c>
      <c r="K1023" s="12">
        <v>5</v>
      </c>
      <c r="L1023" s="14">
        <v>6186</v>
      </c>
      <c r="M1023" s="14">
        <v>5876.7</v>
      </c>
      <c r="N1023" s="14">
        <v>36806.699999999997</v>
      </c>
      <c r="O1023" s="14" t="s">
        <v>1161</v>
      </c>
      <c r="P1023" s="12" t="s">
        <v>29</v>
      </c>
      <c r="Q1023" s="15">
        <v>43630</v>
      </c>
      <c r="R1023">
        <f t="shared" si="29"/>
        <v>3</v>
      </c>
      <c r="S1023" s="13">
        <v>43634</v>
      </c>
      <c r="T1023" s="12">
        <v>5</v>
      </c>
      <c r="U1023" s="13">
        <v>43634</v>
      </c>
      <c r="V1023" s="12">
        <v>8707</v>
      </c>
      <c r="W1023" s="22"/>
      <c r="X1023" s="12"/>
      <c r="Y1023" s="12"/>
      <c r="Z1023" s="12"/>
    </row>
    <row r="1024" spans="1:26" x14ac:dyDescent="0.25">
      <c r="A1024" s="12" t="s">
        <v>24</v>
      </c>
      <c r="B1024" s="13">
        <v>43596</v>
      </c>
      <c r="C1024" s="12">
        <v>0</v>
      </c>
      <c r="D1024" s="12" t="s">
        <v>82</v>
      </c>
      <c r="E1024" s="12">
        <v>39</v>
      </c>
      <c r="F1024" s="13">
        <v>43630</v>
      </c>
      <c r="G1024" s="12">
        <v>800132936</v>
      </c>
      <c r="H1024" s="12" t="s">
        <v>1096</v>
      </c>
      <c r="I1024" s="12">
        <v>39</v>
      </c>
      <c r="J1024" s="12" t="s">
        <v>1199</v>
      </c>
      <c r="K1024" s="12">
        <v>2</v>
      </c>
      <c r="L1024" s="14">
        <v>1100</v>
      </c>
      <c r="M1024" s="14">
        <v>418</v>
      </c>
      <c r="N1024" s="14">
        <v>2618</v>
      </c>
      <c r="O1024" s="14" t="s">
        <v>1161</v>
      </c>
      <c r="P1024" s="12" t="s">
        <v>29</v>
      </c>
      <c r="Q1024" s="15">
        <v>43630</v>
      </c>
      <c r="R1024">
        <f t="shared" si="29"/>
        <v>3</v>
      </c>
      <c r="S1024" s="13">
        <v>43634</v>
      </c>
      <c r="T1024" s="12">
        <v>2</v>
      </c>
      <c r="U1024" s="13">
        <v>43634</v>
      </c>
      <c r="V1024" s="12">
        <v>8707</v>
      </c>
      <c r="W1024" s="22"/>
      <c r="X1024" s="12"/>
      <c r="Y1024" s="12"/>
      <c r="Z1024" s="12"/>
    </row>
    <row r="1025" spans="1:26" x14ac:dyDescent="0.25">
      <c r="A1025" s="12" t="s">
        <v>24</v>
      </c>
      <c r="B1025" s="13">
        <v>43596</v>
      </c>
      <c r="C1025" s="12">
        <v>0</v>
      </c>
      <c r="D1025" s="12" t="s">
        <v>82</v>
      </c>
      <c r="E1025" s="12">
        <v>39</v>
      </c>
      <c r="F1025" s="13">
        <v>43630</v>
      </c>
      <c r="G1025" s="12">
        <v>800132936</v>
      </c>
      <c r="H1025" s="12" t="s">
        <v>1096</v>
      </c>
      <c r="I1025" s="12">
        <v>40</v>
      </c>
      <c r="J1025" s="12" t="s">
        <v>1200</v>
      </c>
      <c r="K1025" s="12">
        <v>7</v>
      </c>
      <c r="L1025" s="14">
        <v>824</v>
      </c>
      <c r="M1025" s="14">
        <v>1095.92</v>
      </c>
      <c r="N1025" s="14">
        <v>6863.92</v>
      </c>
      <c r="O1025" s="14" t="s">
        <v>1161</v>
      </c>
      <c r="P1025" s="12" t="s">
        <v>29</v>
      </c>
      <c r="Q1025" s="15">
        <v>43630</v>
      </c>
      <c r="R1025">
        <f t="shared" si="29"/>
        <v>3</v>
      </c>
      <c r="S1025" s="13">
        <v>43634</v>
      </c>
      <c r="T1025" s="12">
        <v>7</v>
      </c>
      <c r="U1025" s="13">
        <v>43634</v>
      </c>
      <c r="V1025" s="12">
        <v>8707</v>
      </c>
      <c r="W1025" s="22"/>
      <c r="X1025" s="12"/>
      <c r="Y1025" s="12"/>
      <c r="Z1025" s="12"/>
    </row>
    <row r="1026" spans="1:26" x14ac:dyDescent="0.25">
      <c r="A1026" s="12" t="s">
        <v>24</v>
      </c>
      <c r="B1026" s="13">
        <v>43596</v>
      </c>
      <c r="C1026" s="12">
        <v>0</v>
      </c>
      <c r="D1026" s="12" t="s">
        <v>82</v>
      </c>
      <c r="E1026" s="12">
        <v>39</v>
      </c>
      <c r="F1026" s="13">
        <v>43630</v>
      </c>
      <c r="G1026" s="12">
        <v>800132936</v>
      </c>
      <c r="H1026" s="12" t="s">
        <v>1096</v>
      </c>
      <c r="I1026" s="12">
        <v>41</v>
      </c>
      <c r="J1026" s="12" t="s">
        <v>1201</v>
      </c>
      <c r="K1026" s="12">
        <v>4</v>
      </c>
      <c r="L1026" s="14">
        <v>824</v>
      </c>
      <c r="M1026" s="14">
        <v>626.24</v>
      </c>
      <c r="N1026" s="14">
        <v>3922.24</v>
      </c>
      <c r="O1026" s="14" t="s">
        <v>1161</v>
      </c>
      <c r="P1026" s="12" t="s">
        <v>29</v>
      </c>
      <c r="Q1026" s="15">
        <v>43630</v>
      </c>
      <c r="R1026">
        <f t="shared" si="29"/>
        <v>3</v>
      </c>
      <c r="S1026" s="13">
        <v>43634</v>
      </c>
      <c r="T1026" s="12">
        <v>4</v>
      </c>
      <c r="U1026" s="13">
        <v>43634</v>
      </c>
      <c r="V1026" s="12">
        <v>8707</v>
      </c>
      <c r="W1026" s="22"/>
      <c r="X1026" s="12"/>
      <c r="Y1026" s="12"/>
      <c r="Z1026" s="12"/>
    </row>
    <row r="1027" spans="1:26" x14ac:dyDescent="0.25">
      <c r="A1027" s="12" t="s">
        <v>24</v>
      </c>
      <c r="B1027" s="13">
        <v>43596</v>
      </c>
      <c r="C1027" s="12">
        <v>0</v>
      </c>
      <c r="D1027" s="12" t="s">
        <v>82</v>
      </c>
      <c r="E1027" s="12">
        <v>39</v>
      </c>
      <c r="F1027" s="13">
        <v>43630</v>
      </c>
      <c r="G1027" s="12">
        <v>800132936</v>
      </c>
      <c r="H1027" s="12" t="s">
        <v>1096</v>
      </c>
      <c r="I1027" s="12">
        <v>42</v>
      </c>
      <c r="J1027" s="12" t="s">
        <v>1202</v>
      </c>
      <c r="K1027" s="12">
        <v>3</v>
      </c>
      <c r="L1027" s="14">
        <v>824</v>
      </c>
      <c r="M1027" s="14">
        <v>469.68</v>
      </c>
      <c r="N1027" s="14">
        <v>2941.68</v>
      </c>
      <c r="O1027" s="14" t="s">
        <v>1161</v>
      </c>
      <c r="P1027" s="12" t="s">
        <v>29</v>
      </c>
      <c r="Q1027" s="15">
        <v>43630</v>
      </c>
      <c r="R1027">
        <f t="shared" ref="R1027:R1089" si="30">IF(OR(Q1027="",U1027=""),"",NETWORKDAYS(F1027,U1027))</f>
        <v>3</v>
      </c>
      <c r="S1027" s="13">
        <v>43634</v>
      </c>
      <c r="T1027" s="12">
        <v>3</v>
      </c>
      <c r="U1027" s="13">
        <v>43634</v>
      </c>
      <c r="V1027" s="12">
        <v>8707</v>
      </c>
      <c r="W1027" s="22"/>
      <c r="X1027" s="12"/>
      <c r="Y1027" s="12"/>
      <c r="Z1027" s="12"/>
    </row>
    <row r="1028" spans="1:26" x14ac:dyDescent="0.25">
      <c r="A1028" s="12" t="s">
        <v>24</v>
      </c>
      <c r="B1028" s="13">
        <v>43596</v>
      </c>
      <c r="C1028" s="12">
        <v>0</v>
      </c>
      <c r="D1028" s="12" t="s">
        <v>82</v>
      </c>
      <c r="E1028" s="12">
        <v>39</v>
      </c>
      <c r="F1028" s="13">
        <v>43630</v>
      </c>
      <c r="G1028" s="12">
        <v>800132936</v>
      </c>
      <c r="H1028" s="12" t="s">
        <v>1096</v>
      </c>
      <c r="I1028" s="12">
        <v>43</v>
      </c>
      <c r="J1028" s="12" t="s">
        <v>1203</v>
      </c>
      <c r="K1028" s="12">
        <v>4</v>
      </c>
      <c r="L1028" s="14">
        <v>824</v>
      </c>
      <c r="M1028" s="14">
        <v>626.24</v>
      </c>
      <c r="N1028" s="14">
        <v>3922.24</v>
      </c>
      <c r="O1028" s="14" t="s">
        <v>1161</v>
      </c>
      <c r="P1028" s="12" t="s">
        <v>29</v>
      </c>
      <c r="Q1028" s="15">
        <v>43630</v>
      </c>
      <c r="R1028">
        <f t="shared" si="30"/>
        <v>3</v>
      </c>
      <c r="S1028" s="13">
        <v>43634</v>
      </c>
      <c r="T1028" s="12">
        <v>4</v>
      </c>
      <c r="U1028" s="13">
        <v>43634</v>
      </c>
      <c r="V1028" s="12">
        <v>8707</v>
      </c>
      <c r="W1028" s="22"/>
      <c r="X1028" s="12"/>
      <c r="Y1028" s="12"/>
      <c r="Z1028" s="12"/>
    </row>
    <row r="1029" spans="1:26" x14ac:dyDescent="0.25">
      <c r="A1029" s="12" t="s">
        <v>24</v>
      </c>
      <c r="B1029" s="13">
        <v>43596</v>
      </c>
      <c r="C1029" s="12">
        <v>0</v>
      </c>
      <c r="D1029" s="12" t="s">
        <v>82</v>
      </c>
      <c r="E1029" s="12">
        <v>39</v>
      </c>
      <c r="F1029" s="13">
        <v>43630</v>
      </c>
      <c r="G1029" s="12">
        <v>800132936</v>
      </c>
      <c r="H1029" s="12" t="s">
        <v>1096</v>
      </c>
      <c r="I1029" s="12">
        <v>44</v>
      </c>
      <c r="J1029" s="12" t="s">
        <v>1204</v>
      </c>
      <c r="K1029" s="12">
        <v>1</v>
      </c>
      <c r="L1029" s="14">
        <v>824</v>
      </c>
      <c r="M1029" s="14">
        <v>156.56</v>
      </c>
      <c r="N1029" s="14">
        <v>980.56</v>
      </c>
      <c r="O1029" s="14" t="s">
        <v>1161</v>
      </c>
      <c r="P1029" s="12" t="s">
        <v>29</v>
      </c>
      <c r="Q1029" s="15">
        <v>43630</v>
      </c>
      <c r="R1029">
        <f t="shared" si="30"/>
        <v>3</v>
      </c>
      <c r="S1029" s="13">
        <v>43634</v>
      </c>
      <c r="T1029" s="12">
        <v>1</v>
      </c>
      <c r="U1029" s="13">
        <v>43634</v>
      </c>
      <c r="V1029" s="12">
        <v>8707</v>
      </c>
      <c r="W1029" s="22"/>
      <c r="X1029" s="12"/>
      <c r="Y1029" s="12"/>
      <c r="Z1029" s="12"/>
    </row>
    <row r="1030" spans="1:26" x14ac:dyDescent="0.25">
      <c r="A1030" s="12" t="s">
        <v>24</v>
      </c>
      <c r="B1030" s="13">
        <v>43596</v>
      </c>
      <c r="C1030" s="12">
        <v>0</v>
      </c>
      <c r="D1030" s="12" t="s">
        <v>82</v>
      </c>
      <c r="E1030" s="12">
        <v>39</v>
      </c>
      <c r="F1030" s="13">
        <v>43630</v>
      </c>
      <c r="G1030" s="12">
        <v>800132936</v>
      </c>
      <c r="H1030" s="12" t="s">
        <v>1096</v>
      </c>
      <c r="I1030" s="12">
        <v>45</v>
      </c>
      <c r="J1030" s="12" t="s">
        <v>1205</v>
      </c>
      <c r="K1030" s="12">
        <v>7</v>
      </c>
      <c r="L1030" s="14">
        <v>5000</v>
      </c>
      <c r="M1030" s="14">
        <v>6650</v>
      </c>
      <c r="N1030" s="14">
        <v>41650</v>
      </c>
      <c r="O1030" s="14" t="s">
        <v>1161</v>
      </c>
      <c r="P1030" s="12" t="s">
        <v>29</v>
      </c>
      <c r="Q1030" s="15">
        <v>43630</v>
      </c>
      <c r="R1030">
        <f t="shared" si="30"/>
        <v>3</v>
      </c>
      <c r="S1030" s="13">
        <v>43634</v>
      </c>
      <c r="T1030" s="12">
        <v>7</v>
      </c>
      <c r="U1030" s="13">
        <v>43634</v>
      </c>
      <c r="V1030" s="12">
        <v>8707</v>
      </c>
      <c r="W1030" s="22"/>
      <c r="X1030" s="12"/>
      <c r="Y1030" s="12"/>
      <c r="Z1030" s="12"/>
    </row>
    <row r="1031" spans="1:26" x14ac:dyDescent="0.25">
      <c r="A1031" s="12" t="s">
        <v>24</v>
      </c>
      <c r="B1031" s="13">
        <v>43596</v>
      </c>
      <c r="C1031" s="12">
        <v>0</v>
      </c>
      <c r="D1031" s="12" t="s">
        <v>82</v>
      </c>
      <c r="E1031" s="12">
        <v>39</v>
      </c>
      <c r="F1031" s="13">
        <v>43630</v>
      </c>
      <c r="G1031" s="12">
        <v>800132936</v>
      </c>
      <c r="H1031" s="12" t="s">
        <v>1096</v>
      </c>
      <c r="I1031" s="12">
        <v>46</v>
      </c>
      <c r="J1031" s="12" t="s">
        <v>1206</v>
      </c>
      <c r="K1031" s="12">
        <v>10</v>
      </c>
      <c r="L1031" s="14">
        <v>1318</v>
      </c>
      <c r="M1031" s="14">
        <v>2504.1999999999998</v>
      </c>
      <c r="N1031" s="14">
        <v>15684.2</v>
      </c>
      <c r="O1031" s="14" t="s">
        <v>1161</v>
      </c>
      <c r="P1031" s="12" t="s">
        <v>29</v>
      </c>
      <c r="Q1031" s="15">
        <v>43630</v>
      </c>
      <c r="R1031">
        <f t="shared" si="30"/>
        <v>3</v>
      </c>
      <c r="S1031" s="13">
        <v>43634</v>
      </c>
      <c r="T1031" s="12">
        <v>10</v>
      </c>
      <c r="U1031" s="13">
        <v>43634</v>
      </c>
      <c r="V1031" s="12">
        <v>8707</v>
      </c>
      <c r="W1031" s="22"/>
      <c r="X1031" s="12"/>
      <c r="Y1031" s="12"/>
      <c r="Z1031" s="12"/>
    </row>
    <row r="1032" spans="1:26" x14ac:dyDescent="0.25">
      <c r="A1032" s="12" t="s">
        <v>24</v>
      </c>
      <c r="B1032" s="13">
        <v>43596</v>
      </c>
      <c r="C1032" s="12">
        <v>0</v>
      </c>
      <c r="D1032" s="12" t="s">
        <v>82</v>
      </c>
      <c r="E1032" s="12">
        <v>39</v>
      </c>
      <c r="F1032" s="13">
        <v>43630</v>
      </c>
      <c r="G1032" s="12">
        <v>800132936</v>
      </c>
      <c r="H1032" s="12" t="s">
        <v>1096</v>
      </c>
      <c r="I1032" s="12">
        <v>47</v>
      </c>
      <c r="J1032" s="12" t="s">
        <v>1207</v>
      </c>
      <c r="K1032" s="12">
        <v>5</v>
      </c>
      <c r="L1032" s="14">
        <v>173</v>
      </c>
      <c r="M1032" s="14">
        <v>164.35</v>
      </c>
      <c r="N1032" s="14">
        <v>1029.3499999999999</v>
      </c>
      <c r="O1032" s="14" t="s">
        <v>1161</v>
      </c>
      <c r="P1032" s="12" t="s">
        <v>29</v>
      </c>
      <c r="Q1032" s="15">
        <v>43630</v>
      </c>
      <c r="R1032">
        <f t="shared" si="30"/>
        <v>3</v>
      </c>
      <c r="S1032" s="13">
        <v>43634</v>
      </c>
      <c r="T1032" s="12">
        <v>5</v>
      </c>
      <c r="U1032" s="13">
        <v>43634</v>
      </c>
      <c r="V1032" s="12">
        <v>8707</v>
      </c>
      <c r="W1032" s="22"/>
      <c r="X1032" s="12"/>
      <c r="Y1032" s="12"/>
      <c r="Z1032" s="12"/>
    </row>
    <row r="1033" spans="1:26" x14ac:dyDescent="0.25">
      <c r="A1033" s="12" t="s">
        <v>24</v>
      </c>
      <c r="B1033" s="13">
        <v>43596</v>
      </c>
      <c r="C1033" s="12">
        <v>0</v>
      </c>
      <c r="D1033" s="12" t="s">
        <v>82</v>
      </c>
      <c r="E1033" s="12">
        <v>39</v>
      </c>
      <c r="F1033" s="13">
        <v>43630</v>
      </c>
      <c r="G1033" s="12">
        <v>800132936</v>
      </c>
      <c r="H1033" s="12" t="s">
        <v>1096</v>
      </c>
      <c r="I1033" s="12">
        <v>48</v>
      </c>
      <c r="J1033" s="12" t="s">
        <v>1208</v>
      </c>
      <c r="K1033" s="12">
        <v>2</v>
      </c>
      <c r="L1033" s="14">
        <v>625</v>
      </c>
      <c r="M1033" s="14">
        <v>237.5</v>
      </c>
      <c r="N1033" s="14">
        <v>1487.5</v>
      </c>
      <c r="O1033" s="14" t="s">
        <v>1161</v>
      </c>
      <c r="P1033" s="12" t="s">
        <v>29</v>
      </c>
      <c r="Q1033" s="15">
        <v>43630</v>
      </c>
      <c r="R1033">
        <f t="shared" si="30"/>
        <v>3</v>
      </c>
      <c r="S1033" s="13">
        <v>43634</v>
      </c>
      <c r="T1033" s="12">
        <v>2</v>
      </c>
      <c r="U1033" s="13">
        <v>43634</v>
      </c>
      <c r="V1033" s="12">
        <v>8707</v>
      </c>
      <c r="W1033" s="22"/>
      <c r="X1033" s="12"/>
      <c r="Y1033" s="12"/>
      <c r="Z1033" s="12"/>
    </row>
    <row r="1034" spans="1:26" x14ac:dyDescent="0.25">
      <c r="A1034" s="12" t="s">
        <v>24</v>
      </c>
      <c r="B1034" s="13">
        <v>43596</v>
      </c>
      <c r="C1034" s="12">
        <v>0</v>
      </c>
      <c r="D1034" s="12" t="s">
        <v>82</v>
      </c>
      <c r="E1034" s="12">
        <v>39</v>
      </c>
      <c r="F1034" s="13">
        <v>43630</v>
      </c>
      <c r="G1034" s="12">
        <v>800132936</v>
      </c>
      <c r="H1034" s="12" t="s">
        <v>1096</v>
      </c>
      <c r="I1034" s="12">
        <v>49</v>
      </c>
      <c r="J1034" s="12" t="s">
        <v>1209</v>
      </c>
      <c r="K1034" s="12">
        <v>12</v>
      </c>
      <c r="L1034" s="14">
        <v>2713</v>
      </c>
      <c r="M1034" s="14">
        <v>6185.64</v>
      </c>
      <c r="N1034" s="14">
        <v>38741.64</v>
      </c>
      <c r="O1034" s="14" t="s">
        <v>1161</v>
      </c>
      <c r="P1034" s="12" t="s">
        <v>29</v>
      </c>
      <c r="Q1034" s="15">
        <v>43630</v>
      </c>
      <c r="R1034">
        <f t="shared" si="30"/>
        <v>3</v>
      </c>
      <c r="S1034" s="13">
        <v>43634</v>
      </c>
      <c r="T1034" s="12">
        <v>12</v>
      </c>
      <c r="U1034" s="13">
        <v>43634</v>
      </c>
      <c r="V1034" s="12">
        <v>8707</v>
      </c>
      <c r="W1034" s="22"/>
      <c r="X1034" s="12"/>
      <c r="Y1034" s="12"/>
      <c r="Z1034" s="12"/>
    </row>
    <row r="1035" spans="1:26" x14ac:dyDescent="0.25">
      <c r="A1035" s="12" t="s">
        <v>24</v>
      </c>
      <c r="B1035" s="13">
        <v>43596</v>
      </c>
      <c r="C1035" s="12">
        <v>0</v>
      </c>
      <c r="D1035" s="12" t="s">
        <v>82</v>
      </c>
      <c r="E1035" s="12">
        <v>39</v>
      </c>
      <c r="F1035" s="13">
        <v>43630</v>
      </c>
      <c r="G1035" s="12">
        <v>800132936</v>
      </c>
      <c r="H1035" s="12" t="s">
        <v>1096</v>
      </c>
      <c r="I1035" s="12">
        <v>50</v>
      </c>
      <c r="J1035" s="12" t="s">
        <v>1210</v>
      </c>
      <c r="K1035" s="12">
        <v>7</v>
      </c>
      <c r="L1035" s="14">
        <v>2625</v>
      </c>
      <c r="M1035" s="14">
        <v>3491.25</v>
      </c>
      <c r="N1035" s="14">
        <v>21866.25</v>
      </c>
      <c r="O1035" s="14" t="s">
        <v>1161</v>
      </c>
      <c r="P1035" s="12" t="s">
        <v>29</v>
      </c>
      <c r="Q1035" s="15">
        <v>43630</v>
      </c>
      <c r="R1035">
        <f t="shared" si="30"/>
        <v>3</v>
      </c>
      <c r="S1035" s="13">
        <v>43634</v>
      </c>
      <c r="T1035" s="12">
        <v>7</v>
      </c>
      <c r="U1035" s="13">
        <v>43634</v>
      </c>
      <c r="V1035" s="12">
        <v>8707</v>
      </c>
      <c r="W1035" s="22"/>
      <c r="X1035" s="12"/>
      <c r="Y1035" s="12"/>
      <c r="Z1035" s="12"/>
    </row>
    <row r="1036" spans="1:26" x14ac:dyDescent="0.25">
      <c r="A1036" s="12" t="s">
        <v>24</v>
      </c>
      <c r="B1036" s="13">
        <v>43596</v>
      </c>
      <c r="C1036" s="12">
        <v>0</v>
      </c>
      <c r="D1036" s="12" t="s">
        <v>82</v>
      </c>
      <c r="E1036" s="12">
        <v>39</v>
      </c>
      <c r="F1036" s="13">
        <v>43630</v>
      </c>
      <c r="G1036" s="12">
        <v>800132936</v>
      </c>
      <c r="H1036" s="12" t="s">
        <v>1096</v>
      </c>
      <c r="I1036" s="12">
        <v>51</v>
      </c>
      <c r="J1036" s="12" t="s">
        <v>1211</v>
      </c>
      <c r="K1036" s="12">
        <v>5</v>
      </c>
      <c r="L1036" s="14">
        <v>2664</v>
      </c>
      <c r="M1036" s="14">
        <v>2530.8000000000002</v>
      </c>
      <c r="N1036" s="14">
        <v>15850.8</v>
      </c>
      <c r="O1036" s="14" t="s">
        <v>1161</v>
      </c>
      <c r="P1036" s="12" t="s">
        <v>29</v>
      </c>
      <c r="Q1036" s="15">
        <v>43630</v>
      </c>
      <c r="R1036">
        <f t="shared" si="30"/>
        <v>3</v>
      </c>
      <c r="S1036" s="13">
        <v>43634</v>
      </c>
      <c r="T1036" s="12">
        <v>5</v>
      </c>
      <c r="U1036" s="13">
        <v>43634</v>
      </c>
      <c r="V1036" s="12">
        <v>8707</v>
      </c>
      <c r="W1036" s="22"/>
      <c r="X1036" s="12"/>
      <c r="Y1036" s="12"/>
      <c r="Z1036" s="12"/>
    </row>
    <row r="1037" spans="1:26" x14ac:dyDescent="0.25">
      <c r="A1037" s="12" t="s">
        <v>24</v>
      </c>
      <c r="B1037" s="13">
        <v>43596</v>
      </c>
      <c r="C1037" s="12">
        <v>0</v>
      </c>
      <c r="D1037" s="12" t="s">
        <v>82</v>
      </c>
      <c r="E1037" s="12">
        <v>39</v>
      </c>
      <c r="F1037" s="13">
        <v>43630</v>
      </c>
      <c r="G1037" s="12">
        <v>800132936</v>
      </c>
      <c r="H1037" s="12" t="s">
        <v>1096</v>
      </c>
      <c r="I1037" s="12">
        <v>52</v>
      </c>
      <c r="J1037" s="12" t="s">
        <v>1212</v>
      </c>
      <c r="K1037" s="12">
        <v>10</v>
      </c>
      <c r="L1037" s="14">
        <v>3496</v>
      </c>
      <c r="M1037" s="14">
        <v>6642.4</v>
      </c>
      <c r="N1037" s="14">
        <v>41602.400000000001</v>
      </c>
      <c r="O1037" s="14" t="s">
        <v>1161</v>
      </c>
      <c r="P1037" s="12" t="s">
        <v>29</v>
      </c>
      <c r="Q1037" s="15">
        <v>43630</v>
      </c>
      <c r="R1037">
        <f t="shared" si="30"/>
        <v>3</v>
      </c>
      <c r="S1037" s="13">
        <v>43634</v>
      </c>
      <c r="T1037" s="12">
        <v>10</v>
      </c>
      <c r="U1037" s="13">
        <v>43634</v>
      </c>
      <c r="V1037" s="12">
        <v>8707</v>
      </c>
      <c r="W1037" s="22"/>
      <c r="X1037" s="12"/>
      <c r="Y1037" s="12"/>
      <c r="Z1037" s="12"/>
    </row>
    <row r="1038" spans="1:26" x14ac:dyDescent="0.25">
      <c r="A1038" s="12" t="s">
        <v>24</v>
      </c>
      <c r="B1038" s="13">
        <v>43630</v>
      </c>
      <c r="C1038" s="12">
        <v>0</v>
      </c>
      <c r="D1038" s="12" t="s">
        <v>82</v>
      </c>
      <c r="E1038" s="12">
        <v>40</v>
      </c>
      <c r="F1038" s="13">
        <v>43630</v>
      </c>
      <c r="G1038" s="12">
        <v>25173604</v>
      </c>
      <c r="H1038" s="12" t="s">
        <v>1213</v>
      </c>
      <c r="I1038" s="12">
        <v>1</v>
      </c>
      <c r="J1038" s="12" t="s">
        <v>884</v>
      </c>
      <c r="K1038" s="12">
        <v>2</v>
      </c>
      <c r="L1038" s="14">
        <v>94957</v>
      </c>
      <c r="M1038" s="14">
        <v>36083.660000000003</v>
      </c>
      <c r="N1038" s="14">
        <v>225997.66</v>
      </c>
      <c r="O1038" s="14" t="s">
        <v>1214</v>
      </c>
      <c r="P1038" s="12" t="s">
        <v>29</v>
      </c>
      <c r="Q1038" s="15">
        <v>43630</v>
      </c>
      <c r="R1038">
        <f t="shared" si="30"/>
        <v>3</v>
      </c>
      <c r="S1038" s="13">
        <v>43634</v>
      </c>
      <c r="T1038" s="12">
        <v>2</v>
      </c>
      <c r="U1038" s="13">
        <v>43634</v>
      </c>
      <c r="V1038" s="26" t="s">
        <v>1215</v>
      </c>
      <c r="W1038" s="22"/>
      <c r="X1038" s="12"/>
      <c r="Y1038" s="12"/>
      <c r="Z1038" s="12"/>
    </row>
    <row r="1039" spans="1:26" x14ac:dyDescent="0.25">
      <c r="A1039" s="12" t="s">
        <v>24</v>
      </c>
      <c r="B1039" s="13">
        <v>43630</v>
      </c>
      <c r="C1039" s="12">
        <v>0</v>
      </c>
      <c r="D1039" s="12" t="s">
        <v>82</v>
      </c>
      <c r="E1039" s="12">
        <v>40</v>
      </c>
      <c r="F1039" s="13">
        <v>43630</v>
      </c>
      <c r="G1039" s="12">
        <v>25173604</v>
      </c>
      <c r="H1039" s="12" t="s">
        <v>1213</v>
      </c>
      <c r="I1039" s="12">
        <v>2</v>
      </c>
      <c r="J1039" s="12" t="s">
        <v>1216</v>
      </c>
      <c r="K1039" s="12">
        <v>3</v>
      </c>
      <c r="L1039" s="14">
        <v>18487.400000000001</v>
      </c>
      <c r="M1039" s="14">
        <v>10537.818000000001</v>
      </c>
      <c r="N1039" s="14">
        <v>66000.018000000011</v>
      </c>
      <c r="O1039" s="14" t="s">
        <v>1214</v>
      </c>
      <c r="P1039" s="12" t="s">
        <v>29</v>
      </c>
      <c r="Q1039" s="15">
        <v>43630</v>
      </c>
      <c r="R1039">
        <f t="shared" si="30"/>
        <v>3</v>
      </c>
      <c r="S1039" s="13">
        <v>43634</v>
      </c>
      <c r="T1039" s="12">
        <v>3</v>
      </c>
      <c r="U1039" s="13">
        <v>43634</v>
      </c>
      <c r="V1039" s="26" t="s">
        <v>1215</v>
      </c>
      <c r="W1039" s="22"/>
      <c r="X1039" s="12"/>
      <c r="Y1039" s="12"/>
      <c r="Z1039" s="12"/>
    </row>
    <row r="1040" spans="1:26" x14ac:dyDescent="0.25">
      <c r="A1040" s="12" t="s">
        <v>24</v>
      </c>
      <c r="B1040" s="13">
        <v>43630</v>
      </c>
      <c r="C1040" s="12">
        <v>0</v>
      </c>
      <c r="D1040" s="12" t="s">
        <v>82</v>
      </c>
      <c r="E1040" s="12">
        <v>40</v>
      </c>
      <c r="F1040" s="13">
        <v>43630</v>
      </c>
      <c r="G1040" s="12">
        <v>25173604</v>
      </c>
      <c r="H1040" s="12" t="s">
        <v>1213</v>
      </c>
      <c r="I1040" s="12">
        <v>3</v>
      </c>
      <c r="J1040" s="12" t="s">
        <v>1217</v>
      </c>
      <c r="K1040" s="12">
        <v>4</v>
      </c>
      <c r="L1040" s="14">
        <v>12605</v>
      </c>
      <c r="M1040" s="14">
        <v>9579.7999999999993</v>
      </c>
      <c r="N1040" s="14">
        <v>59999.8</v>
      </c>
      <c r="O1040" s="14" t="s">
        <v>1214</v>
      </c>
      <c r="P1040" s="12" t="s">
        <v>29</v>
      </c>
      <c r="Q1040" s="15">
        <v>43630</v>
      </c>
      <c r="R1040">
        <f t="shared" si="30"/>
        <v>3</v>
      </c>
      <c r="S1040" s="13">
        <v>43634</v>
      </c>
      <c r="T1040" s="12">
        <v>4</v>
      </c>
      <c r="U1040" s="13">
        <v>43634</v>
      </c>
      <c r="V1040" s="26" t="s">
        <v>1215</v>
      </c>
      <c r="W1040" s="22"/>
      <c r="X1040" s="12"/>
      <c r="Y1040" s="12"/>
      <c r="Z1040" s="12"/>
    </row>
    <row r="1041" spans="1:26" x14ac:dyDescent="0.25">
      <c r="A1041" s="12" t="s">
        <v>24</v>
      </c>
      <c r="B1041" s="13">
        <v>43630</v>
      </c>
      <c r="C1041" s="12">
        <v>0</v>
      </c>
      <c r="D1041" s="12" t="s">
        <v>82</v>
      </c>
      <c r="E1041" s="12">
        <v>40</v>
      </c>
      <c r="F1041" s="13">
        <v>43630</v>
      </c>
      <c r="G1041" s="12">
        <v>25173604</v>
      </c>
      <c r="H1041" s="12" t="s">
        <v>1213</v>
      </c>
      <c r="I1041" s="12">
        <v>4</v>
      </c>
      <c r="J1041" s="12" t="s">
        <v>1218</v>
      </c>
      <c r="K1041" s="12">
        <v>2</v>
      </c>
      <c r="L1041" s="14">
        <v>4201.7</v>
      </c>
      <c r="M1041" s="14">
        <v>1596.646</v>
      </c>
      <c r="N1041" s="14">
        <v>10000.046</v>
      </c>
      <c r="O1041" s="14" t="s">
        <v>1214</v>
      </c>
      <c r="P1041" s="12" t="s">
        <v>29</v>
      </c>
      <c r="Q1041" s="15">
        <v>43630</v>
      </c>
      <c r="R1041">
        <f t="shared" si="30"/>
        <v>3</v>
      </c>
      <c r="S1041" s="13">
        <v>43634</v>
      </c>
      <c r="T1041" s="12">
        <v>2</v>
      </c>
      <c r="U1041" s="13">
        <v>43634</v>
      </c>
      <c r="V1041" s="26" t="s">
        <v>1215</v>
      </c>
      <c r="W1041" s="22"/>
      <c r="X1041" s="12"/>
      <c r="Y1041" s="12"/>
      <c r="Z1041" s="12"/>
    </row>
    <row r="1042" spans="1:26" x14ac:dyDescent="0.25">
      <c r="A1042" s="12" t="s">
        <v>24</v>
      </c>
      <c r="B1042" s="13">
        <v>43631</v>
      </c>
      <c r="C1042" s="12">
        <v>0</v>
      </c>
      <c r="D1042" s="12" t="s">
        <v>82</v>
      </c>
      <c r="E1042" s="12">
        <v>41</v>
      </c>
      <c r="F1042" s="13">
        <v>43631</v>
      </c>
      <c r="G1042" s="12">
        <v>900015531</v>
      </c>
      <c r="H1042" s="12" t="s">
        <v>167</v>
      </c>
      <c r="I1042" s="12">
        <v>1</v>
      </c>
      <c r="J1042" s="12" t="s">
        <v>783</v>
      </c>
      <c r="K1042" s="12">
        <v>2000</v>
      </c>
      <c r="L1042" s="14">
        <v>70</v>
      </c>
      <c r="M1042" s="14">
        <v>26600</v>
      </c>
      <c r="N1042" s="14">
        <v>166600</v>
      </c>
      <c r="O1042" s="14" t="s">
        <v>1219</v>
      </c>
      <c r="P1042" s="12" t="s">
        <v>29</v>
      </c>
      <c r="Q1042" s="15">
        <v>43634</v>
      </c>
      <c r="R1042">
        <f t="shared" si="30"/>
        <v>42</v>
      </c>
      <c r="S1042" s="13">
        <v>43690</v>
      </c>
      <c r="T1042" s="17">
        <v>2000</v>
      </c>
      <c r="U1042" s="13">
        <v>43690</v>
      </c>
      <c r="V1042" s="12">
        <v>17892</v>
      </c>
      <c r="W1042" s="22"/>
      <c r="X1042" s="12"/>
      <c r="Y1042" s="12"/>
      <c r="Z1042" s="12"/>
    </row>
    <row r="1043" spans="1:26" x14ac:dyDescent="0.25">
      <c r="A1043" s="12" t="s">
        <v>24</v>
      </c>
      <c r="B1043" s="13">
        <v>43631</v>
      </c>
      <c r="C1043" s="12">
        <v>0</v>
      </c>
      <c r="D1043" s="12" t="s">
        <v>82</v>
      </c>
      <c r="E1043" s="12">
        <v>41</v>
      </c>
      <c r="F1043" s="13">
        <v>43631</v>
      </c>
      <c r="G1043" s="12">
        <v>900015531</v>
      </c>
      <c r="H1043" s="12" t="s">
        <v>167</v>
      </c>
      <c r="I1043" s="12">
        <v>2</v>
      </c>
      <c r="J1043" s="12" t="s">
        <v>784</v>
      </c>
      <c r="K1043" s="12">
        <v>2000</v>
      </c>
      <c r="L1043" s="14">
        <v>70</v>
      </c>
      <c r="M1043" s="14">
        <v>26600</v>
      </c>
      <c r="N1043" s="14">
        <v>166600</v>
      </c>
      <c r="O1043" s="14" t="s">
        <v>1219</v>
      </c>
      <c r="P1043" s="12" t="s">
        <v>29</v>
      </c>
      <c r="Q1043" s="15">
        <v>43634</v>
      </c>
      <c r="R1043">
        <f t="shared" si="30"/>
        <v>42</v>
      </c>
      <c r="S1043" s="13">
        <v>43690</v>
      </c>
      <c r="T1043" s="17">
        <v>2000</v>
      </c>
      <c r="U1043" s="13">
        <v>43690</v>
      </c>
      <c r="V1043" s="12">
        <v>17892</v>
      </c>
      <c r="W1043" s="22"/>
      <c r="X1043" s="12"/>
      <c r="Y1043" s="12"/>
      <c r="Z1043" s="12"/>
    </row>
    <row r="1044" spans="1:26" x14ac:dyDescent="0.25">
      <c r="A1044" s="12" t="s">
        <v>24</v>
      </c>
      <c r="B1044" s="13">
        <v>43631</v>
      </c>
      <c r="C1044" s="12">
        <v>0</v>
      </c>
      <c r="D1044" s="12" t="s">
        <v>82</v>
      </c>
      <c r="E1044" s="12">
        <v>41</v>
      </c>
      <c r="F1044" s="13">
        <v>43631</v>
      </c>
      <c r="G1044" s="12">
        <v>900015531</v>
      </c>
      <c r="H1044" s="12" t="s">
        <v>167</v>
      </c>
      <c r="I1044" s="12">
        <v>3</v>
      </c>
      <c r="J1044" s="12" t="s">
        <v>1220</v>
      </c>
      <c r="K1044" s="12">
        <v>2000</v>
      </c>
      <c r="L1044" s="14">
        <v>70</v>
      </c>
      <c r="M1044" s="14">
        <v>26600</v>
      </c>
      <c r="N1044" s="14">
        <v>166600</v>
      </c>
      <c r="O1044" s="14" t="s">
        <v>1219</v>
      </c>
      <c r="P1044" s="12" t="s">
        <v>29</v>
      </c>
      <c r="Q1044" s="15">
        <v>43634</v>
      </c>
      <c r="R1044">
        <f t="shared" si="30"/>
        <v>42</v>
      </c>
      <c r="S1044" s="13">
        <v>43690</v>
      </c>
      <c r="T1044" s="17">
        <v>2000</v>
      </c>
      <c r="U1044" s="13">
        <v>43690</v>
      </c>
      <c r="V1044" s="12">
        <v>17892</v>
      </c>
      <c r="W1044" s="22"/>
      <c r="X1044" s="12"/>
      <c r="Y1044" s="12"/>
      <c r="Z1044" s="12"/>
    </row>
    <row r="1045" spans="1:26" x14ac:dyDescent="0.25">
      <c r="A1045" s="12" t="s">
        <v>24</v>
      </c>
      <c r="B1045" s="13">
        <v>43631</v>
      </c>
      <c r="C1045" s="12">
        <v>0</v>
      </c>
      <c r="D1045" s="12" t="s">
        <v>82</v>
      </c>
      <c r="E1045" s="12">
        <v>41</v>
      </c>
      <c r="F1045" s="13">
        <v>43631</v>
      </c>
      <c r="G1045" s="12">
        <v>900015531</v>
      </c>
      <c r="H1045" s="12" t="s">
        <v>167</v>
      </c>
      <c r="I1045" s="12">
        <v>4</v>
      </c>
      <c r="J1045" s="12" t="s">
        <v>1221</v>
      </c>
      <c r="K1045" s="12">
        <v>10</v>
      </c>
      <c r="L1045" s="14">
        <v>7500</v>
      </c>
      <c r="M1045" s="14">
        <v>14250</v>
      </c>
      <c r="N1045" s="14">
        <v>89250</v>
      </c>
      <c r="O1045" s="14" t="s">
        <v>1219</v>
      </c>
      <c r="P1045" s="12" t="s">
        <v>29</v>
      </c>
      <c r="Q1045" s="15">
        <v>43634</v>
      </c>
      <c r="R1045">
        <f t="shared" si="30"/>
        <v>42</v>
      </c>
      <c r="S1045" s="13">
        <v>43690</v>
      </c>
      <c r="T1045" s="17">
        <v>10</v>
      </c>
      <c r="U1045" s="13">
        <v>43690</v>
      </c>
      <c r="V1045" s="12">
        <v>17892</v>
      </c>
      <c r="W1045" s="22"/>
      <c r="X1045" s="12"/>
      <c r="Y1045" s="12"/>
      <c r="Z1045" s="12"/>
    </row>
    <row r="1046" spans="1:26" x14ac:dyDescent="0.25">
      <c r="A1046" s="12" t="s">
        <v>24</v>
      </c>
      <c r="B1046" s="13">
        <v>43631</v>
      </c>
      <c r="C1046" s="12">
        <v>0</v>
      </c>
      <c r="D1046" s="12" t="s">
        <v>82</v>
      </c>
      <c r="E1046" s="12">
        <v>41</v>
      </c>
      <c r="F1046" s="13">
        <v>43631</v>
      </c>
      <c r="G1046" s="12">
        <v>900015531</v>
      </c>
      <c r="H1046" s="12" t="s">
        <v>167</v>
      </c>
      <c r="I1046" s="12">
        <v>5</v>
      </c>
      <c r="J1046" s="12" t="s">
        <v>964</v>
      </c>
      <c r="K1046" s="12">
        <v>30</v>
      </c>
      <c r="L1046" s="14">
        <v>6302.52</v>
      </c>
      <c r="M1046" s="14">
        <v>35924.364000000001</v>
      </c>
      <c r="N1046" s="14">
        <v>224999.96400000001</v>
      </c>
      <c r="O1046" s="14" t="s">
        <v>1219</v>
      </c>
      <c r="P1046" s="12" t="s">
        <v>29</v>
      </c>
      <c r="Q1046" s="15">
        <v>43634</v>
      </c>
      <c r="R1046">
        <f t="shared" si="30"/>
        <v>42</v>
      </c>
      <c r="S1046" s="13">
        <v>43690</v>
      </c>
      <c r="T1046" s="17">
        <v>30</v>
      </c>
      <c r="U1046" s="13">
        <v>43690</v>
      </c>
      <c r="V1046" s="12">
        <v>17892</v>
      </c>
      <c r="W1046" s="22"/>
      <c r="X1046" s="12"/>
      <c r="Y1046" s="12"/>
      <c r="Z1046" s="12"/>
    </row>
    <row r="1047" spans="1:26" x14ac:dyDescent="0.25">
      <c r="A1047" s="12" t="s">
        <v>24</v>
      </c>
      <c r="B1047" s="13">
        <v>43631</v>
      </c>
      <c r="C1047" s="12">
        <v>0</v>
      </c>
      <c r="D1047" s="12" t="s">
        <v>82</v>
      </c>
      <c r="E1047" s="12">
        <v>41</v>
      </c>
      <c r="F1047" s="13">
        <v>43631</v>
      </c>
      <c r="G1047" s="12">
        <v>900015531</v>
      </c>
      <c r="H1047" s="12" t="s">
        <v>167</v>
      </c>
      <c r="I1047" s="12">
        <v>6</v>
      </c>
      <c r="J1047" s="12" t="s">
        <v>1222</v>
      </c>
      <c r="K1047" s="12">
        <v>20</v>
      </c>
      <c r="L1047" s="14">
        <v>4000</v>
      </c>
      <c r="M1047" s="14">
        <v>15200</v>
      </c>
      <c r="N1047" s="14">
        <v>95200</v>
      </c>
      <c r="O1047" s="14" t="s">
        <v>1219</v>
      </c>
      <c r="P1047" s="12" t="s">
        <v>29</v>
      </c>
      <c r="Q1047" s="15">
        <v>43634</v>
      </c>
      <c r="R1047">
        <f t="shared" si="30"/>
        <v>42</v>
      </c>
      <c r="S1047" s="13">
        <v>43690</v>
      </c>
      <c r="T1047" s="17">
        <v>20</v>
      </c>
      <c r="U1047" s="13">
        <v>43690</v>
      </c>
      <c r="V1047" s="12">
        <v>17892</v>
      </c>
      <c r="W1047" s="22"/>
      <c r="X1047" s="12"/>
      <c r="Y1047" s="12"/>
      <c r="Z1047" s="12"/>
    </row>
    <row r="1048" spans="1:26" x14ac:dyDescent="0.25">
      <c r="A1048" t="s">
        <v>24</v>
      </c>
      <c r="B1048" s="9">
        <v>43633</v>
      </c>
      <c r="C1048" t="s">
        <v>25</v>
      </c>
      <c r="D1048" t="s">
        <v>26</v>
      </c>
      <c r="E1048">
        <v>59</v>
      </c>
      <c r="F1048" s="9">
        <v>43633</v>
      </c>
      <c r="G1048">
        <v>4407551</v>
      </c>
      <c r="H1048" t="s">
        <v>520</v>
      </c>
      <c r="I1048">
        <v>1</v>
      </c>
      <c r="J1048" t="s">
        <v>1027</v>
      </c>
      <c r="K1048">
        <v>5</v>
      </c>
      <c r="L1048" s="10">
        <v>230000</v>
      </c>
      <c r="M1048" s="10">
        <v>218500</v>
      </c>
      <c r="N1048" s="10">
        <v>1368500</v>
      </c>
      <c r="O1048" s="10" t="s">
        <v>1223</v>
      </c>
      <c r="P1048" t="s">
        <v>29</v>
      </c>
      <c r="R1048" t="str">
        <f t="shared" si="30"/>
        <v/>
      </c>
    </row>
    <row r="1049" spans="1:26" x14ac:dyDescent="0.25">
      <c r="A1049" t="s">
        <v>24</v>
      </c>
      <c r="B1049" s="9">
        <v>43633</v>
      </c>
      <c r="C1049" t="s">
        <v>25</v>
      </c>
      <c r="D1049" t="s">
        <v>26</v>
      </c>
      <c r="E1049">
        <v>59</v>
      </c>
      <c r="F1049" s="9">
        <v>43633</v>
      </c>
      <c r="G1049">
        <v>4407551</v>
      </c>
      <c r="H1049" t="s">
        <v>520</v>
      </c>
      <c r="I1049">
        <v>2</v>
      </c>
      <c r="J1049" t="s">
        <v>300</v>
      </c>
      <c r="K1049">
        <v>10</v>
      </c>
      <c r="L1049" s="10">
        <v>45000</v>
      </c>
      <c r="M1049" s="10">
        <v>85500</v>
      </c>
      <c r="N1049" s="10">
        <v>535500</v>
      </c>
      <c r="O1049" s="10" t="s">
        <v>1223</v>
      </c>
      <c r="P1049" t="s">
        <v>29</v>
      </c>
      <c r="R1049" t="str">
        <f t="shared" si="30"/>
        <v/>
      </c>
    </row>
    <row r="1050" spans="1:26" x14ac:dyDescent="0.25">
      <c r="A1050" t="s">
        <v>24</v>
      </c>
      <c r="B1050" s="9">
        <v>43633</v>
      </c>
      <c r="C1050" t="s">
        <v>25</v>
      </c>
      <c r="D1050" t="s">
        <v>26</v>
      </c>
      <c r="E1050">
        <v>59</v>
      </c>
      <c r="F1050" s="9">
        <v>43633</v>
      </c>
      <c r="G1050">
        <v>4407551</v>
      </c>
      <c r="H1050" t="s">
        <v>520</v>
      </c>
      <c r="I1050">
        <v>3</v>
      </c>
      <c r="J1050" t="s">
        <v>304</v>
      </c>
      <c r="K1050">
        <v>15</v>
      </c>
      <c r="L1050" s="10">
        <v>60000</v>
      </c>
      <c r="M1050" s="10">
        <v>171000</v>
      </c>
      <c r="N1050" s="10">
        <v>1071000</v>
      </c>
      <c r="O1050" s="10" t="s">
        <v>1223</v>
      </c>
      <c r="P1050" t="s">
        <v>29</v>
      </c>
      <c r="R1050" t="str">
        <f t="shared" si="30"/>
        <v/>
      </c>
    </row>
    <row r="1051" spans="1:26" x14ac:dyDescent="0.25">
      <c r="A1051" t="s">
        <v>24</v>
      </c>
      <c r="B1051" s="9">
        <v>43633</v>
      </c>
      <c r="C1051" t="s">
        <v>25</v>
      </c>
      <c r="D1051" t="s">
        <v>26</v>
      </c>
      <c r="E1051">
        <v>59</v>
      </c>
      <c r="F1051" s="9">
        <v>43633</v>
      </c>
      <c r="G1051">
        <v>4407551</v>
      </c>
      <c r="H1051" t="s">
        <v>520</v>
      </c>
      <c r="I1051">
        <v>4</v>
      </c>
      <c r="J1051" t="s">
        <v>1000</v>
      </c>
      <c r="K1051">
        <v>1</v>
      </c>
      <c r="L1051" s="10">
        <v>440000</v>
      </c>
      <c r="M1051" s="10">
        <v>83600</v>
      </c>
      <c r="N1051" s="10">
        <v>523600</v>
      </c>
      <c r="O1051" s="10" t="s">
        <v>1224</v>
      </c>
      <c r="P1051" t="s">
        <v>29</v>
      </c>
      <c r="R1051" t="str">
        <f t="shared" si="30"/>
        <v/>
      </c>
    </row>
    <row r="1052" spans="1:26" x14ac:dyDescent="0.25">
      <c r="A1052" t="s">
        <v>24</v>
      </c>
      <c r="B1052" s="9">
        <v>43633</v>
      </c>
      <c r="C1052" t="s">
        <v>25</v>
      </c>
      <c r="D1052" t="s">
        <v>26</v>
      </c>
      <c r="E1052">
        <v>60</v>
      </c>
      <c r="F1052" s="9">
        <v>43633</v>
      </c>
      <c r="G1052">
        <v>860506831</v>
      </c>
      <c r="H1052" t="s">
        <v>1225</v>
      </c>
      <c r="I1052">
        <v>1</v>
      </c>
      <c r="J1052" t="s">
        <v>1226</v>
      </c>
      <c r="K1052">
        <v>1</v>
      </c>
      <c r="L1052" s="10">
        <v>3811500</v>
      </c>
      <c r="M1052" s="10">
        <v>724185</v>
      </c>
      <c r="N1052" s="10">
        <v>4535685</v>
      </c>
      <c r="O1052" s="10" t="s">
        <v>1227</v>
      </c>
      <c r="P1052" t="s">
        <v>29</v>
      </c>
      <c r="R1052" t="str">
        <f t="shared" si="30"/>
        <v/>
      </c>
    </row>
    <row r="1053" spans="1:26" x14ac:dyDescent="0.25">
      <c r="A1053" t="s">
        <v>24</v>
      </c>
      <c r="B1053" s="9">
        <v>43634</v>
      </c>
      <c r="C1053" t="s">
        <v>25</v>
      </c>
      <c r="D1053" t="s">
        <v>26</v>
      </c>
      <c r="E1053">
        <v>61</v>
      </c>
      <c r="F1053" s="9">
        <v>43634</v>
      </c>
      <c r="G1053">
        <v>4407551</v>
      </c>
      <c r="H1053" t="s">
        <v>520</v>
      </c>
      <c r="I1053">
        <v>1</v>
      </c>
      <c r="J1053" t="s">
        <v>1228</v>
      </c>
      <c r="K1053">
        <v>4</v>
      </c>
      <c r="L1053" s="10">
        <v>200000</v>
      </c>
      <c r="M1053" s="10">
        <v>152000</v>
      </c>
      <c r="N1053" s="10">
        <v>952000</v>
      </c>
      <c r="O1053" s="10" t="s">
        <v>1229</v>
      </c>
      <c r="P1053" t="s">
        <v>29</v>
      </c>
      <c r="R1053" t="str">
        <f t="shared" si="30"/>
        <v/>
      </c>
    </row>
    <row r="1054" spans="1:26" x14ac:dyDescent="0.25">
      <c r="A1054" t="s">
        <v>24</v>
      </c>
      <c r="B1054" s="9">
        <v>43634</v>
      </c>
      <c r="C1054" t="s">
        <v>25</v>
      </c>
      <c r="D1054" t="s">
        <v>26</v>
      </c>
      <c r="E1054">
        <v>61</v>
      </c>
      <c r="F1054" s="9">
        <v>43634</v>
      </c>
      <c r="G1054">
        <v>4407551</v>
      </c>
      <c r="H1054" t="s">
        <v>520</v>
      </c>
      <c r="I1054">
        <v>2</v>
      </c>
      <c r="J1054" t="s">
        <v>1230</v>
      </c>
      <c r="K1054">
        <v>4</v>
      </c>
      <c r="L1054" s="10">
        <v>120000</v>
      </c>
      <c r="M1054" s="10">
        <v>91200</v>
      </c>
      <c r="N1054" s="10">
        <v>571200</v>
      </c>
      <c r="O1054" s="10" t="s">
        <v>1229</v>
      </c>
      <c r="P1054" t="s">
        <v>29</v>
      </c>
      <c r="R1054" t="str">
        <f t="shared" si="30"/>
        <v/>
      </c>
    </row>
    <row r="1055" spans="1:26" x14ac:dyDescent="0.25">
      <c r="A1055" t="s">
        <v>40</v>
      </c>
      <c r="B1055" s="9">
        <v>43634</v>
      </c>
      <c r="C1055" t="s">
        <v>310</v>
      </c>
      <c r="D1055" t="s">
        <v>311</v>
      </c>
      <c r="E1055">
        <v>13</v>
      </c>
      <c r="F1055" s="9">
        <v>43634</v>
      </c>
      <c r="G1055">
        <v>901049697</v>
      </c>
      <c r="H1055" t="s">
        <v>967</v>
      </c>
      <c r="I1055">
        <v>1</v>
      </c>
      <c r="J1055" t="s">
        <v>1231</v>
      </c>
      <c r="K1055">
        <v>28</v>
      </c>
      <c r="L1055" s="10">
        <v>22000</v>
      </c>
      <c r="M1055" s="10">
        <v>117040</v>
      </c>
      <c r="N1055" s="10">
        <v>733040</v>
      </c>
      <c r="O1055" s="10" t="s">
        <v>1232</v>
      </c>
      <c r="P1055" t="s">
        <v>29</v>
      </c>
      <c r="R1055" t="str">
        <f t="shared" si="30"/>
        <v/>
      </c>
    </row>
    <row r="1056" spans="1:26" x14ac:dyDescent="0.25">
      <c r="A1056" t="s">
        <v>24</v>
      </c>
      <c r="B1056" s="9">
        <v>43634</v>
      </c>
      <c r="C1056" t="s">
        <v>32</v>
      </c>
      <c r="D1056" t="s">
        <v>33</v>
      </c>
      <c r="E1056">
        <v>105</v>
      </c>
      <c r="F1056" s="9">
        <v>43634</v>
      </c>
      <c r="G1056">
        <v>10100094</v>
      </c>
      <c r="H1056" t="s">
        <v>137</v>
      </c>
      <c r="I1056">
        <v>1</v>
      </c>
      <c r="J1056" t="s">
        <v>1233</v>
      </c>
      <c r="K1056">
        <v>1</v>
      </c>
      <c r="L1056" s="10">
        <v>56218.400000000001</v>
      </c>
      <c r="M1056" s="10">
        <v>10681.496000000001</v>
      </c>
      <c r="N1056" s="10">
        <v>66899.896000000008</v>
      </c>
      <c r="O1056" s="10" t="s">
        <v>1234</v>
      </c>
      <c r="P1056" t="s">
        <v>29</v>
      </c>
      <c r="R1056" t="str">
        <f t="shared" si="30"/>
        <v/>
      </c>
    </row>
    <row r="1057" spans="1:26" x14ac:dyDescent="0.25">
      <c r="A1057" t="s">
        <v>24</v>
      </c>
      <c r="B1057" s="9">
        <v>43634</v>
      </c>
      <c r="C1057" t="s">
        <v>605</v>
      </c>
      <c r="D1057" t="s">
        <v>33</v>
      </c>
      <c r="E1057">
        <v>106</v>
      </c>
      <c r="F1057" s="9">
        <v>43634</v>
      </c>
      <c r="G1057">
        <v>830091676</v>
      </c>
      <c r="H1057" t="s">
        <v>75</v>
      </c>
      <c r="I1057">
        <v>1</v>
      </c>
      <c r="J1057" t="s">
        <v>1235</v>
      </c>
      <c r="K1057">
        <v>1</v>
      </c>
      <c r="L1057" s="10">
        <v>4767130</v>
      </c>
      <c r="M1057" s="10" t="s">
        <v>36</v>
      </c>
      <c r="N1057" s="10">
        <v>4767130</v>
      </c>
      <c r="O1057" s="10" t="s">
        <v>1236</v>
      </c>
      <c r="P1057" t="s">
        <v>29</v>
      </c>
      <c r="R1057" t="str">
        <f t="shared" si="30"/>
        <v/>
      </c>
    </row>
    <row r="1058" spans="1:26" x14ac:dyDescent="0.25">
      <c r="A1058" t="s">
        <v>24</v>
      </c>
      <c r="B1058" s="9">
        <v>43634</v>
      </c>
      <c r="C1058" t="s">
        <v>32</v>
      </c>
      <c r="D1058" t="s">
        <v>33</v>
      </c>
      <c r="E1058">
        <v>107</v>
      </c>
      <c r="F1058" s="9">
        <v>43634</v>
      </c>
      <c r="G1058">
        <v>830091676</v>
      </c>
      <c r="H1058" t="s">
        <v>75</v>
      </c>
      <c r="I1058">
        <v>1</v>
      </c>
      <c r="J1058" t="s">
        <v>1141</v>
      </c>
      <c r="K1058">
        <v>1</v>
      </c>
      <c r="L1058" s="10">
        <v>519872</v>
      </c>
      <c r="M1058" s="10">
        <v>98775.680000000008</v>
      </c>
      <c r="N1058" s="10">
        <v>618647.68000000005</v>
      </c>
      <c r="O1058" s="10" t="s">
        <v>1237</v>
      </c>
      <c r="P1058" t="s">
        <v>29</v>
      </c>
      <c r="R1058" t="str">
        <f t="shared" si="30"/>
        <v/>
      </c>
    </row>
    <row r="1059" spans="1:26" x14ac:dyDescent="0.25">
      <c r="A1059" t="s">
        <v>24</v>
      </c>
      <c r="B1059" s="9">
        <v>43634</v>
      </c>
      <c r="C1059" t="s">
        <v>32</v>
      </c>
      <c r="D1059" t="s">
        <v>33</v>
      </c>
      <c r="E1059">
        <v>108</v>
      </c>
      <c r="F1059" s="9">
        <v>43634</v>
      </c>
      <c r="G1059">
        <v>830091676</v>
      </c>
      <c r="H1059" t="s">
        <v>75</v>
      </c>
      <c r="I1059">
        <v>1</v>
      </c>
      <c r="J1059" t="s">
        <v>1238</v>
      </c>
      <c r="K1059">
        <v>1</v>
      </c>
      <c r="L1059" s="10">
        <v>519872</v>
      </c>
      <c r="M1059" s="10">
        <v>98775.680000000008</v>
      </c>
      <c r="N1059" s="10">
        <v>618647.68000000005</v>
      </c>
      <c r="O1059" s="10" t="s">
        <v>1239</v>
      </c>
      <c r="P1059" t="s">
        <v>29</v>
      </c>
      <c r="R1059" t="str">
        <f t="shared" si="30"/>
        <v/>
      </c>
    </row>
    <row r="1060" spans="1:26" s="12" customFormat="1" x14ac:dyDescent="0.25">
      <c r="A1060" t="s">
        <v>24</v>
      </c>
      <c r="B1060" s="9">
        <v>43634</v>
      </c>
      <c r="C1060" t="s">
        <v>32</v>
      </c>
      <c r="D1060" t="s">
        <v>33</v>
      </c>
      <c r="E1060">
        <v>108</v>
      </c>
      <c r="F1060" s="9">
        <v>43634</v>
      </c>
      <c r="G1060">
        <v>830091676</v>
      </c>
      <c r="H1060" t="s">
        <v>75</v>
      </c>
      <c r="I1060">
        <v>2</v>
      </c>
      <c r="J1060" t="s">
        <v>1240</v>
      </c>
      <c r="K1060">
        <v>1</v>
      </c>
      <c r="L1060" s="10">
        <v>519872</v>
      </c>
      <c r="M1060" s="10">
        <v>98775.680000000008</v>
      </c>
      <c r="N1060" s="10">
        <v>618647.68000000005</v>
      </c>
      <c r="O1060" s="10" t="s">
        <v>1239</v>
      </c>
      <c r="P1060" t="s">
        <v>29</v>
      </c>
      <c r="Q1060"/>
      <c r="R1060" t="str">
        <f t="shared" si="30"/>
        <v/>
      </c>
      <c r="S1060" s="9"/>
      <c r="T1060"/>
      <c r="U1060" s="9"/>
      <c r="V1060"/>
      <c r="W1060" s="11"/>
      <c r="X1060"/>
      <c r="Y1060"/>
      <c r="Z1060"/>
    </row>
    <row r="1061" spans="1:26" x14ac:dyDescent="0.25">
      <c r="A1061" t="s">
        <v>24</v>
      </c>
      <c r="B1061" s="9">
        <v>43634</v>
      </c>
      <c r="C1061" t="s">
        <v>32</v>
      </c>
      <c r="D1061" t="s">
        <v>33</v>
      </c>
      <c r="E1061">
        <v>109</v>
      </c>
      <c r="F1061" s="9">
        <v>43634</v>
      </c>
      <c r="G1061">
        <v>830091676</v>
      </c>
      <c r="H1061" t="s">
        <v>75</v>
      </c>
      <c r="I1061">
        <v>1</v>
      </c>
      <c r="J1061" t="s">
        <v>1122</v>
      </c>
      <c r="K1061">
        <v>1</v>
      </c>
      <c r="L1061" s="10">
        <v>519872</v>
      </c>
      <c r="M1061" s="10">
        <v>98775.680000000008</v>
      </c>
      <c r="N1061" s="10">
        <v>618647.68000000005</v>
      </c>
      <c r="O1061" s="10" t="s">
        <v>1241</v>
      </c>
      <c r="P1061" t="s">
        <v>29</v>
      </c>
      <c r="R1061" t="str">
        <f t="shared" si="30"/>
        <v/>
      </c>
    </row>
    <row r="1062" spans="1:26" x14ac:dyDescent="0.25">
      <c r="A1062" t="s">
        <v>24</v>
      </c>
      <c r="B1062" s="9">
        <v>43634</v>
      </c>
      <c r="C1062" t="s">
        <v>32</v>
      </c>
      <c r="D1062" t="s">
        <v>33</v>
      </c>
      <c r="E1062">
        <v>110</v>
      </c>
      <c r="F1062" s="9">
        <v>43634</v>
      </c>
      <c r="G1062">
        <v>830091676</v>
      </c>
      <c r="H1062" t="s">
        <v>75</v>
      </c>
      <c r="I1062">
        <v>1</v>
      </c>
      <c r="J1062" t="s">
        <v>1242</v>
      </c>
      <c r="K1062">
        <v>1</v>
      </c>
      <c r="L1062" s="10">
        <v>519872</v>
      </c>
      <c r="M1062" s="10">
        <v>98775.680000000008</v>
      </c>
      <c r="N1062" s="10">
        <v>618647.68000000005</v>
      </c>
      <c r="O1062" s="10" t="s">
        <v>1243</v>
      </c>
      <c r="P1062" t="s">
        <v>29</v>
      </c>
      <c r="R1062" t="str">
        <f t="shared" si="30"/>
        <v/>
      </c>
    </row>
    <row r="1063" spans="1:26" x14ac:dyDescent="0.25">
      <c r="A1063" t="s">
        <v>24</v>
      </c>
      <c r="B1063" s="9">
        <v>43634</v>
      </c>
      <c r="C1063" t="s">
        <v>32</v>
      </c>
      <c r="D1063" t="s">
        <v>33</v>
      </c>
      <c r="E1063">
        <v>111</v>
      </c>
      <c r="F1063" s="9">
        <v>43634</v>
      </c>
      <c r="G1063">
        <v>891409291</v>
      </c>
      <c r="H1063" t="s">
        <v>182</v>
      </c>
      <c r="I1063">
        <v>1</v>
      </c>
      <c r="J1063" t="s">
        <v>1244</v>
      </c>
      <c r="K1063">
        <v>10</v>
      </c>
      <c r="L1063" s="10">
        <v>15942</v>
      </c>
      <c r="M1063" s="10" t="s">
        <v>36</v>
      </c>
      <c r="N1063" s="10">
        <v>159420</v>
      </c>
      <c r="O1063" s="10" t="s">
        <v>1245</v>
      </c>
      <c r="P1063" t="s">
        <v>29</v>
      </c>
      <c r="R1063" t="str">
        <f t="shared" si="30"/>
        <v/>
      </c>
    </row>
    <row r="1064" spans="1:26" x14ac:dyDescent="0.25">
      <c r="A1064" t="s">
        <v>24</v>
      </c>
      <c r="B1064" s="9">
        <v>43634</v>
      </c>
      <c r="C1064" t="s">
        <v>248</v>
      </c>
      <c r="D1064" t="s">
        <v>249</v>
      </c>
      <c r="E1064">
        <v>3</v>
      </c>
      <c r="F1064" s="9">
        <v>43634</v>
      </c>
      <c r="G1064">
        <v>1087554538</v>
      </c>
      <c r="H1064" t="s">
        <v>1246</v>
      </c>
      <c r="I1064">
        <v>1</v>
      </c>
      <c r="J1064" t="s">
        <v>1247</v>
      </c>
      <c r="K1064">
        <v>210</v>
      </c>
      <c r="L1064" s="10">
        <v>2500</v>
      </c>
      <c r="M1064" s="10" t="s">
        <v>36</v>
      </c>
      <c r="N1064" s="10">
        <v>525000</v>
      </c>
      <c r="O1064" s="10" t="s">
        <v>1248</v>
      </c>
      <c r="P1064" t="s">
        <v>29</v>
      </c>
      <c r="R1064" t="str">
        <f t="shared" si="30"/>
        <v/>
      </c>
    </row>
    <row r="1065" spans="1:26" x14ac:dyDescent="0.25">
      <c r="A1065" t="s">
        <v>24</v>
      </c>
      <c r="B1065" s="9">
        <v>43636</v>
      </c>
      <c r="C1065" t="s">
        <v>92</v>
      </c>
      <c r="D1065" t="s">
        <v>789</v>
      </c>
      <c r="E1065">
        <v>5</v>
      </c>
      <c r="F1065" s="9">
        <v>43636</v>
      </c>
      <c r="G1065">
        <v>800242106</v>
      </c>
      <c r="H1065" t="s">
        <v>790</v>
      </c>
      <c r="I1065">
        <v>1</v>
      </c>
      <c r="J1065" t="s">
        <v>1249</v>
      </c>
      <c r="K1065">
        <v>1</v>
      </c>
      <c r="L1065" s="10">
        <v>327647</v>
      </c>
      <c r="M1065" s="10">
        <v>62252.93</v>
      </c>
      <c r="N1065" s="10">
        <v>389899.93</v>
      </c>
      <c r="O1065" s="10" t="s">
        <v>1250</v>
      </c>
      <c r="P1065" t="s">
        <v>29</v>
      </c>
      <c r="R1065" t="str">
        <f t="shared" si="30"/>
        <v/>
      </c>
    </row>
    <row r="1066" spans="1:26" x14ac:dyDescent="0.25">
      <c r="A1066" t="s">
        <v>24</v>
      </c>
      <c r="B1066" s="9">
        <v>43636</v>
      </c>
      <c r="C1066" t="s">
        <v>25</v>
      </c>
      <c r="D1066" t="s">
        <v>26</v>
      </c>
      <c r="E1066">
        <v>62</v>
      </c>
      <c r="F1066" s="9">
        <v>43636</v>
      </c>
      <c r="G1066">
        <v>4407551</v>
      </c>
      <c r="H1066" t="s">
        <v>520</v>
      </c>
      <c r="I1066">
        <v>1</v>
      </c>
      <c r="J1066" t="s">
        <v>1251</v>
      </c>
      <c r="K1066">
        <v>1</v>
      </c>
      <c r="L1066" s="10">
        <v>325000</v>
      </c>
      <c r="M1066" s="10">
        <v>61750</v>
      </c>
      <c r="N1066" s="10">
        <v>386750</v>
      </c>
      <c r="O1066" s="10" t="s">
        <v>1252</v>
      </c>
      <c r="P1066" t="s">
        <v>29</v>
      </c>
      <c r="R1066" t="str">
        <f t="shared" si="30"/>
        <v/>
      </c>
    </row>
    <row r="1067" spans="1:26" x14ac:dyDescent="0.25">
      <c r="A1067" t="s">
        <v>24</v>
      </c>
      <c r="B1067" s="9">
        <v>43636</v>
      </c>
      <c r="C1067" t="s">
        <v>310</v>
      </c>
      <c r="D1067" t="s">
        <v>311</v>
      </c>
      <c r="E1067">
        <v>14</v>
      </c>
      <c r="F1067" s="9">
        <v>43636</v>
      </c>
      <c r="G1067">
        <v>860013704</v>
      </c>
      <c r="H1067" t="s">
        <v>1253</v>
      </c>
      <c r="I1067">
        <v>1</v>
      </c>
      <c r="J1067" t="s">
        <v>1254</v>
      </c>
      <c r="K1067">
        <v>10</v>
      </c>
      <c r="L1067" s="10">
        <v>5686.5</v>
      </c>
      <c r="M1067" s="10">
        <v>10804.35</v>
      </c>
      <c r="N1067" s="10">
        <v>67669.350000000006</v>
      </c>
      <c r="O1067" s="10" t="s">
        <v>1255</v>
      </c>
      <c r="P1067" t="s">
        <v>29</v>
      </c>
      <c r="R1067" t="str">
        <f t="shared" si="30"/>
        <v/>
      </c>
    </row>
    <row r="1068" spans="1:26" x14ac:dyDescent="0.25">
      <c r="A1068" t="s">
        <v>24</v>
      </c>
      <c r="B1068" s="9">
        <v>43636</v>
      </c>
      <c r="C1068" t="s">
        <v>32</v>
      </c>
      <c r="D1068" t="s">
        <v>33</v>
      </c>
      <c r="E1068">
        <v>112</v>
      </c>
      <c r="F1068" s="9">
        <v>43636</v>
      </c>
      <c r="G1068">
        <v>830091676</v>
      </c>
      <c r="H1068" t="s">
        <v>75</v>
      </c>
      <c r="I1068">
        <v>1</v>
      </c>
      <c r="J1068" t="s">
        <v>1144</v>
      </c>
      <c r="K1068">
        <v>1</v>
      </c>
      <c r="L1068" s="10">
        <v>4767130</v>
      </c>
      <c r="M1068" s="10" t="s">
        <v>36</v>
      </c>
      <c r="N1068" s="10">
        <v>4767130</v>
      </c>
      <c r="O1068" s="10" t="s">
        <v>1256</v>
      </c>
      <c r="P1068" t="s">
        <v>29</v>
      </c>
      <c r="R1068" t="str">
        <f t="shared" si="30"/>
        <v/>
      </c>
    </row>
    <row r="1069" spans="1:26" x14ac:dyDescent="0.25">
      <c r="A1069" t="s">
        <v>24</v>
      </c>
      <c r="B1069" s="9">
        <v>43636</v>
      </c>
      <c r="C1069">
        <v>0</v>
      </c>
      <c r="D1069" t="s">
        <v>82</v>
      </c>
      <c r="E1069">
        <v>42</v>
      </c>
      <c r="F1069" s="9">
        <v>43636</v>
      </c>
      <c r="G1069">
        <v>900015531</v>
      </c>
      <c r="H1069" t="s">
        <v>167</v>
      </c>
      <c r="I1069">
        <v>1</v>
      </c>
      <c r="J1069" t="s">
        <v>779</v>
      </c>
      <c r="K1069">
        <v>20</v>
      </c>
      <c r="L1069" s="10">
        <v>7500</v>
      </c>
      <c r="M1069" s="10">
        <v>28500</v>
      </c>
      <c r="N1069" s="10">
        <v>178500</v>
      </c>
      <c r="O1069" s="10" t="s">
        <v>1257</v>
      </c>
      <c r="P1069" t="s">
        <v>29</v>
      </c>
      <c r="R1069" t="str">
        <f t="shared" si="30"/>
        <v/>
      </c>
    </row>
    <row r="1070" spans="1:26" x14ac:dyDescent="0.25">
      <c r="A1070" t="s">
        <v>24</v>
      </c>
      <c r="B1070" s="9">
        <v>43636</v>
      </c>
      <c r="C1070">
        <v>0</v>
      </c>
      <c r="D1070" t="s">
        <v>82</v>
      </c>
      <c r="E1070">
        <v>42</v>
      </c>
      <c r="F1070" s="9">
        <v>43636</v>
      </c>
      <c r="G1070">
        <v>900015531</v>
      </c>
      <c r="H1070" t="s">
        <v>167</v>
      </c>
      <c r="I1070">
        <v>2</v>
      </c>
      <c r="J1070" t="s">
        <v>1258</v>
      </c>
      <c r="K1070">
        <v>20</v>
      </c>
      <c r="L1070" s="10">
        <v>4000</v>
      </c>
      <c r="M1070" s="10">
        <v>15200</v>
      </c>
      <c r="N1070" s="10">
        <v>95200</v>
      </c>
      <c r="O1070" s="10" t="s">
        <v>1257</v>
      </c>
      <c r="P1070" t="s">
        <v>29</v>
      </c>
      <c r="R1070" t="str">
        <f t="shared" si="30"/>
        <v/>
      </c>
    </row>
    <row r="1071" spans="1:26" x14ac:dyDescent="0.25">
      <c r="A1071" t="s">
        <v>24</v>
      </c>
      <c r="B1071" s="9">
        <v>43636</v>
      </c>
      <c r="C1071">
        <v>0</v>
      </c>
      <c r="D1071" t="s">
        <v>82</v>
      </c>
      <c r="E1071">
        <v>42</v>
      </c>
      <c r="F1071" s="9">
        <v>43636</v>
      </c>
      <c r="G1071">
        <v>900015531</v>
      </c>
      <c r="H1071" t="s">
        <v>167</v>
      </c>
      <c r="I1071">
        <v>3</v>
      </c>
      <c r="J1071" t="s">
        <v>1259</v>
      </c>
      <c r="K1071">
        <v>20</v>
      </c>
      <c r="L1071" s="10">
        <v>4000</v>
      </c>
      <c r="M1071" s="10">
        <v>15200</v>
      </c>
      <c r="N1071" s="10">
        <v>95200</v>
      </c>
      <c r="O1071" s="10" t="s">
        <v>1257</v>
      </c>
      <c r="P1071" t="s">
        <v>29</v>
      </c>
      <c r="R1071" t="str">
        <f t="shared" si="30"/>
        <v/>
      </c>
    </row>
    <row r="1072" spans="1:26" x14ac:dyDescent="0.25">
      <c r="A1072" t="s">
        <v>24</v>
      </c>
      <c r="B1072" s="9">
        <v>43636</v>
      </c>
      <c r="C1072">
        <v>0</v>
      </c>
      <c r="D1072" t="s">
        <v>82</v>
      </c>
      <c r="E1072">
        <v>42</v>
      </c>
      <c r="F1072" s="9">
        <v>43636</v>
      </c>
      <c r="G1072">
        <v>900015531</v>
      </c>
      <c r="H1072" t="s">
        <v>167</v>
      </c>
      <c r="I1072">
        <v>4</v>
      </c>
      <c r="J1072" t="s">
        <v>1260</v>
      </c>
      <c r="K1072">
        <v>30</v>
      </c>
      <c r="L1072" s="10">
        <v>7000</v>
      </c>
      <c r="M1072" s="10">
        <v>39900</v>
      </c>
      <c r="N1072" s="10">
        <v>249900</v>
      </c>
      <c r="O1072" s="10" t="s">
        <v>1257</v>
      </c>
      <c r="P1072" t="s">
        <v>29</v>
      </c>
      <c r="R1072" t="str">
        <f t="shared" si="30"/>
        <v/>
      </c>
    </row>
    <row r="1073" spans="1:18" x14ac:dyDescent="0.25">
      <c r="A1073" t="s">
        <v>24</v>
      </c>
      <c r="B1073" s="9">
        <v>43636</v>
      </c>
      <c r="C1073">
        <v>0</v>
      </c>
      <c r="D1073" t="s">
        <v>82</v>
      </c>
      <c r="E1073">
        <v>42</v>
      </c>
      <c r="F1073" s="9">
        <v>43636</v>
      </c>
      <c r="G1073">
        <v>900015531</v>
      </c>
      <c r="H1073" t="s">
        <v>167</v>
      </c>
      <c r="I1073">
        <v>5</v>
      </c>
      <c r="J1073" t="s">
        <v>1261</v>
      </c>
      <c r="K1073">
        <v>10</v>
      </c>
      <c r="L1073" s="10">
        <v>4000</v>
      </c>
      <c r="M1073" s="10">
        <v>7600</v>
      </c>
      <c r="N1073" s="10">
        <v>47600</v>
      </c>
      <c r="O1073" s="10" t="s">
        <v>1257</v>
      </c>
      <c r="P1073" t="s">
        <v>29</v>
      </c>
      <c r="R1073" t="str">
        <f t="shared" si="30"/>
        <v/>
      </c>
    </row>
    <row r="1074" spans="1:18" x14ac:dyDescent="0.25">
      <c r="A1074" t="s">
        <v>24</v>
      </c>
      <c r="B1074" s="9">
        <v>43636</v>
      </c>
      <c r="C1074">
        <v>0</v>
      </c>
      <c r="D1074" t="s">
        <v>82</v>
      </c>
      <c r="E1074">
        <v>42</v>
      </c>
      <c r="F1074" s="9">
        <v>43636</v>
      </c>
      <c r="G1074">
        <v>900015531</v>
      </c>
      <c r="H1074" t="s">
        <v>167</v>
      </c>
      <c r="I1074">
        <v>6</v>
      </c>
      <c r="J1074" t="s">
        <v>784</v>
      </c>
      <c r="K1074">
        <v>1000</v>
      </c>
      <c r="L1074" s="10">
        <v>70</v>
      </c>
      <c r="M1074" s="10">
        <v>13300</v>
      </c>
      <c r="N1074" s="10">
        <v>83300</v>
      </c>
      <c r="O1074" s="10" t="s">
        <v>1257</v>
      </c>
      <c r="P1074" t="s">
        <v>29</v>
      </c>
      <c r="R1074" t="str">
        <f t="shared" si="30"/>
        <v/>
      </c>
    </row>
    <row r="1075" spans="1:18" x14ac:dyDescent="0.25">
      <c r="A1075" t="s">
        <v>24</v>
      </c>
      <c r="B1075" s="9">
        <v>43636</v>
      </c>
      <c r="C1075">
        <v>0</v>
      </c>
      <c r="D1075" t="s">
        <v>82</v>
      </c>
      <c r="E1075">
        <v>42</v>
      </c>
      <c r="F1075" s="9">
        <v>43636</v>
      </c>
      <c r="G1075">
        <v>900015531</v>
      </c>
      <c r="H1075" t="s">
        <v>167</v>
      </c>
      <c r="I1075">
        <v>7</v>
      </c>
      <c r="J1075" t="s">
        <v>1262</v>
      </c>
      <c r="K1075">
        <v>20</v>
      </c>
      <c r="L1075" s="10">
        <v>7500</v>
      </c>
      <c r="M1075" s="10">
        <v>28500</v>
      </c>
      <c r="N1075" s="10">
        <v>178500</v>
      </c>
      <c r="O1075" s="10" t="s">
        <v>1257</v>
      </c>
      <c r="P1075" t="s">
        <v>29</v>
      </c>
      <c r="R1075" t="str">
        <f t="shared" si="30"/>
        <v/>
      </c>
    </row>
    <row r="1076" spans="1:18" x14ac:dyDescent="0.25">
      <c r="A1076" t="s">
        <v>24</v>
      </c>
      <c r="B1076" s="9">
        <v>43636</v>
      </c>
      <c r="C1076">
        <v>0</v>
      </c>
      <c r="D1076" t="s">
        <v>82</v>
      </c>
      <c r="E1076">
        <v>42</v>
      </c>
      <c r="F1076" s="9">
        <v>43636</v>
      </c>
      <c r="G1076">
        <v>900015531</v>
      </c>
      <c r="H1076" t="s">
        <v>167</v>
      </c>
      <c r="I1076">
        <v>8</v>
      </c>
      <c r="J1076" t="s">
        <v>964</v>
      </c>
      <c r="K1076">
        <v>10</v>
      </c>
      <c r="L1076" s="10">
        <v>7500</v>
      </c>
      <c r="M1076" s="10">
        <v>14250</v>
      </c>
      <c r="N1076" s="10">
        <v>89250</v>
      </c>
      <c r="O1076" s="10" t="s">
        <v>1257</v>
      </c>
      <c r="P1076" t="s">
        <v>29</v>
      </c>
      <c r="R1076" t="str">
        <f t="shared" si="30"/>
        <v/>
      </c>
    </row>
    <row r="1077" spans="1:18" x14ac:dyDescent="0.25">
      <c r="A1077" t="s">
        <v>24</v>
      </c>
      <c r="B1077" s="9">
        <v>43636</v>
      </c>
      <c r="C1077">
        <v>0</v>
      </c>
      <c r="D1077" t="s">
        <v>82</v>
      </c>
      <c r="E1077">
        <v>42</v>
      </c>
      <c r="F1077" s="9">
        <v>43636</v>
      </c>
      <c r="G1077">
        <v>900015531</v>
      </c>
      <c r="H1077" t="s">
        <v>167</v>
      </c>
      <c r="I1077">
        <v>9</v>
      </c>
      <c r="J1077" t="s">
        <v>1263</v>
      </c>
      <c r="K1077">
        <v>20</v>
      </c>
      <c r="L1077" s="10">
        <v>7500</v>
      </c>
      <c r="M1077" s="10">
        <v>28500</v>
      </c>
      <c r="N1077" s="10">
        <v>178500</v>
      </c>
      <c r="O1077" s="10" t="s">
        <v>1257</v>
      </c>
      <c r="P1077" t="s">
        <v>29</v>
      </c>
      <c r="R1077" t="str">
        <f t="shared" si="30"/>
        <v/>
      </c>
    </row>
    <row r="1078" spans="1:18" x14ac:dyDescent="0.25">
      <c r="A1078" t="s">
        <v>24</v>
      </c>
      <c r="B1078" s="9">
        <v>43636</v>
      </c>
      <c r="C1078">
        <v>0</v>
      </c>
      <c r="D1078" t="s">
        <v>82</v>
      </c>
      <c r="E1078">
        <v>42</v>
      </c>
      <c r="F1078" s="9">
        <v>43636</v>
      </c>
      <c r="G1078">
        <v>900015531</v>
      </c>
      <c r="H1078" t="s">
        <v>167</v>
      </c>
      <c r="I1078">
        <v>10</v>
      </c>
      <c r="J1078" t="s">
        <v>169</v>
      </c>
      <c r="K1078">
        <v>20</v>
      </c>
      <c r="L1078" s="10">
        <v>6500</v>
      </c>
      <c r="M1078" s="10">
        <v>24700</v>
      </c>
      <c r="N1078" s="10">
        <v>154700</v>
      </c>
      <c r="O1078" s="10" t="s">
        <v>1257</v>
      </c>
      <c r="P1078" t="s">
        <v>29</v>
      </c>
      <c r="R1078" t="str">
        <f t="shared" si="30"/>
        <v/>
      </c>
    </row>
    <row r="1079" spans="1:18" x14ac:dyDescent="0.25">
      <c r="A1079" t="s">
        <v>24</v>
      </c>
      <c r="B1079" s="9">
        <v>43636</v>
      </c>
      <c r="C1079">
        <v>0</v>
      </c>
      <c r="D1079" t="s">
        <v>82</v>
      </c>
      <c r="E1079">
        <v>42</v>
      </c>
      <c r="F1079" s="9">
        <v>43636</v>
      </c>
      <c r="G1079">
        <v>900015531</v>
      </c>
      <c r="H1079" t="s">
        <v>167</v>
      </c>
      <c r="I1079">
        <v>11</v>
      </c>
      <c r="J1079" t="s">
        <v>1264</v>
      </c>
      <c r="K1079">
        <v>20</v>
      </c>
      <c r="L1079" s="10">
        <v>7000</v>
      </c>
      <c r="M1079" s="10">
        <v>26600</v>
      </c>
      <c r="N1079" s="10">
        <v>166600</v>
      </c>
      <c r="O1079" s="10" t="s">
        <v>1257</v>
      </c>
      <c r="P1079" t="s">
        <v>29</v>
      </c>
      <c r="R1079" t="str">
        <f t="shared" si="30"/>
        <v/>
      </c>
    </row>
    <row r="1080" spans="1:18" x14ac:dyDescent="0.25">
      <c r="A1080" t="s">
        <v>24</v>
      </c>
      <c r="B1080" s="9">
        <v>43636</v>
      </c>
      <c r="C1080">
        <v>0</v>
      </c>
      <c r="D1080" t="s">
        <v>82</v>
      </c>
      <c r="E1080">
        <v>42</v>
      </c>
      <c r="F1080" s="9">
        <v>43636</v>
      </c>
      <c r="G1080">
        <v>900015531</v>
      </c>
      <c r="H1080" t="s">
        <v>167</v>
      </c>
      <c r="I1080">
        <v>12</v>
      </c>
      <c r="J1080" t="s">
        <v>1265</v>
      </c>
      <c r="K1080">
        <v>20</v>
      </c>
      <c r="L1080" s="10">
        <v>7500</v>
      </c>
      <c r="M1080" s="10">
        <v>28500</v>
      </c>
      <c r="N1080" s="10">
        <v>178500</v>
      </c>
      <c r="O1080" s="10" t="s">
        <v>1257</v>
      </c>
      <c r="P1080" t="s">
        <v>29</v>
      </c>
      <c r="R1080" t="str">
        <f t="shared" si="30"/>
        <v/>
      </c>
    </row>
    <row r="1081" spans="1:18" x14ac:dyDescent="0.25">
      <c r="A1081" t="s">
        <v>24</v>
      </c>
      <c r="B1081" s="9">
        <v>43636</v>
      </c>
      <c r="C1081">
        <v>0</v>
      </c>
      <c r="D1081" t="s">
        <v>82</v>
      </c>
      <c r="E1081">
        <v>42</v>
      </c>
      <c r="F1081" s="9">
        <v>43636</v>
      </c>
      <c r="G1081">
        <v>900015531</v>
      </c>
      <c r="H1081" t="s">
        <v>167</v>
      </c>
      <c r="I1081">
        <v>13</v>
      </c>
      <c r="J1081" t="s">
        <v>1266</v>
      </c>
      <c r="K1081">
        <v>2000</v>
      </c>
      <c r="L1081" s="10">
        <v>70</v>
      </c>
      <c r="M1081" s="10">
        <v>26600</v>
      </c>
      <c r="N1081" s="10">
        <v>166600</v>
      </c>
      <c r="O1081" s="10" t="s">
        <v>1257</v>
      </c>
      <c r="P1081" t="s">
        <v>29</v>
      </c>
      <c r="R1081" t="str">
        <f t="shared" si="30"/>
        <v/>
      </c>
    </row>
    <row r="1082" spans="1:18" x14ac:dyDescent="0.25">
      <c r="A1082" t="s">
        <v>24</v>
      </c>
      <c r="B1082" s="9">
        <v>43636</v>
      </c>
      <c r="C1082">
        <v>0</v>
      </c>
      <c r="D1082" t="s">
        <v>82</v>
      </c>
      <c r="E1082">
        <v>42</v>
      </c>
      <c r="F1082" s="9">
        <v>43636</v>
      </c>
      <c r="G1082">
        <v>900015531</v>
      </c>
      <c r="H1082" t="s">
        <v>167</v>
      </c>
      <c r="I1082">
        <v>14</v>
      </c>
      <c r="J1082" t="s">
        <v>1042</v>
      </c>
      <c r="K1082">
        <v>30</v>
      </c>
      <c r="L1082" s="10">
        <v>7500</v>
      </c>
      <c r="M1082" s="10">
        <v>42750</v>
      </c>
      <c r="N1082" s="10">
        <v>267750</v>
      </c>
      <c r="O1082" s="10" t="s">
        <v>1257</v>
      </c>
      <c r="P1082" t="s">
        <v>29</v>
      </c>
      <c r="R1082" t="str">
        <f t="shared" si="30"/>
        <v/>
      </c>
    </row>
    <row r="1083" spans="1:18" x14ac:dyDescent="0.25">
      <c r="A1083" t="s">
        <v>24</v>
      </c>
      <c r="B1083" s="9">
        <v>43636</v>
      </c>
      <c r="C1083">
        <v>0</v>
      </c>
      <c r="D1083" t="s">
        <v>82</v>
      </c>
      <c r="E1083">
        <v>42</v>
      </c>
      <c r="F1083" s="9">
        <v>43636</v>
      </c>
      <c r="G1083">
        <v>900015531</v>
      </c>
      <c r="H1083" t="s">
        <v>167</v>
      </c>
      <c r="I1083">
        <v>15</v>
      </c>
      <c r="J1083" t="s">
        <v>1010</v>
      </c>
      <c r="K1083">
        <v>20</v>
      </c>
      <c r="L1083" s="10">
        <v>4000</v>
      </c>
      <c r="M1083" s="10">
        <v>15200</v>
      </c>
      <c r="N1083" s="10">
        <v>95200</v>
      </c>
      <c r="O1083" s="10" t="s">
        <v>1257</v>
      </c>
      <c r="P1083" t="s">
        <v>29</v>
      </c>
      <c r="R1083" t="str">
        <f t="shared" si="30"/>
        <v/>
      </c>
    </row>
    <row r="1084" spans="1:18" x14ac:dyDescent="0.25">
      <c r="A1084" t="s">
        <v>24</v>
      </c>
      <c r="B1084" s="9">
        <v>43636</v>
      </c>
      <c r="C1084">
        <v>0</v>
      </c>
      <c r="D1084" t="s">
        <v>82</v>
      </c>
      <c r="E1084">
        <v>42</v>
      </c>
      <c r="F1084" s="9">
        <v>43636</v>
      </c>
      <c r="G1084">
        <v>900015531</v>
      </c>
      <c r="H1084" t="s">
        <v>167</v>
      </c>
      <c r="I1084">
        <v>16</v>
      </c>
      <c r="J1084" t="s">
        <v>782</v>
      </c>
      <c r="K1084">
        <v>10</v>
      </c>
      <c r="L1084" s="10">
        <v>7500</v>
      </c>
      <c r="M1084" s="10">
        <v>14250</v>
      </c>
      <c r="N1084" s="10">
        <v>89250</v>
      </c>
      <c r="O1084" s="10" t="s">
        <v>1257</v>
      </c>
      <c r="P1084" t="s">
        <v>29</v>
      </c>
      <c r="R1084" t="str">
        <f t="shared" si="30"/>
        <v/>
      </c>
    </row>
    <row r="1085" spans="1:18" x14ac:dyDescent="0.25">
      <c r="A1085" t="s">
        <v>24</v>
      </c>
      <c r="B1085" s="9">
        <v>43636</v>
      </c>
      <c r="C1085">
        <v>0</v>
      </c>
      <c r="D1085" t="s">
        <v>82</v>
      </c>
      <c r="E1085">
        <v>43</v>
      </c>
      <c r="F1085" s="9">
        <v>43636</v>
      </c>
      <c r="G1085">
        <v>10121303</v>
      </c>
      <c r="H1085" t="s">
        <v>868</v>
      </c>
      <c r="I1085">
        <v>1</v>
      </c>
      <c r="J1085" t="s">
        <v>869</v>
      </c>
      <c r="K1085">
        <v>20</v>
      </c>
      <c r="L1085" s="10">
        <v>3004</v>
      </c>
      <c r="M1085" s="10">
        <v>11415.2</v>
      </c>
      <c r="N1085" s="10">
        <v>71495.199999999997</v>
      </c>
      <c r="O1085" s="10" t="s">
        <v>870</v>
      </c>
      <c r="P1085" t="s">
        <v>29</v>
      </c>
      <c r="R1085" t="str">
        <f t="shared" si="30"/>
        <v/>
      </c>
    </row>
    <row r="1086" spans="1:18" x14ac:dyDescent="0.25">
      <c r="A1086" t="s">
        <v>24</v>
      </c>
      <c r="B1086" s="9">
        <v>43636</v>
      </c>
      <c r="C1086" t="s">
        <v>248</v>
      </c>
      <c r="D1086" t="s">
        <v>249</v>
      </c>
      <c r="E1086">
        <v>4</v>
      </c>
      <c r="F1086" s="9">
        <v>43636</v>
      </c>
      <c r="G1086">
        <v>900015531</v>
      </c>
      <c r="H1086" t="s">
        <v>167</v>
      </c>
      <c r="I1086">
        <v>1</v>
      </c>
      <c r="J1086" t="s">
        <v>1267</v>
      </c>
      <c r="K1086">
        <v>500</v>
      </c>
      <c r="L1086" s="10">
        <v>2644.1779999999999</v>
      </c>
      <c r="M1086" s="10">
        <v>251196.91</v>
      </c>
      <c r="N1086" s="10">
        <v>1573285.91</v>
      </c>
      <c r="O1086" s="10" t="s">
        <v>1268</v>
      </c>
      <c r="P1086" t="s">
        <v>29</v>
      </c>
      <c r="R1086" t="str">
        <f t="shared" si="30"/>
        <v/>
      </c>
    </row>
    <row r="1087" spans="1:18" x14ac:dyDescent="0.25">
      <c r="A1087" t="s">
        <v>24</v>
      </c>
      <c r="B1087" s="9">
        <v>43636</v>
      </c>
      <c r="C1087" t="s">
        <v>248</v>
      </c>
      <c r="D1087" t="s">
        <v>249</v>
      </c>
      <c r="E1087">
        <v>4</v>
      </c>
      <c r="F1087" s="9">
        <v>43636</v>
      </c>
      <c r="G1087">
        <v>900015531</v>
      </c>
      <c r="H1087" t="s">
        <v>167</v>
      </c>
      <c r="I1087">
        <v>2</v>
      </c>
      <c r="J1087" t="s">
        <v>1269</v>
      </c>
      <c r="K1087">
        <v>500</v>
      </c>
      <c r="L1087" s="10">
        <v>375.04199999999997</v>
      </c>
      <c r="M1087" s="10">
        <v>35628.99</v>
      </c>
      <c r="N1087" s="10">
        <v>223149.99</v>
      </c>
      <c r="O1087" s="10" t="s">
        <v>1268</v>
      </c>
      <c r="P1087" t="s">
        <v>29</v>
      </c>
      <c r="R1087" t="str">
        <f t="shared" si="30"/>
        <v/>
      </c>
    </row>
    <row r="1088" spans="1:18" x14ac:dyDescent="0.25">
      <c r="A1088" t="s">
        <v>24</v>
      </c>
      <c r="B1088" s="9">
        <v>43636</v>
      </c>
      <c r="C1088" t="s">
        <v>248</v>
      </c>
      <c r="D1088" t="s">
        <v>249</v>
      </c>
      <c r="E1088">
        <v>4</v>
      </c>
      <c r="F1088" s="9">
        <v>43636</v>
      </c>
      <c r="G1088">
        <v>900015531</v>
      </c>
      <c r="H1088" t="s">
        <v>167</v>
      </c>
      <c r="I1088">
        <v>3</v>
      </c>
      <c r="J1088" t="s">
        <v>1270</v>
      </c>
      <c r="K1088">
        <v>10000</v>
      </c>
      <c r="L1088" s="10">
        <v>11.75</v>
      </c>
      <c r="M1088" s="10">
        <v>22325</v>
      </c>
      <c r="N1088" s="10">
        <v>139825</v>
      </c>
      <c r="O1088" s="10" t="s">
        <v>1268</v>
      </c>
      <c r="P1088" t="s">
        <v>29</v>
      </c>
      <c r="R1088" t="str">
        <f t="shared" si="30"/>
        <v/>
      </c>
    </row>
    <row r="1089" spans="1:18" x14ac:dyDescent="0.25">
      <c r="A1089" t="s">
        <v>24</v>
      </c>
      <c r="B1089" s="9">
        <v>43637</v>
      </c>
      <c r="C1089" t="s">
        <v>409</v>
      </c>
      <c r="D1089" t="s">
        <v>410</v>
      </c>
      <c r="E1089">
        <v>15</v>
      </c>
      <c r="F1089" s="9">
        <v>43637</v>
      </c>
      <c r="G1089">
        <v>19269551</v>
      </c>
      <c r="H1089" t="s">
        <v>579</v>
      </c>
      <c r="I1089">
        <v>1</v>
      </c>
      <c r="J1089" t="s">
        <v>1271</v>
      </c>
      <c r="K1089">
        <v>2</v>
      </c>
      <c r="L1089" s="10">
        <v>500000</v>
      </c>
      <c r="M1089" s="10" t="s">
        <v>36</v>
      </c>
      <c r="N1089" s="10">
        <v>1000000</v>
      </c>
      <c r="O1089" s="10" t="s">
        <v>1272</v>
      </c>
      <c r="P1089" t="s">
        <v>29</v>
      </c>
      <c r="R1089" t="str">
        <f t="shared" si="30"/>
        <v/>
      </c>
    </row>
    <row r="1090" spans="1:18" x14ac:dyDescent="0.25">
      <c r="A1090" t="s">
        <v>36</v>
      </c>
      <c r="B1090" s="9" t="s">
        <v>36</v>
      </c>
      <c r="C1090" t="s">
        <v>36</v>
      </c>
      <c r="D1090" t="s">
        <v>36</v>
      </c>
      <c r="E1090" t="s">
        <v>36</v>
      </c>
      <c r="F1090" s="9" t="s">
        <v>36</v>
      </c>
      <c r="G1090" t="s">
        <v>36</v>
      </c>
      <c r="H1090" t="s">
        <v>36</v>
      </c>
      <c r="I1090" t="s">
        <v>36</v>
      </c>
      <c r="J1090" t="s">
        <v>36</v>
      </c>
      <c r="K1090" t="s">
        <v>36</v>
      </c>
      <c r="L1090" s="10" t="s">
        <v>36</v>
      </c>
      <c r="M1090" s="10" t="s">
        <v>36</v>
      </c>
      <c r="N1090" s="10" t="s">
        <v>36</v>
      </c>
      <c r="O1090" s="10" t="s">
        <v>36</v>
      </c>
    </row>
    <row r="1091" spans="1:18" x14ac:dyDescent="0.25">
      <c r="A1091" t="s">
        <v>36</v>
      </c>
      <c r="B1091" s="9" t="s">
        <v>36</v>
      </c>
      <c r="C1091" t="s">
        <v>36</v>
      </c>
      <c r="D1091" t="s">
        <v>36</v>
      </c>
      <c r="E1091" t="s">
        <v>36</v>
      </c>
      <c r="F1091" s="9" t="s">
        <v>36</v>
      </c>
      <c r="G1091" t="s">
        <v>36</v>
      </c>
      <c r="H1091" t="s">
        <v>36</v>
      </c>
      <c r="I1091" t="s">
        <v>36</v>
      </c>
      <c r="J1091" t="s">
        <v>36</v>
      </c>
      <c r="K1091" t="s">
        <v>36</v>
      </c>
      <c r="L1091" s="10" t="s">
        <v>36</v>
      </c>
      <c r="M1091" s="10" t="s">
        <v>36</v>
      </c>
      <c r="N1091" s="10" t="s">
        <v>36</v>
      </c>
      <c r="O1091" s="10" t="s">
        <v>36</v>
      </c>
    </row>
    <row r="1092" spans="1:18" x14ac:dyDescent="0.25">
      <c r="A1092" t="s">
        <v>36</v>
      </c>
      <c r="B1092" s="9" t="s">
        <v>36</v>
      </c>
      <c r="C1092" t="s">
        <v>36</v>
      </c>
      <c r="D1092" t="s">
        <v>36</v>
      </c>
      <c r="E1092" t="s">
        <v>36</v>
      </c>
      <c r="F1092" s="9" t="s">
        <v>36</v>
      </c>
      <c r="G1092" t="s">
        <v>36</v>
      </c>
      <c r="H1092" t="s">
        <v>36</v>
      </c>
      <c r="I1092" t="s">
        <v>36</v>
      </c>
      <c r="J1092" t="s">
        <v>36</v>
      </c>
      <c r="K1092" t="s">
        <v>36</v>
      </c>
      <c r="L1092" s="10" t="s">
        <v>36</v>
      </c>
      <c r="M1092" s="10" t="s">
        <v>36</v>
      </c>
      <c r="N1092" s="10" t="s">
        <v>36</v>
      </c>
      <c r="O1092" s="10" t="s">
        <v>36</v>
      </c>
    </row>
    <row r="1093" spans="1:18" x14ac:dyDescent="0.25">
      <c r="A1093" t="s">
        <v>36</v>
      </c>
      <c r="B1093" s="9" t="s">
        <v>36</v>
      </c>
      <c r="C1093" t="s">
        <v>36</v>
      </c>
      <c r="D1093" t="s">
        <v>36</v>
      </c>
      <c r="E1093" t="s">
        <v>36</v>
      </c>
      <c r="F1093" s="9" t="s">
        <v>36</v>
      </c>
      <c r="G1093" t="s">
        <v>36</v>
      </c>
      <c r="H1093" t="s">
        <v>36</v>
      </c>
      <c r="I1093" t="s">
        <v>36</v>
      </c>
      <c r="J1093" t="s">
        <v>36</v>
      </c>
      <c r="K1093" t="s">
        <v>36</v>
      </c>
      <c r="L1093" s="10" t="s">
        <v>36</v>
      </c>
      <c r="M1093" s="10" t="s">
        <v>36</v>
      </c>
      <c r="N1093" s="10" t="s">
        <v>36</v>
      </c>
      <c r="O1093" s="10" t="s">
        <v>36</v>
      </c>
    </row>
    <row r="1094" spans="1:18" x14ac:dyDescent="0.25">
      <c r="A1094" t="s">
        <v>36</v>
      </c>
      <c r="B1094" s="9" t="s">
        <v>36</v>
      </c>
      <c r="C1094" t="s">
        <v>36</v>
      </c>
      <c r="D1094" t="s">
        <v>36</v>
      </c>
      <c r="E1094" t="s">
        <v>36</v>
      </c>
      <c r="F1094" s="9" t="s">
        <v>36</v>
      </c>
      <c r="G1094" t="s">
        <v>36</v>
      </c>
      <c r="H1094" t="s">
        <v>36</v>
      </c>
      <c r="I1094" t="s">
        <v>36</v>
      </c>
      <c r="J1094" t="s">
        <v>36</v>
      </c>
      <c r="K1094" t="s">
        <v>36</v>
      </c>
      <c r="L1094" s="10" t="s">
        <v>36</v>
      </c>
      <c r="M1094" s="10" t="s">
        <v>36</v>
      </c>
      <c r="N1094" s="10" t="s">
        <v>36</v>
      </c>
      <c r="O1094" s="10" t="s">
        <v>36</v>
      </c>
    </row>
    <row r="1095" spans="1:18" x14ac:dyDescent="0.25">
      <c r="A1095" t="s">
        <v>36</v>
      </c>
      <c r="B1095" s="9" t="s">
        <v>36</v>
      </c>
      <c r="C1095" t="s">
        <v>36</v>
      </c>
      <c r="D1095" t="s">
        <v>36</v>
      </c>
      <c r="E1095" t="s">
        <v>36</v>
      </c>
      <c r="F1095" s="9" t="s">
        <v>36</v>
      </c>
      <c r="G1095" t="s">
        <v>36</v>
      </c>
      <c r="H1095" t="s">
        <v>36</v>
      </c>
      <c r="I1095" t="s">
        <v>36</v>
      </c>
      <c r="J1095" t="s">
        <v>36</v>
      </c>
      <c r="K1095" t="s">
        <v>36</v>
      </c>
      <c r="L1095" s="10" t="s">
        <v>36</v>
      </c>
      <c r="M1095" s="10" t="s">
        <v>36</v>
      </c>
      <c r="N1095" s="10" t="s">
        <v>36</v>
      </c>
      <c r="O1095" s="10" t="s">
        <v>36</v>
      </c>
    </row>
    <row r="1096" spans="1:18" x14ac:dyDescent="0.25">
      <c r="A1096" t="s">
        <v>36</v>
      </c>
      <c r="B1096" s="9" t="s">
        <v>36</v>
      </c>
      <c r="C1096" t="s">
        <v>36</v>
      </c>
      <c r="D1096" t="s">
        <v>36</v>
      </c>
      <c r="E1096" t="s">
        <v>36</v>
      </c>
      <c r="F1096" s="9" t="s">
        <v>36</v>
      </c>
      <c r="G1096" t="s">
        <v>36</v>
      </c>
      <c r="H1096" t="s">
        <v>36</v>
      </c>
      <c r="I1096" t="s">
        <v>36</v>
      </c>
      <c r="J1096" t="s">
        <v>36</v>
      </c>
      <c r="K1096" t="s">
        <v>36</v>
      </c>
      <c r="L1096" s="10" t="s">
        <v>36</v>
      </c>
      <c r="M1096" s="10" t="s">
        <v>36</v>
      </c>
      <c r="N1096" s="10" t="s">
        <v>36</v>
      </c>
      <c r="O1096" s="10" t="s">
        <v>36</v>
      </c>
    </row>
    <row r="1097" spans="1:18" x14ac:dyDescent="0.25">
      <c r="A1097" t="s">
        <v>36</v>
      </c>
      <c r="B1097" s="9" t="s">
        <v>36</v>
      </c>
      <c r="C1097" t="s">
        <v>36</v>
      </c>
      <c r="D1097" t="s">
        <v>36</v>
      </c>
      <c r="E1097" t="s">
        <v>36</v>
      </c>
      <c r="F1097" s="9" t="s">
        <v>36</v>
      </c>
      <c r="G1097" t="s">
        <v>36</v>
      </c>
      <c r="H1097" t="s">
        <v>36</v>
      </c>
      <c r="I1097" t="s">
        <v>36</v>
      </c>
      <c r="J1097" t="s">
        <v>36</v>
      </c>
      <c r="K1097" t="s">
        <v>36</v>
      </c>
      <c r="L1097" s="10" t="s">
        <v>36</v>
      </c>
      <c r="M1097" s="10" t="s">
        <v>36</v>
      </c>
      <c r="N1097" s="10" t="s">
        <v>36</v>
      </c>
      <c r="O1097" s="10" t="s">
        <v>36</v>
      </c>
    </row>
    <row r="1098" spans="1:18" x14ac:dyDescent="0.25">
      <c r="A1098" t="s">
        <v>36</v>
      </c>
      <c r="B1098" s="9" t="s">
        <v>36</v>
      </c>
      <c r="C1098" t="s">
        <v>36</v>
      </c>
      <c r="D1098" t="s">
        <v>36</v>
      </c>
      <c r="E1098" t="s">
        <v>36</v>
      </c>
      <c r="F1098" s="9" t="s">
        <v>36</v>
      </c>
      <c r="G1098" t="s">
        <v>36</v>
      </c>
      <c r="H1098" t="s">
        <v>36</v>
      </c>
      <c r="I1098" t="s">
        <v>36</v>
      </c>
      <c r="J1098" t="s">
        <v>36</v>
      </c>
      <c r="K1098" t="s">
        <v>36</v>
      </c>
      <c r="L1098" s="10" t="s">
        <v>36</v>
      </c>
      <c r="M1098" s="10" t="s">
        <v>36</v>
      </c>
      <c r="N1098" s="10" t="s">
        <v>36</v>
      </c>
      <c r="O1098" s="10" t="s">
        <v>36</v>
      </c>
    </row>
    <row r="1099" spans="1:18" x14ac:dyDescent="0.25">
      <c r="B1099" s="9"/>
    </row>
    <row r="1100" spans="1:18" x14ac:dyDescent="0.25">
      <c r="B1100" s="9"/>
    </row>
    <row r="1101" spans="1:18" x14ac:dyDescent="0.25">
      <c r="B1101" s="9"/>
    </row>
    <row r="1102" spans="1:18" x14ac:dyDescent="0.25">
      <c r="B1102" s="9"/>
    </row>
    <row r="1103" spans="1:18" x14ac:dyDescent="0.25">
      <c r="B1103" s="9"/>
    </row>
    <row r="1104" spans="1:18" x14ac:dyDescent="0.25">
      <c r="B1104" s="9"/>
    </row>
    <row r="1105" spans="2:2" x14ac:dyDescent="0.25">
      <c r="B1105" s="9"/>
    </row>
    <row r="1106" spans="2:2" x14ac:dyDescent="0.25">
      <c r="B1106" s="9"/>
    </row>
    <row r="1107" spans="2:2" x14ac:dyDescent="0.25">
      <c r="B1107" s="9"/>
    </row>
    <row r="1108" spans="2:2" x14ac:dyDescent="0.25">
      <c r="B1108" s="9"/>
    </row>
    <row r="1109" spans="2:2" x14ac:dyDescent="0.25">
      <c r="B1109" s="9"/>
    </row>
    <row r="1110" spans="2:2" x14ac:dyDescent="0.25">
      <c r="B1110" s="9"/>
    </row>
    <row r="1111" spans="2:2" x14ac:dyDescent="0.25">
      <c r="B1111" s="9"/>
    </row>
    <row r="1112" spans="2:2" x14ac:dyDescent="0.25">
      <c r="B1112" s="9"/>
    </row>
    <row r="1113" spans="2:2" x14ac:dyDescent="0.25">
      <c r="B1113" s="9"/>
    </row>
    <row r="1114" spans="2:2" x14ac:dyDescent="0.25">
      <c r="B1114" s="9"/>
    </row>
    <row r="1115" spans="2:2" x14ac:dyDescent="0.25">
      <c r="B1115" s="9"/>
    </row>
    <row r="1116" spans="2:2" x14ac:dyDescent="0.25">
      <c r="B1116" s="9"/>
    </row>
  </sheetData>
  <autoFilter ref="A1:Z1116"/>
  <conditionalFormatting sqref="S1">
    <cfRule type="containsText" dxfId="5" priority="1" operator="containsText" text="Confirmado">
      <formula>NOT(ISERROR(SEARCH("Confirmado",S1)))</formula>
    </cfRule>
    <cfRule type="containsText" dxfId="4" priority="2" operator="containsText" text="En espera">
      <formula>NOT(ISERROR(SEARCH("En espera",S1)))</formula>
    </cfRule>
  </conditionalFormatting>
  <conditionalFormatting sqref="A1">
    <cfRule type="duplicateValues" dxfId="3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58"/>
  <sheetViews>
    <sheetView topLeftCell="B1" workbookViewId="0">
      <selection activeCell="M9" sqref="M9:N9"/>
    </sheetView>
  </sheetViews>
  <sheetFormatPr baseColWidth="10" defaultColWidth="11.42578125" defaultRowHeight="15" x14ac:dyDescent="0.25"/>
  <cols>
    <col min="1" max="1" width="48" bestFit="1" customWidth="1"/>
    <col min="2" max="2" width="15.7109375" bestFit="1" customWidth="1"/>
    <col min="3" max="3" width="12.7109375" style="30" bestFit="1" customWidth="1"/>
    <col min="6" max="6" width="36.140625" customWidth="1"/>
    <col min="17" max="17" width="18.7109375" bestFit="1" customWidth="1"/>
  </cols>
  <sheetData>
    <row r="1" spans="1:14" ht="15.75" thickBot="1" x14ac:dyDescent="0.3">
      <c r="A1" s="36" t="s">
        <v>1273</v>
      </c>
      <c r="B1" s="31" t="s">
        <v>1274</v>
      </c>
      <c r="C1" s="32" t="s">
        <v>1275</v>
      </c>
      <c r="D1" s="34" t="s">
        <v>1276</v>
      </c>
      <c r="E1" s="35">
        <v>2</v>
      </c>
      <c r="F1" s="34" t="s">
        <v>1277</v>
      </c>
      <c r="G1" s="111" t="s">
        <v>1278</v>
      </c>
      <c r="H1" s="111"/>
      <c r="I1" s="110" t="s">
        <v>1279</v>
      </c>
      <c r="J1" s="110"/>
      <c r="K1" s="110" t="s">
        <v>1280</v>
      </c>
      <c r="L1" s="110"/>
    </row>
    <row r="2" spans="1:14" ht="15.75" thickBot="1" x14ac:dyDescent="0.3">
      <c r="A2" s="36" t="s">
        <v>1281</v>
      </c>
      <c r="B2" s="31" t="s">
        <v>1282</v>
      </c>
      <c r="C2" s="32">
        <v>0</v>
      </c>
      <c r="D2" s="34" t="s">
        <v>1283</v>
      </c>
      <c r="E2" s="35">
        <v>3</v>
      </c>
      <c r="F2" s="34" t="s">
        <v>1284</v>
      </c>
      <c r="G2" s="111"/>
      <c r="H2" s="111"/>
      <c r="I2" s="110"/>
      <c r="J2" s="110"/>
      <c r="K2" s="110"/>
      <c r="L2" s="110"/>
    </row>
    <row r="3" spans="1:14" ht="19.5" customHeight="1" thickBot="1" x14ac:dyDescent="0.3">
      <c r="A3" s="36" t="s">
        <v>1285</v>
      </c>
      <c r="B3" s="31" t="s">
        <v>1286</v>
      </c>
      <c r="C3" s="33">
        <v>1</v>
      </c>
      <c r="D3" s="34" t="s">
        <v>1287</v>
      </c>
      <c r="E3" s="35">
        <v>4</v>
      </c>
      <c r="F3" s="34" t="s">
        <v>1288</v>
      </c>
      <c r="G3" s="111"/>
      <c r="H3" s="111"/>
      <c r="I3" s="110"/>
      <c r="J3" s="110"/>
      <c r="K3" s="110"/>
      <c r="L3" s="110"/>
    </row>
    <row r="4" spans="1:14" ht="19.5" customHeight="1" thickBot="1" x14ac:dyDescent="0.3">
      <c r="A4" s="36" t="s">
        <v>1289</v>
      </c>
      <c r="B4" s="31" t="s">
        <v>1290</v>
      </c>
      <c r="D4" s="30"/>
      <c r="E4" s="30"/>
      <c r="F4" s="37"/>
      <c r="G4" s="38"/>
      <c r="H4" s="38"/>
      <c r="I4" s="57"/>
      <c r="J4" s="57"/>
      <c r="K4" s="57"/>
      <c r="L4" s="57"/>
    </row>
    <row r="5" spans="1:14" ht="19.5" customHeight="1" x14ac:dyDescent="0.25">
      <c r="D5" s="30"/>
      <c r="E5" s="30"/>
      <c r="F5" s="37"/>
      <c r="G5" s="38"/>
      <c r="H5" s="38"/>
      <c r="I5" s="57"/>
      <c r="J5" s="57"/>
      <c r="K5" s="57"/>
      <c r="L5" s="57"/>
    </row>
    <row r="6" spans="1:14" ht="24" customHeight="1" x14ac:dyDescent="0.25">
      <c r="G6" s="112" t="s">
        <v>1291</v>
      </c>
      <c r="H6" s="112" t="s">
        <v>1292</v>
      </c>
      <c r="I6" s="112" t="s">
        <v>1293</v>
      </c>
      <c r="J6" s="112" t="s">
        <v>1294</v>
      </c>
      <c r="K6" s="112" t="s">
        <v>1295</v>
      </c>
      <c r="L6" s="112" t="s">
        <v>1296</v>
      </c>
      <c r="M6" s="112" t="s">
        <v>1297</v>
      </c>
      <c r="N6" s="112" t="s">
        <v>1298</v>
      </c>
    </row>
    <row r="7" spans="1:14" ht="33.75" customHeight="1" x14ac:dyDescent="0.25">
      <c r="A7" s="29" t="s">
        <v>1299</v>
      </c>
      <c r="G7" s="113"/>
      <c r="H7" s="113"/>
      <c r="I7" s="113"/>
      <c r="J7" s="113"/>
      <c r="K7" s="113"/>
      <c r="L7" s="113"/>
      <c r="M7" s="113"/>
      <c r="N7" s="113"/>
    </row>
    <row r="8" spans="1:14" x14ac:dyDescent="0.25">
      <c r="A8" s="29" t="s">
        <v>7</v>
      </c>
      <c r="B8" s="29" t="s">
        <v>6</v>
      </c>
      <c r="C8" s="30" t="s">
        <v>1300</v>
      </c>
    </row>
    <row r="9" spans="1:14" x14ac:dyDescent="0.25">
      <c r="A9" t="s">
        <v>871</v>
      </c>
      <c r="B9">
        <v>900230701</v>
      </c>
      <c r="C9" s="30">
        <v>1</v>
      </c>
      <c r="D9">
        <f>+COUNTIFS('BASE (2)'!$H$2:$H$149,Hoja3!A9)</f>
        <v>1</v>
      </c>
      <c r="F9" t="s">
        <v>1301</v>
      </c>
      <c r="M9" t="str">
        <f>IF(G9="","",100*(SUM(G9:L9)/COUNT(G9:L9)))</f>
        <v/>
      </c>
      <c r="N9" t="str">
        <f>+IF(M9="","",IF(M9&lt;25%,A4,IF(M9&lt;50%,A3,IF(M9&lt;75%,A2,A1))))</f>
        <v/>
      </c>
    </row>
    <row r="10" spans="1:14" x14ac:dyDescent="0.25">
      <c r="A10" t="s">
        <v>952</v>
      </c>
      <c r="B10">
        <v>24603093</v>
      </c>
      <c r="C10" s="30">
        <v>7</v>
      </c>
      <c r="D10">
        <f>+COUNTIFS('BASE (2)'!$H$2:$H$149,Hoja3!A10)</f>
        <v>1</v>
      </c>
      <c r="F10" t="s">
        <v>1302</v>
      </c>
    </row>
    <row r="11" spans="1:14" x14ac:dyDescent="0.25">
      <c r="A11" t="s">
        <v>43</v>
      </c>
      <c r="B11">
        <v>816007826</v>
      </c>
      <c r="C11" s="30">
        <v>7.2</v>
      </c>
      <c r="D11">
        <f>+COUNTIFS('BASE (2)'!$H$2:$H$149,Hoja3!A11)</f>
        <v>5</v>
      </c>
      <c r="F11" t="s">
        <v>43</v>
      </c>
    </row>
    <row r="12" spans="1:14" x14ac:dyDescent="0.25">
      <c r="A12" t="s">
        <v>1100</v>
      </c>
      <c r="B12">
        <v>860001942</v>
      </c>
      <c r="C12" s="30">
        <v>5</v>
      </c>
      <c r="D12">
        <f>+COUNTIFS('BASE (2)'!$H$2:$H$149,Hoja3!A12)</f>
        <v>4</v>
      </c>
      <c r="F12" t="s">
        <v>1303</v>
      </c>
    </row>
    <row r="13" spans="1:14" x14ac:dyDescent="0.25">
      <c r="A13" t="s">
        <v>137</v>
      </c>
      <c r="B13">
        <v>10100094</v>
      </c>
      <c r="C13" s="30">
        <v>9</v>
      </c>
      <c r="D13">
        <f>+COUNTIFS('BASE (2)'!$H$2:$H$149,Hoja3!A13)</f>
        <v>1</v>
      </c>
      <c r="F13" t="s">
        <v>1304</v>
      </c>
    </row>
    <row r="14" spans="1:14" x14ac:dyDescent="0.25">
      <c r="A14" t="s">
        <v>1077</v>
      </c>
      <c r="B14">
        <v>900467216</v>
      </c>
      <c r="C14" s="30">
        <v>3</v>
      </c>
      <c r="D14">
        <f>+COUNTIFS('BASE (2)'!$H$2:$H$149,Hoja3!A14)</f>
        <v>1</v>
      </c>
      <c r="F14" t="s">
        <v>1077</v>
      </c>
    </row>
    <row r="15" spans="1:14" x14ac:dyDescent="0.25">
      <c r="A15" t="s">
        <v>148</v>
      </c>
      <c r="B15">
        <v>800050903</v>
      </c>
      <c r="C15" s="30">
        <v>9</v>
      </c>
      <c r="D15">
        <f>+COUNTIFS('BASE (2)'!$H$2:$H$149,Hoja3!A15)</f>
        <v>1</v>
      </c>
    </row>
    <row r="16" spans="1:14" x14ac:dyDescent="0.25">
      <c r="A16" t="s">
        <v>653</v>
      </c>
      <c r="B16">
        <v>800003986</v>
      </c>
      <c r="C16" s="30">
        <v>10</v>
      </c>
      <c r="D16">
        <f>+COUNTIFS('BASE (2)'!$H$2:$H$149,Hoja3!A16)</f>
        <v>1</v>
      </c>
      <c r="F16" t="s">
        <v>653</v>
      </c>
    </row>
    <row r="17" spans="1:6" x14ac:dyDescent="0.25">
      <c r="A17" t="s">
        <v>579</v>
      </c>
      <c r="B17">
        <v>19269551</v>
      </c>
      <c r="C17" s="30">
        <v>48</v>
      </c>
      <c r="D17">
        <f>+COUNTIFS('BASE (2)'!$H$2:$H$149,Hoja3!A17)</f>
        <v>1</v>
      </c>
    </row>
    <row r="18" spans="1:6" x14ac:dyDescent="0.25">
      <c r="A18" t="s">
        <v>1051</v>
      </c>
      <c r="B18">
        <v>42161212</v>
      </c>
      <c r="C18" s="30">
        <v>-3</v>
      </c>
      <c r="D18">
        <f>+COUNTIFS('BASE (2)'!$H$2:$H$149,Hoja3!A18)</f>
        <v>1</v>
      </c>
      <c r="F18" t="s">
        <v>1305</v>
      </c>
    </row>
    <row r="19" spans="1:6" x14ac:dyDescent="0.25">
      <c r="A19" t="s">
        <v>68</v>
      </c>
      <c r="B19">
        <v>860028580</v>
      </c>
      <c r="C19" s="30">
        <v>1.5</v>
      </c>
      <c r="D19">
        <f>+COUNTIFS('BASE (2)'!$H$2:$H$149,Hoja3!A19)</f>
        <v>2</v>
      </c>
      <c r="F19" t="s">
        <v>1306</v>
      </c>
    </row>
    <row r="20" spans="1:6" x14ac:dyDescent="0.25">
      <c r="A20" t="s">
        <v>898</v>
      </c>
      <c r="B20">
        <v>816000114</v>
      </c>
      <c r="C20" s="30">
        <v>-3.5</v>
      </c>
      <c r="D20">
        <f>+COUNTIFS('BASE (2)'!$H$2:$H$149,Hoja3!A20)</f>
        <v>2</v>
      </c>
    </row>
    <row r="21" spans="1:6" x14ac:dyDescent="0.25">
      <c r="A21" t="s">
        <v>1074</v>
      </c>
      <c r="B21">
        <v>816003904</v>
      </c>
      <c r="C21" s="30">
        <v>11</v>
      </c>
      <c r="D21">
        <f>+COUNTIFS('BASE (2)'!$H$2:$H$149,Hoja3!A21)</f>
        <v>1</v>
      </c>
      <c r="F21" t="s">
        <v>1074</v>
      </c>
    </row>
    <row r="22" spans="1:6" x14ac:dyDescent="0.25">
      <c r="A22" t="s">
        <v>615</v>
      </c>
      <c r="B22">
        <v>900194910</v>
      </c>
      <c r="C22" s="30">
        <v>2</v>
      </c>
      <c r="D22">
        <f>+COUNTIFS('BASE (2)'!$H$2:$H$149,Hoja3!A22)</f>
        <v>1</v>
      </c>
      <c r="F22" t="s">
        <v>1307</v>
      </c>
    </row>
    <row r="23" spans="1:6" x14ac:dyDescent="0.25">
      <c r="A23" t="s">
        <v>102</v>
      </c>
      <c r="B23">
        <v>823004940</v>
      </c>
      <c r="C23" s="30">
        <v>-2.5526315789473686</v>
      </c>
      <c r="D23">
        <f>+COUNTIFS('BASE (2)'!$H$2:$H$149,Hoja3!A23)</f>
        <v>38</v>
      </c>
      <c r="E23" t="s">
        <v>1308</v>
      </c>
    </row>
    <row r="24" spans="1:6" x14ac:dyDescent="0.25">
      <c r="A24" t="s">
        <v>1059</v>
      </c>
      <c r="B24">
        <v>860508007</v>
      </c>
      <c r="C24" s="30">
        <v>2</v>
      </c>
      <c r="D24">
        <f>+COUNTIFS('BASE (2)'!$H$2:$H$149,Hoja3!A24)</f>
        <v>1</v>
      </c>
      <c r="F24" t="s">
        <v>1059</v>
      </c>
    </row>
    <row r="25" spans="1:6" x14ac:dyDescent="0.25">
      <c r="A25" t="s">
        <v>182</v>
      </c>
      <c r="B25">
        <v>891409291</v>
      </c>
      <c r="C25" s="30">
        <v>-2</v>
      </c>
      <c r="D25">
        <f>+COUNTIFS('BASE (2)'!$H$2:$H$149,Hoja3!A25)</f>
        <v>2</v>
      </c>
      <c r="F25" t="s">
        <v>1309</v>
      </c>
    </row>
    <row r="26" spans="1:6" x14ac:dyDescent="0.25">
      <c r="A26" t="s">
        <v>30</v>
      </c>
      <c r="B26">
        <v>900757947</v>
      </c>
      <c r="C26" s="30">
        <v>13.5</v>
      </c>
      <c r="D26">
        <f>+COUNTIFS('BASE (2)'!$H$2:$H$149,Hoja3!A26)</f>
        <v>4</v>
      </c>
      <c r="F26" t="s">
        <v>30</v>
      </c>
    </row>
    <row r="27" spans="1:6" x14ac:dyDescent="0.25">
      <c r="A27" t="s">
        <v>1213</v>
      </c>
      <c r="B27">
        <v>25173604</v>
      </c>
      <c r="C27" s="30">
        <v>2.5</v>
      </c>
      <c r="D27">
        <f>+COUNTIFS('BASE (2)'!$H$2:$H$149,Hoja3!A27)</f>
        <v>2</v>
      </c>
      <c r="F27" t="s">
        <v>1310</v>
      </c>
    </row>
    <row r="28" spans="1:6" x14ac:dyDescent="0.25">
      <c r="A28" t="s">
        <v>901</v>
      </c>
      <c r="B28">
        <v>15926814</v>
      </c>
      <c r="C28" s="30">
        <v>7</v>
      </c>
      <c r="D28">
        <f>+COUNTIFS('BASE (2)'!$H$2:$H$149,Hoja3!A28)</f>
        <v>1</v>
      </c>
      <c r="F28" t="s">
        <v>1311</v>
      </c>
    </row>
    <row r="29" spans="1:6" x14ac:dyDescent="0.25">
      <c r="A29" t="s">
        <v>167</v>
      </c>
      <c r="B29">
        <v>900015531</v>
      </c>
      <c r="C29" s="30">
        <v>-1.1428571428571428</v>
      </c>
      <c r="D29">
        <f>+COUNTIFS('BASE (2)'!$H$2:$H$149,Hoja3!A29)</f>
        <v>7</v>
      </c>
      <c r="F29" t="s">
        <v>167</v>
      </c>
    </row>
    <row r="30" spans="1:6" x14ac:dyDescent="0.25">
      <c r="A30" t="s">
        <v>367</v>
      </c>
      <c r="B30">
        <v>42101468</v>
      </c>
      <c r="C30" s="30">
        <v>5.5</v>
      </c>
      <c r="D30">
        <f>+COUNTIFS('BASE (2)'!$H$2:$H$149,Hoja3!A30)</f>
        <v>2</v>
      </c>
      <c r="F30" t="s">
        <v>1312</v>
      </c>
    </row>
    <row r="31" spans="1:6" x14ac:dyDescent="0.25">
      <c r="A31" t="s">
        <v>155</v>
      </c>
      <c r="B31">
        <v>890101815</v>
      </c>
      <c r="C31" s="30">
        <v>2.5714285714285716</v>
      </c>
      <c r="D31">
        <f>+COUNTIFS('BASE (2)'!$H$2:$H$149,Hoja3!A31)</f>
        <v>7</v>
      </c>
      <c r="E31" t="s">
        <v>1313</v>
      </c>
    </row>
    <row r="32" spans="1:6" x14ac:dyDescent="0.25">
      <c r="A32" t="s">
        <v>993</v>
      </c>
      <c r="B32">
        <v>830071701</v>
      </c>
      <c r="C32" s="30">
        <v>2</v>
      </c>
      <c r="D32">
        <f>+COUNTIFS('BASE (2)'!$H$2:$H$149,Hoja3!A32)</f>
        <v>1</v>
      </c>
      <c r="F32" t="s">
        <v>993</v>
      </c>
    </row>
    <row r="33" spans="1:6" x14ac:dyDescent="0.25">
      <c r="A33" t="s">
        <v>1083</v>
      </c>
      <c r="B33">
        <v>10133480</v>
      </c>
      <c r="C33" s="30">
        <v>1</v>
      </c>
      <c r="D33">
        <f>+COUNTIFS('BASE (2)'!$H$2:$H$149,Hoja3!A33)</f>
        <v>2</v>
      </c>
      <c r="F33" t="s">
        <v>1083</v>
      </c>
    </row>
    <row r="34" spans="1:6" x14ac:dyDescent="0.25">
      <c r="A34" t="s">
        <v>75</v>
      </c>
      <c r="B34">
        <v>830091676</v>
      </c>
      <c r="C34" s="30">
        <v>-5.3103448275862073</v>
      </c>
      <c r="D34">
        <f>+COUNTIFS('BASE (2)'!$H$2:$H$149,Hoja3!A34)</f>
        <v>29</v>
      </c>
      <c r="E34" t="s">
        <v>1308</v>
      </c>
      <c r="F34" t="s">
        <v>75</v>
      </c>
    </row>
    <row r="35" spans="1:6" x14ac:dyDescent="0.25">
      <c r="A35" t="s">
        <v>27</v>
      </c>
      <c r="B35">
        <v>830025149</v>
      </c>
      <c r="C35" s="30">
        <v>4</v>
      </c>
      <c r="D35">
        <f>+COUNTIFS('BASE (2)'!$H$2:$H$149,Hoja3!A35)</f>
        <v>1</v>
      </c>
      <c r="F35" t="s">
        <v>1314</v>
      </c>
    </row>
    <row r="36" spans="1:6" x14ac:dyDescent="0.25">
      <c r="A36" t="s">
        <v>276</v>
      </c>
      <c r="B36">
        <v>890900297</v>
      </c>
      <c r="C36" s="30">
        <v>29.5</v>
      </c>
      <c r="D36">
        <f>+COUNTIFS('BASE (2)'!$H$2:$H$149,Hoja3!A36)</f>
        <v>2</v>
      </c>
      <c r="F36" t="s">
        <v>1315</v>
      </c>
    </row>
    <row r="37" spans="1:6" x14ac:dyDescent="0.25">
      <c r="A37" t="s">
        <v>667</v>
      </c>
      <c r="B37">
        <v>2</v>
      </c>
      <c r="C37" s="30">
        <v>29</v>
      </c>
      <c r="D37">
        <f>+COUNTIFS('BASE (2)'!$H$2:$H$149,Hoja3!A37)</f>
        <v>1</v>
      </c>
      <c r="F37" t="s">
        <v>667</v>
      </c>
    </row>
    <row r="38" spans="1:6" x14ac:dyDescent="0.25">
      <c r="A38" t="s">
        <v>816</v>
      </c>
      <c r="B38">
        <v>900121075</v>
      </c>
      <c r="C38" s="30">
        <v>1</v>
      </c>
      <c r="D38">
        <f>+COUNTIFS('BASE (2)'!$H$2:$H$149,Hoja3!A38)</f>
        <v>1</v>
      </c>
      <c r="F38" t="s">
        <v>816</v>
      </c>
    </row>
    <row r="39" spans="1:6" x14ac:dyDescent="0.25">
      <c r="A39" t="s">
        <v>744</v>
      </c>
      <c r="B39">
        <v>800224359</v>
      </c>
      <c r="C39" s="30">
        <v>10.333333333333334</v>
      </c>
      <c r="D39">
        <f>+COUNTIFS('BASE (2)'!$H$2:$H$149,Hoja3!A39)</f>
        <v>3</v>
      </c>
      <c r="F39" t="s">
        <v>744</v>
      </c>
    </row>
    <row r="40" spans="1:6" x14ac:dyDescent="0.25">
      <c r="A40" t="s">
        <v>625</v>
      </c>
      <c r="B40">
        <v>830059465</v>
      </c>
      <c r="C40" s="30">
        <v>2</v>
      </c>
      <c r="D40">
        <f>+COUNTIFS('BASE (2)'!$H$2:$H$149,Hoja3!A40)</f>
        <v>1</v>
      </c>
      <c r="F40" t="s">
        <v>1316</v>
      </c>
    </row>
    <row r="41" spans="1:6" x14ac:dyDescent="0.25">
      <c r="A41" t="s">
        <v>349</v>
      </c>
      <c r="B41">
        <v>890942914</v>
      </c>
      <c r="C41" s="30">
        <v>4</v>
      </c>
      <c r="D41">
        <f>+COUNTIFS('BASE (2)'!$H$2:$H$149,Hoja3!A41)</f>
        <v>1</v>
      </c>
      <c r="F41" t="s">
        <v>349</v>
      </c>
    </row>
    <row r="42" spans="1:6" x14ac:dyDescent="0.25">
      <c r="A42" t="s">
        <v>363</v>
      </c>
      <c r="B42">
        <v>800157163</v>
      </c>
      <c r="C42" s="30">
        <v>2</v>
      </c>
      <c r="D42">
        <f>+COUNTIFS('BASE (2)'!$H$2:$H$149,Hoja3!A42)</f>
        <v>1</v>
      </c>
      <c r="F42" t="s">
        <v>1317</v>
      </c>
    </row>
    <row r="43" spans="1:6" x14ac:dyDescent="0.25">
      <c r="A43" t="s">
        <v>520</v>
      </c>
      <c r="B43">
        <v>4407551</v>
      </c>
      <c r="C43" s="30">
        <v>6.2666666666666666</v>
      </c>
      <c r="D43">
        <f>+COUNTIFS('BASE (2)'!$H$2:$H$149,Hoja3!A43)</f>
        <v>15</v>
      </c>
      <c r="F43" t="s">
        <v>1310</v>
      </c>
    </row>
    <row r="44" spans="1:6" x14ac:dyDescent="0.25">
      <c r="A44" t="s">
        <v>96</v>
      </c>
      <c r="B44">
        <v>811021765</v>
      </c>
      <c r="C44" s="30">
        <v>-9</v>
      </c>
      <c r="D44">
        <f>+COUNTIFS('BASE (2)'!$H$2:$H$149,Hoja3!A44)</f>
        <v>2</v>
      </c>
      <c r="F44" t="s">
        <v>96</v>
      </c>
    </row>
    <row r="45" spans="1:6" x14ac:dyDescent="0.25">
      <c r="A45" t="s">
        <v>676</v>
      </c>
      <c r="B45">
        <v>830513134</v>
      </c>
      <c r="C45" s="30">
        <v>33</v>
      </c>
      <c r="D45">
        <f>+COUNTIFS('BASE (2)'!$H$2:$H$149,Hoja3!A45)</f>
        <v>1</v>
      </c>
      <c r="F45" t="s">
        <v>1318</v>
      </c>
    </row>
    <row r="46" spans="1:6" x14ac:dyDescent="0.25">
      <c r="A46" t="s">
        <v>1319</v>
      </c>
      <c r="C46" s="30">
        <v>1.5405405405405406</v>
      </c>
    </row>
    <row r="56" spans="15:18" x14ac:dyDescent="0.25">
      <c r="O56" s="34"/>
      <c r="P56" s="34"/>
      <c r="Q56" s="34"/>
      <c r="R56" s="34"/>
    </row>
    <row r="57" spans="15:18" x14ac:dyDescent="0.25">
      <c r="O57" s="34"/>
      <c r="P57" s="34"/>
      <c r="Q57" s="34"/>
      <c r="R57" s="34"/>
    </row>
    <row r="58" spans="15:18" x14ac:dyDescent="0.25">
      <c r="O58" s="34"/>
      <c r="P58" s="34"/>
      <c r="Q58" s="34"/>
      <c r="R58" s="34"/>
    </row>
  </sheetData>
  <mergeCells count="11">
    <mergeCell ref="K1:L3"/>
    <mergeCell ref="G1:H3"/>
    <mergeCell ref="I1:J3"/>
    <mergeCell ref="M6:M7"/>
    <mergeCell ref="N6:N7"/>
    <mergeCell ref="G6:G7"/>
    <mergeCell ref="H6:H7"/>
    <mergeCell ref="I6:I7"/>
    <mergeCell ref="J6:J7"/>
    <mergeCell ref="K6:K7"/>
    <mergeCell ref="L6:L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filterMode="1">
    <tabColor rgb="FFFF0000"/>
  </sheetPr>
  <dimension ref="A1:Z149"/>
  <sheetViews>
    <sheetView showGridLines="0" topLeftCell="C1" zoomScale="96" zoomScaleNormal="96" zoomScaleSheetLayoutView="100" workbookViewId="0">
      <pane ySplit="1" topLeftCell="A17" activePane="bottomLeft" state="frozen"/>
      <selection activeCell="H1" sqref="H1"/>
      <selection pane="bottomLeft" activeCell="D18" sqref="D18"/>
    </sheetView>
  </sheetViews>
  <sheetFormatPr baseColWidth="10" defaultColWidth="11.42578125" defaultRowHeight="15" x14ac:dyDescent="0.25"/>
  <cols>
    <col min="1" max="1" width="38" bestFit="1" customWidth="1"/>
    <col min="2" max="2" width="17.7109375" style="16" customWidth="1"/>
    <col min="3" max="3" width="25.7109375" customWidth="1"/>
    <col min="4" max="4" width="7.5703125" customWidth="1"/>
    <col min="5" max="5" width="11.85546875" bestFit="1" customWidth="1"/>
    <col min="6" max="6" width="17.7109375" style="9" customWidth="1"/>
    <col min="7" max="7" width="12.5703125" customWidth="1"/>
    <col min="8" max="8" width="39.7109375" customWidth="1"/>
    <col min="9" max="9" width="17.140625" customWidth="1"/>
    <col min="10" max="10" width="53.28515625" bestFit="1" customWidth="1"/>
    <col min="11" max="11" width="14.85546875" customWidth="1"/>
    <col min="12" max="12" width="13.140625" style="10" customWidth="1"/>
    <col min="13" max="13" width="11.42578125" style="10"/>
    <col min="14" max="14" width="14.28515625" style="10" bestFit="1" customWidth="1"/>
    <col min="15" max="15" width="14.28515625" style="10" customWidth="1"/>
    <col min="17" max="17" width="14.140625" customWidth="1"/>
    <col min="18" max="18" width="13.42578125" customWidth="1"/>
    <col min="19" max="19" width="14.85546875" style="9" customWidth="1"/>
    <col min="20" max="20" width="13.42578125" customWidth="1"/>
    <col min="21" max="21" width="15.7109375" style="9" customWidth="1"/>
    <col min="23" max="23" width="13.42578125" style="11" customWidth="1"/>
    <col min="24" max="24" width="24" bestFit="1" customWidth="1"/>
  </cols>
  <sheetData>
    <row r="1" spans="1:26" s="8" customFormat="1" ht="24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27" t="s">
        <v>18</v>
      </c>
      <c r="T1" s="4" t="s">
        <v>19</v>
      </c>
      <c r="U1" s="28" t="s">
        <v>20</v>
      </c>
      <c r="V1" s="3" t="s">
        <v>21</v>
      </c>
      <c r="W1" s="6" t="s">
        <v>22</v>
      </c>
      <c r="X1" s="7" t="s">
        <v>23</v>
      </c>
    </row>
    <row r="2" spans="1:26" hidden="1" x14ac:dyDescent="0.25">
      <c r="A2" t="s">
        <v>40</v>
      </c>
      <c r="B2" s="9">
        <v>43544</v>
      </c>
      <c r="C2" t="s">
        <v>41</v>
      </c>
      <c r="D2" t="s">
        <v>42</v>
      </c>
      <c r="E2">
        <v>1</v>
      </c>
      <c r="F2" s="9">
        <v>43544</v>
      </c>
      <c r="G2">
        <v>816007826</v>
      </c>
      <c r="H2" t="s">
        <v>43</v>
      </c>
      <c r="I2">
        <v>1</v>
      </c>
      <c r="J2" t="s">
        <v>44</v>
      </c>
      <c r="K2">
        <v>3</v>
      </c>
      <c r="L2" s="10">
        <v>15000</v>
      </c>
      <c r="M2" s="10">
        <v>8550</v>
      </c>
      <c r="N2" s="10">
        <v>53550</v>
      </c>
      <c r="P2" t="s">
        <v>29</v>
      </c>
      <c r="Q2" s="16">
        <v>43545</v>
      </c>
      <c r="R2">
        <f>IF(OR(Q2="",U2=""),"",NETWORKDAYS(Q2,U2))</f>
        <v>1</v>
      </c>
      <c r="S2" s="9">
        <v>43545</v>
      </c>
      <c r="T2">
        <v>3</v>
      </c>
      <c r="U2" s="9">
        <v>43545</v>
      </c>
      <c r="V2">
        <v>43212</v>
      </c>
      <c r="W2" s="11">
        <f>IF(U2="","",T2/K2)</f>
        <v>1</v>
      </c>
      <c r="X2" t="str">
        <f>+IF(D2="","",VLOOKUP(D2,[1]DATOS!$G$15:$H$37,2,0))</f>
        <v>GESTION HUMANA</v>
      </c>
      <c r="Y2" t="str">
        <f>+D2&amp;E2&amp;R2</f>
        <v>GEH11</v>
      </c>
    </row>
    <row r="3" spans="1:26" hidden="1" x14ac:dyDescent="0.25">
      <c r="A3" s="12" t="s">
        <v>24</v>
      </c>
      <c r="B3" s="13">
        <v>43551</v>
      </c>
      <c r="C3" s="12" t="s">
        <v>25</v>
      </c>
      <c r="D3" s="12" t="s">
        <v>26</v>
      </c>
      <c r="E3" s="12">
        <v>4</v>
      </c>
      <c r="F3" s="13">
        <v>43551</v>
      </c>
      <c r="G3" s="12">
        <v>800050903</v>
      </c>
      <c r="H3" s="12" t="s">
        <v>148</v>
      </c>
      <c r="I3" s="12">
        <v>3</v>
      </c>
      <c r="J3" s="12" t="s">
        <v>151</v>
      </c>
      <c r="K3" s="12">
        <v>1</v>
      </c>
      <c r="L3" s="14">
        <v>67227</v>
      </c>
      <c r="M3" s="14">
        <v>12773.130000000001</v>
      </c>
      <c r="N3" s="14">
        <v>80000.13</v>
      </c>
      <c r="O3" s="14"/>
      <c r="P3" s="12" t="s">
        <v>29</v>
      </c>
      <c r="Q3" s="13">
        <f>+F3+1</f>
        <v>43552</v>
      </c>
      <c r="R3">
        <f t="shared" ref="R3:R29" si="0">IF(OR(Q3="",U3=""),"",NETWORKDAYS(Q3,U3))</f>
        <v>9</v>
      </c>
      <c r="S3" s="13">
        <v>43564</v>
      </c>
      <c r="T3" s="12">
        <v>1</v>
      </c>
      <c r="U3" s="13">
        <v>43564</v>
      </c>
      <c r="V3" s="12"/>
      <c r="W3" s="11">
        <f t="shared" ref="W3:W28" si="1">IF(U3="","",T3/K3)</f>
        <v>1</v>
      </c>
      <c r="X3" t="str">
        <f>+IF(D3="","",VLOOKUP(D3,[1]DATOS!$G$15:$H$37,2,0))</f>
        <v>BIOTECNOLOGIA</v>
      </c>
      <c r="Y3" t="str">
        <f t="shared" ref="Y3:Y30" si="2">+D3&amp;E3&amp;R3</f>
        <v>BIO49</v>
      </c>
    </row>
    <row r="4" spans="1:26" hidden="1" x14ac:dyDescent="0.25">
      <c r="A4" t="s">
        <v>24</v>
      </c>
      <c r="B4" s="9">
        <v>43551</v>
      </c>
      <c r="C4" t="s">
        <v>32</v>
      </c>
      <c r="D4" t="s">
        <v>33</v>
      </c>
      <c r="E4">
        <v>5</v>
      </c>
      <c r="F4" s="9">
        <v>43551</v>
      </c>
      <c r="G4">
        <v>890101815</v>
      </c>
      <c r="H4" t="s">
        <v>155</v>
      </c>
      <c r="I4">
        <v>6</v>
      </c>
      <c r="J4" t="s">
        <v>161</v>
      </c>
      <c r="K4">
        <v>10</v>
      </c>
      <c r="L4" s="10">
        <v>690000</v>
      </c>
      <c r="M4" s="10">
        <v>1311000</v>
      </c>
      <c r="N4" s="10">
        <v>8211000</v>
      </c>
      <c r="P4" t="s">
        <v>29</v>
      </c>
      <c r="Q4" s="16">
        <v>43551</v>
      </c>
      <c r="R4">
        <f t="shared" si="0"/>
        <v>11</v>
      </c>
      <c r="S4" s="13">
        <v>43565</v>
      </c>
      <c r="T4">
        <v>9</v>
      </c>
      <c r="U4" s="9">
        <v>43565</v>
      </c>
      <c r="V4" t="s">
        <v>162</v>
      </c>
      <c r="W4" s="11">
        <f t="shared" si="1"/>
        <v>0.9</v>
      </c>
      <c r="X4" t="str">
        <f>+IF(D4="","",VLOOKUP(D4,[1]DATOS!$G$15:$H$37,2,0))</f>
        <v>FARMACIA</v>
      </c>
      <c r="Y4" t="str">
        <f t="shared" si="2"/>
        <v>FAR511</v>
      </c>
    </row>
    <row r="5" spans="1:26" hidden="1" x14ac:dyDescent="0.25">
      <c r="A5" t="s">
        <v>24</v>
      </c>
      <c r="B5" s="9">
        <v>43551</v>
      </c>
      <c r="C5" t="s">
        <v>32</v>
      </c>
      <c r="D5" t="s">
        <v>33</v>
      </c>
      <c r="E5">
        <v>5</v>
      </c>
      <c r="F5" s="9">
        <v>43551</v>
      </c>
      <c r="G5">
        <v>890101815</v>
      </c>
      <c r="H5" t="s">
        <v>155</v>
      </c>
      <c r="I5">
        <v>9</v>
      </c>
      <c r="J5" t="s">
        <v>164</v>
      </c>
      <c r="K5">
        <v>2</v>
      </c>
      <c r="L5" s="10">
        <v>353700</v>
      </c>
      <c r="M5" s="10">
        <v>134406</v>
      </c>
      <c r="N5" s="10">
        <v>841806</v>
      </c>
      <c r="P5" t="s">
        <v>29</v>
      </c>
      <c r="Q5" s="16">
        <v>43551</v>
      </c>
      <c r="R5">
        <f t="shared" si="0"/>
        <v>2</v>
      </c>
      <c r="S5" s="13">
        <v>43552</v>
      </c>
      <c r="T5">
        <v>1</v>
      </c>
      <c r="U5" s="9">
        <v>43552</v>
      </c>
      <c r="V5">
        <v>932414</v>
      </c>
      <c r="W5" s="11">
        <f t="shared" si="1"/>
        <v>0.5</v>
      </c>
      <c r="X5" t="str">
        <f>+IF(D5="","",VLOOKUP(D5,[1]DATOS!$G$15:$H$37,2,0))</f>
        <v>FARMACIA</v>
      </c>
      <c r="Y5" t="str">
        <f t="shared" si="2"/>
        <v>FAR52</v>
      </c>
    </row>
    <row r="6" spans="1:26" hidden="1" x14ac:dyDescent="0.25">
      <c r="A6" s="17" t="s">
        <v>40</v>
      </c>
      <c r="B6" s="18">
        <v>43554</v>
      </c>
      <c r="C6" s="17" t="s">
        <v>41</v>
      </c>
      <c r="D6" s="17" t="s">
        <v>82</v>
      </c>
      <c r="E6" s="17">
        <v>2</v>
      </c>
      <c r="F6" s="18">
        <v>43554</v>
      </c>
      <c r="G6" s="17">
        <v>890900297</v>
      </c>
      <c r="H6" s="17" t="s">
        <v>276</v>
      </c>
      <c r="I6" s="17">
        <v>3</v>
      </c>
      <c r="J6" s="17" t="s">
        <v>280</v>
      </c>
      <c r="K6" s="17">
        <v>1</v>
      </c>
      <c r="L6" s="19">
        <v>884800</v>
      </c>
      <c r="M6" s="19">
        <v>168112</v>
      </c>
      <c r="N6" s="19">
        <v>1052912</v>
      </c>
      <c r="O6" s="19"/>
      <c r="P6" s="17" t="s">
        <v>29</v>
      </c>
      <c r="Q6" s="20">
        <v>43556</v>
      </c>
      <c r="R6">
        <f t="shared" si="0"/>
        <v>40</v>
      </c>
      <c r="S6" s="18">
        <v>43609</v>
      </c>
      <c r="T6" s="17">
        <v>1</v>
      </c>
      <c r="U6" s="18">
        <v>43609</v>
      </c>
      <c r="V6" s="17">
        <v>4022</v>
      </c>
      <c r="W6" s="11">
        <f t="shared" si="1"/>
        <v>1</v>
      </c>
      <c r="X6" s="17" t="str">
        <f>+IF(D6="","",VLOOKUP(D6,[1]DATOS!$G$15:$H$37,2,0))</f>
        <v>GENERAL</v>
      </c>
      <c r="Y6" t="str">
        <f t="shared" si="2"/>
        <v>GEN240</v>
      </c>
      <c r="Z6" s="17"/>
    </row>
    <row r="7" spans="1:26" hidden="1" x14ac:dyDescent="0.25">
      <c r="A7" s="17" t="s">
        <v>40</v>
      </c>
      <c r="B7" s="18">
        <v>43554</v>
      </c>
      <c r="C7" s="17" t="s">
        <v>41</v>
      </c>
      <c r="D7" s="17" t="s">
        <v>82</v>
      </c>
      <c r="E7" s="17">
        <v>2</v>
      </c>
      <c r="F7" s="18">
        <v>43554</v>
      </c>
      <c r="G7" s="17">
        <v>890900297</v>
      </c>
      <c r="H7" s="17" t="s">
        <v>276</v>
      </c>
      <c r="I7" s="17">
        <v>17</v>
      </c>
      <c r="J7" s="17" t="s">
        <v>294</v>
      </c>
      <c r="K7" s="17">
        <v>1</v>
      </c>
      <c r="L7" s="19">
        <v>382080</v>
      </c>
      <c r="M7" s="19">
        <v>72595</v>
      </c>
      <c r="N7" s="19">
        <v>454675.20000000001</v>
      </c>
      <c r="O7" s="19"/>
      <c r="P7" s="17" t="s">
        <v>29</v>
      </c>
      <c r="Q7" s="20">
        <v>43556</v>
      </c>
      <c r="R7">
        <f t="shared" si="0"/>
        <v>19</v>
      </c>
      <c r="S7" s="18">
        <v>43584</v>
      </c>
      <c r="T7" s="17">
        <v>1</v>
      </c>
      <c r="U7" s="18">
        <v>43580</v>
      </c>
      <c r="V7" s="17">
        <v>3556</v>
      </c>
      <c r="W7" s="11">
        <f t="shared" si="1"/>
        <v>1</v>
      </c>
      <c r="X7" s="17" t="str">
        <f>+IF(D7="","",VLOOKUP(D7,[1]DATOS!$G$15:$H$37,2,0))</f>
        <v>GENERAL</v>
      </c>
      <c r="Y7" t="str">
        <f t="shared" si="2"/>
        <v>GEN219</v>
      </c>
      <c r="Z7" s="17"/>
    </row>
    <row r="8" spans="1:26" hidden="1" x14ac:dyDescent="0.25">
      <c r="A8" s="12" t="s">
        <v>24</v>
      </c>
      <c r="B8" s="13">
        <v>43556</v>
      </c>
      <c r="C8" s="12" t="s">
        <v>25</v>
      </c>
      <c r="D8" s="12" t="s">
        <v>26</v>
      </c>
      <c r="E8" s="12">
        <v>7</v>
      </c>
      <c r="F8" s="13">
        <v>43556</v>
      </c>
      <c r="G8" s="12">
        <v>4407551</v>
      </c>
      <c r="H8" s="12" t="s">
        <v>520</v>
      </c>
      <c r="I8" s="12">
        <v>1</v>
      </c>
      <c r="J8" s="12" t="s">
        <v>297</v>
      </c>
      <c r="K8" s="12">
        <v>3</v>
      </c>
      <c r="L8" s="14">
        <v>280000</v>
      </c>
      <c r="M8" s="14">
        <v>159600</v>
      </c>
      <c r="N8" s="14">
        <v>999600</v>
      </c>
      <c r="O8" s="14"/>
      <c r="P8" s="12" t="s">
        <v>29</v>
      </c>
      <c r="Q8" s="15">
        <v>43557</v>
      </c>
      <c r="R8">
        <f t="shared" si="0"/>
        <v>4</v>
      </c>
      <c r="S8" s="13">
        <v>43561</v>
      </c>
      <c r="T8" s="12">
        <v>3</v>
      </c>
      <c r="U8" s="13">
        <v>43561</v>
      </c>
      <c r="V8" s="12">
        <v>189</v>
      </c>
      <c r="W8" s="11">
        <f t="shared" si="1"/>
        <v>1</v>
      </c>
      <c r="X8" s="12" t="str">
        <f>+IF(D8="","",VLOOKUP(D8,[1]DATOS!$G$15:$H$37,2,0))</f>
        <v>BIOTECNOLOGIA</v>
      </c>
      <c r="Y8" t="str">
        <f t="shared" si="2"/>
        <v>BIO74</v>
      </c>
      <c r="Z8" s="12"/>
    </row>
    <row r="9" spans="1:26" hidden="1" x14ac:dyDescent="0.25">
      <c r="A9" s="12" t="s">
        <v>24</v>
      </c>
      <c r="B9" s="13">
        <v>43556</v>
      </c>
      <c r="C9" s="12" t="s">
        <v>25</v>
      </c>
      <c r="D9" s="12" t="s">
        <v>26</v>
      </c>
      <c r="E9" s="12">
        <v>9</v>
      </c>
      <c r="F9" s="13">
        <v>43556</v>
      </c>
      <c r="G9" s="12">
        <v>830025149</v>
      </c>
      <c r="H9" s="12" t="s">
        <v>27</v>
      </c>
      <c r="I9" s="12">
        <v>1</v>
      </c>
      <c r="J9" s="12" t="s">
        <v>305</v>
      </c>
      <c r="K9" s="12">
        <v>2</v>
      </c>
      <c r="L9" s="14">
        <v>1300000</v>
      </c>
      <c r="M9" s="14">
        <v>494000</v>
      </c>
      <c r="N9" s="14">
        <v>3094000</v>
      </c>
      <c r="O9" s="14"/>
      <c r="P9" s="12" t="s">
        <v>29</v>
      </c>
      <c r="Q9" s="15">
        <v>43557</v>
      </c>
      <c r="R9">
        <f t="shared" si="0"/>
        <v>4</v>
      </c>
      <c r="S9" s="13">
        <v>43560</v>
      </c>
      <c r="T9" s="12">
        <v>2</v>
      </c>
      <c r="U9" s="13">
        <v>43560</v>
      </c>
      <c r="V9" s="12">
        <v>4128119044</v>
      </c>
      <c r="W9" s="11">
        <f t="shared" si="1"/>
        <v>1</v>
      </c>
      <c r="X9" s="12" t="str">
        <f>+IF(D9="","",VLOOKUP(D9,[1]DATOS!$G$15:$H$37,2,0))</f>
        <v>BIOTECNOLOGIA</v>
      </c>
      <c r="Y9" t="str">
        <f t="shared" si="2"/>
        <v>BIO94</v>
      </c>
      <c r="Z9" s="12"/>
    </row>
    <row r="10" spans="1:26" hidden="1" x14ac:dyDescent="0.25">
      <c r="A10" s="12" t="s">
        <v>40</v>
      </c>
      <c r="B10" s="13">
        <v>43557</v>
      </c>
      <c r="C10" s="12" t="s">
        <v>25</v>
      </c>
      <c r="D10" s="12" t="s">
        <v>26</v>
      </c>
      <c r="E10" s="12">
        <v>10</v>
      </c>
      <c r="F10" s="13">
        <v>43557</v>
      </c>
      <c r="G10" s="12">
        <v>890942914</v>
      </c>
      <c r="H10" s="12" t="s">
        <v>349</v>
      </c>
      <c r="I10" s="12">
        <v>1</v>
      </c>
      <c r="J10" s="12" t="s">
        <v>350</v>
      </c>
      <c r="K10" s="12">
        <v>1</v>
      </c>
      <c r="L10" s="14">
        <v>2500</v>
      </c>
      <c r="M10" s="14">
        <v>475</v>
      </c>
      <c r="N10" s="14">
        <v>2975</v>
      </c>
      <c r="O10" s="14" t="s">
        <v>351</v>
      </c>
      <c r="P10" s="12" t="s">
        <v>352</v>
      </c>
      <c r="Q10" s="15">
        <v>43558</v>
      </c>
      <c r="R10">
        <f t="shared" si="0"/>
        <v>4</v>
      </c>
      <c r="S10" s="13">
        <v>43563</v>
      </c>
      <c r="T10" s="12">
        <v>1</v>
      </c>
      <c r="U10" s="13">
        <v>43563</v>
      </c>
      <c r="V10" s="12">
        <v>1073</v>
      </c>
      <c r="W10" s="11">
        <f t="shared" si="1"/>
        <v>1</v>
      </c>
      <c r="X10" s="12" t="str">
        <f>+IF(D10="","",VLOOKUP(D10,[1]DATOS!$G$15:$H$37,2,0))</f>
        <v>BIOTECNOLOGIA</v>
      </c>
      <c r="Y10" t="str">
        <f t="shared" si="2"/>
        <v>BIO104</v>
      </c>
      <c r="Z10" s="12"/>
    </row>
    <row r="11" spans="1:26" hidden="1" x14ac:dyDescent="0.25">
      <c r="A11" s="12" t="s">
        <v>24</v>
      </c>
      <c r="B11" s="13">
        <v>43563</v>
      </c>
      <c r="C11" s="12" t="s">
        <v>32</v>
      </c>
      <c r="D11" s="12" t="s">
        <v>33</v>
      </c>
      <c r="E11" s="12">
        <v>13</v>
      </c>
      <c r="F11" s="13">
        <v>43557</v>
      </c>
      <c r="G11" s="12">
        <v>890101815</v>
      </c>
      <c r="H11" s="12" t="s">
        <v>155</v>
      </c>
      <c r="I11" s="12">
        <v>2</v>
      </c>
      <c r="J11" s="12" t="s">
        <v>366</v>
      </c>
      <c r="K11" s="12">
        <v>1</v>
      </c>
      <c r="L11" s="14">
        <v>1122981</v>
      </c>
      <c r="M11" s="14">
        <v>213366</v>
      </c>
      <c r="N11" s="14">
        <v>1336347</v>
      </c>
      <c r="O11" s="12"/>
      <c r="P11" t="s">
        <v>29</v>
      </c>
      <c r="Q11" s="15">
        <v>43564</v>
      </c>
      <c r="R11">
        <f t="shared" si="0"/>
        <v>-3</v>
      </c>
      <c r="S11" s="13">
        <v>43560</v>
      </c>
      <c r="T11" s="12">
        <v>1</v>
      </c>
      <c r="U11" s="13">
        <v>43560</v>
      </c>
      <c r="V11" s="12">
        <v>933108</v>
      </c>
      <c r="W11" s="11">
        <f t="shared" si="1"/>
        <v>1</v>
      </c>
      <c r="X11" s="12" t="str">
        <f>+IF(D11="","",VLOOKUP(D11,[1]DATOS!$G$15:$H$37,2,0))</f>
        <v>FARMACIA</v>
      </c>
      <c r="Y11" t="str">
        <f t="shared" si="2"/>
        <v>FAR13-3</v>
      </c>
    </row>
    <row r="12" spans="1:26" hidden="1" x14ac:dyDescent="0.25">
      <c r="A12" s="12" t="s">
        <v>40</v>
      </c>
      <c r="B12" s="13">
        <v>43563</v>
      </c>
      <c r="C12" s="12" t="s">
        <v>25</v>
      </c>
      <c r="D12" s="12" t="s">
        <v>26</v>
      </c>
      <c r="E12" s="12">
        <v>14</v>
      </c>
      <c r="F12" s="13">
        <v>43563</v>
      </c>
      <c r="G12" s="12">
        <v>4407551</v>
      </c>
      <c r="H12" s="12" t="s">
        <v>520</v>
      </c>
      <c r="I12" s="12">
        <v>1</v>
      </c>
      <c r="J12" s="12" t="s">
        <v>243</v>
      </c>
      <c r="K12" s="12">
        <v>1</v>
      </c>
      <c r="L12" s="14">
        <v>120000</v>
      </c>
      <c r="M12" s="14">
        <v>22800</v>
      </c>
      <c r="N12" s="14">
        <v>142800</v>
      </c>
      <c r="O12" s="14" t="s">
        <v>521</v>
      </c>
      <c r="P12" s="12" t="s">
        <v>29</v>
      </c>
      <c r="Q12" s="15">
        <v>43594</v>
      </c>
      <c r="R12">
        <f t="shared" si="0"/>
        <v>6</v>
      </c>
      <c r="S12" s="13">
        <v>43601</v>
      </c>
      <c r="T12" s="12">
        <v>1</v>
      </c>
      <c r="U12" s="13">
        <v>43601</v>
      </c>
      <c r="V12" s="12">
        <v>139</v>
      </c>
      <c r="W12" s="11">
        <f t="shared" si="1"/>
        <v>1</v>
      </c>
      <c r="X12" s="12" t="str">
        <f>+IF(D12="","",VLOOKUP(D12,[1]DATOS!$G$15:$H$37,2,0))</f>
        <v>BIOTECNOLOGIA</v>
      </c>
      <c r="Y12" t="str">
        <f t="shared" si="2"/>
        <v>BIO146</v>
      </c>
      <c r="Z12" s="12">
        <v>1</v>
      </c>
    </row>
    <row r="13" spans="1:26" hidden="1" x14ac:dyDescent="0.25">
      <c r="A13" s="12" t="s">
        <v>40</v>
      </c>
      <c r="B13" s="13">
        <v>43565</v>
      </c>
      <c r="C13" s="12" t="s">
        <v>32</v>
      </c>
      <c r="D13" s="12" t="s">
        <v>33</v>
      </c>
      <c r="E13" s="12">
        <v>12</v>
      </c>
      <c r="F13" s="13">
        <v>43565</v>
      </c>
      <c r="G13" s="12">
        <v>890101815</v>
      </c>
      <c r="H13" s="12" t="s">
        <v>155</v>
      </c>
      <c r="I13" s="12">
        <v>2</v>
      </c>
      <c r="J13" s="12" t="s">
        <v>550</v>
      </c>
      <c r="K13" s="12">
        <v>3</v>
      </c>
      <c r="L13" s="14">
        <v>1813400</v>
      </c>
      <c r="M13" s="14">
        <v>1033638</v>
      </c>
      <c r="N13" s="14">
        <v>6473838</v>
      </c>
      <c r="O13" s="14" t="s">
        <v>549</v>
      </c>
      <c r="P13" t="s">
        <v>29</v>
      </c>
      <c r="Q13" s="15">
        <v>43558</v>
      </c>
      <c r="R13">
        <f t="shared" si="0"/>
        <v>8</v>
      </c>
      <c r="S13" s="13">
        <v>43567</v>
      </c>
      <c r="T13" s="12">
        <v>3</v>
      </c>
      <c r="U13" s="13">
        <v>43567</v>
      </c>
      <c r="V13" s="12">
        <v>933671</v>
      </c>
      <c r="W13" s="11">
        <f t="shared" si="1"/>
        <v>1</v>
      </c>
      <c r="X13" s="12" t="str">
        <f>+IF(D13="","",VLOOKUP(D13,[1]DATOS!$G$15:$H$37,2,0))</f>
        <v>FARMACIA</v>
      </c>
      <c r="Y13" t="str">
        <f t="shared" si="2"/>
        <v>FAR128</v>
      </c>
      <c r="Z13">
        <v>1</v>
      </c>
    </row>
    <row r="14" spans="1:26" hidden="1" x14ac:dyDescent="0.25">
      <c r="A14" s="12" t="s">
        <v>24</v>
      </c>
      <c r="B14" s="13">
        <v>43567</v>
      </c>
      <c r="C14" s="12" t="s">
        <v>25</v>
      </c>
      <c r="D14" s="12" t="s">
        <v>26</v>
      </c>
      <c r="E14" s="12">
        <v>16</v>
      </c>
      <c r="F14" s="13">
        <v>43567</v>
      </c>
      <c r="G14" s="12">
        <v>19269551</v>
      </c>
      <c r="H14" s="12" t="s">
        <v>579</v>
      </c>
      <c r="I14" s="12">
        <v>1</v>
      </c>
      <c r="J14" s="12" t="s">
        <v>580</v>
      </c>
      <c r="K14" s="12">
        <v>1</v>
      </c>
      <c r="L14" s="14">
        <v>50000</v>
      </c>
      <c r="M14" s="14" t="s">
        <v>36</v>
      </c>
      <c r="N14" s="14">
        <v>50000</v>
      </c>
      <c r="O14" s="14" t="s">
        <v>581</v>
      </c>
      <c r="P14" s="12" t="s">
        <v>29</v>
      </c>
      <c r="Q14" s="15">
        <v>43571</v>
      </c>
      <c r="R14">
        <f t="shared" si="0"/>
        <v>48</v>
      </c>
      <c r="S14" s="13">
        <v>43636</v>
      </c>
      <c r="T14" s="12">
        <v>1</v>
      </c>
      <c r="U14" s="13">
        <v>43636</v>
      </c>
      <c r="V14" s="23" t="s">
        <v>582</v>
      </c>
      <c r="W14" s="11">
        <f t="shared" si="1"/>
        <v>1</v>
      </c>
      <c r="X14" s="12" t="str">
        <f>+IF(D14="","",VLOOKUP(D14,[1]DATOS!$G$15:$H$37,2,0))</f>
        <v>BIOTECNOLOGIA</v>
      </c>
      <c r="Y14" t="str">
        <f t="shared" si="2"/>
        <v>BIO1648</v>
      </c>
      <c r="Z14" s="12"/>
    </row>
    <row r="15" spans="1:26" hidden="1" x14ac:dyDescent="0.25">
      <c r="A15" s="12" t="s">
        <v>40</v>
      </c>
      <c r="B15" s="13">
        <v>43567</v>
      </c>
      <c r="C15" s="12" t="s">
        <v>25</v>
      </c>
      <c r="D15" s="12" t="s">
        <v>26</v>
      </c>
      <c r="E15" s="12">
        <v>17</v>
      </c>
      <c r="F15" s="13">
        <v>43567</v>
      </c>
      <c r="G15" s="12">
        <v>4407551</v>
      </c>
      <c r="H15" s="12" t="s">
        <v>520</v>
      </c>
      <c r="I15" s="12">
        <v>2</v>
      </c>
      <c r="J15" s="12" t="s">
        <v>585</v>
      </c>
      <c r="K15" s="12">
        <v>1</v>
      </c>
      <c r="L15" s="14">
        <v>220000</v>
      </c>
      <c r="M15" s="14">
        <v>41800</v>
      </c>
      <c r="N15" s="14">
        <v>261800</v>
      </c>
      <c r="O15" s="14" t="s">
        <v>584</v>
      </c>
      <c r="P15" s="12" t="s">
        <v>29</v>
      </c>
      <c r="Q15" s="15">
        <v>43570</v>
      </c>
      <c r="R15">
        <f t="shared" si="0"/>
        <v>23</v>
      </c>
      <c r="S15" s="13">
        <v>43600</v>
      </c>
      <c r="T15" s="12">
        <v>1</v>
      </c>
      <c r="U15" s="13">
        <v>43600</v>
      </c>
      <c r="V15" s="12">
        <v>122</v>
      </c>
      <c r="W15" s="11">
        <f t="shared" si="1"/>
        <v>1</v>
      </c>
      <c r="X15" s="12" t="str">
        <f>+IF(D15="","",VLOOKUP(D15,[1]DATOS!$G$15:$H$37,2,0))</f>
        <v>BIOTECNOLOGIA</v>
      </c>
      <c r="Y15" t="str">
        <f t="shared" si="2"/>
        <v>BIO1723</v>
      </c>
      <c r="Z15" s="12"/>
    </row>
    <row r="16" spans="1:26" hidden="1" x14ac:dyDescent="0.25">
      <c r="A16" s="12" t="s">
        <v>24</v>
      </c>
      <c r="B16" s="13">
        <v>43571</v>
      </c>
      <c r="C16" s="12" t="s">
        <v>25</v>
      </c>
      <c r="D16" s="12" t="s">
        <v>26</v>
      </c>
      <c r="E16" s="12">
        <v>18</v>
      </c>
      <c r="F16" s="13">
        <v>43571</v>
      </c>
      <c r="G16" s="12">
        <v>890101815</v>
      </c>
      <c r="H16" s="12" t="s">
        <v>155</v>
      </c>
      <c r="I16" s="12">
        <v>1</v>
      </c>
      <c r="J16" s="12" t="s">
        <v>156</v>
      </c>
      <c r="K16" s="12">
        <v>10</v>
      </c>
      <c r="L16" s="14">
        <v>1510200</v>
      </c>
      <c r="M16" s="14">
        <v>2869380</v>
      </c>
      <c r="N16" s="14">
        <v>17971380</v>
      </c>
      <c r="O16" s="14" t="s">
        <v>604</v>
      </c>
      <c r="P16" s="12" t="s">
        <v>29</v>
      </c>
      <c r="Q16" s="15">
        <v>43572</v>
      </c>
      <c r="R16">
        <f t="shared" si="0"/>
        <v>1</v>
      </c>
      <c r="S16" s="13">
        <v>43572</v>
      </c>
      <c r="T16" s="12">
        <v>10</v>
      </c>
      <c r="U16" s="13">
        <v>43572</v>
      </c>
      <c r="V16" s="12">
        <v>934097</v>
      </c>
      <c r="W16" s="11">
        <f t="shared" si="1"/>
        <v>1</v>
      </c>
      <c r="X16" s="12"/>
      <c r="Y16" t="str">
        <f t="shared" si="2"/>
        <v>BIO181</v>
      </c>
      <c r="Z16" s="12"/>
    </row>
    <row r="17" spans="1:26" x14ac:dyDescent="0.25">
      <c r="A17" s="12" t="s">
        <v>24</v>
      </c>
      <c r="B17" s="13">
        <v>43572</v>
      </c>
      <c r="C17" s="12" t="s">
        <v>605</v>
      </c>
      <c r="D17" s="12" t="s">
        <v>33</v>
      </c>
      <c r="E17" s="12">
        <v>15</v>
      </c>
      <c r="F17" s="13">
        <v>43572</v>
      </c>
      <c r="G17" s="12">
        <v>900757947</v>
      </c>
      <c r="H17" s="12" t="s">
        <v>30</v>
      </c>
      <c r="I17" s="12">
        <v>1</v>
      </c>
      <c r="J17" s="12" t="s">
        <v>80</v>
      </c>
      <c r="K17" s="12">
        <v>30</v>
      </c>
      <c r="L17" s="14">
        <v>380000</v>
      </c>
      <c r="M17" s="14" t="s">
        <v>36</v>
      </c>
      <c r="N17" s="14">
        <v>11400000</v>
      </c>
      <c r="O17" s="14" t="s">
        <v>606</v>
      </c>
      <c r="P17" t="s">
        <v>29</v>
      </c>
      <c r="Q17" s="15">
        <v>43573</v>
      </c>
      <c r="R17">
        <f t="shared" si="0"/>
        <v>4</v>
      </c>
      <c r="S17" s="13">
        <v>43578</v>
      </c>
      <c r="T17" s="12">
        <v>30</v>
      </c>
      <c r="U17" s="13">
        <v>43578</v>
      </c>
      <c r="V17" s="12">
        <v>43328</v>
      </c>
      <c r="W17" s="11">
        <f t="shared" si="1"/>
        <v>1</v>
      </c>
      <c r="X17" s="12"/>
      <c r="Y17" t="str">
        <f t="shared" si="2"/>
        <v>FAR154</v>
      </c>
      <c r="Z17" s="12"/>
    </row>
    <row r="18" spans="1:26" s="12" customFormat="1" x14ac:dyDescent="0.25">
      <c r="A18" s="12" t="s">
        <v>24</v>
      </c>
      <c r="B18" s="13">
        <v>43577</v>
      </c>
      <c r="C18" s="12" t="s">
        <v>25</v>
      </c>
      <c r="D18" s="12" t="s">
        <v>26</v>
      </c>
      <c r="E18" s="12">
        <v>20</v>
      </c>
      <c r="F18" s="13">
        <v>43577</v>
      </c>
      <c r="G18" s="12">
        <v>900757947</v>
      </c>
      <c r="H18" s="12" t="s">
        <v>30</v>
      </c>
      <c r="I18" s="12">
        <v>1</v>
      </c>
      <c r="J18" s="12" t="s">
        <v>611</v>
      </c>
      <c r="K18" s="12">
        <v>1</v>
      </c>
      <c r="L18" s="14">
        <v>502.08</v>
      </c>
      <c r="M18" s="14">
        <v>95.395200000000003</v>
      </c>
      <c r="N18" s="14">
        <v>597.47519999999997</v>
      </c>
      <c r="O18" s="14" t="s">
        <v>612</v>
      </c>
      <c r="P18" s="12" t="s">
        <v>352</v>
      </c>
      <c r="Q18" s="15">
        <v>43579</v>
      </c>
      <c r="R18">
        <f t="shared" si="0"/>
        <v>43</v>
      </c>
      <c r="S18" s="13">
        <v>43637</v>
      </c>
      <c r="T18" s="12">
        <v>1</v>
      </c>
      <c r="U18" s="13">
        <v>43637</v>
      </c>
      <c r="V18" s="12">
        <v>44587</v>
      </c>
      <c r="W18" s="11">
        <f t="shared" si="1"/>
        <v>1</v>
      </c>
      <c r="Y18" t="str">
        <f t="shared" si="2"/>
        <v>BIO2043</v>
      </c>
    </row>
    <row r="19" spans="1:26" hidden="1" x14ac:dyDescent="0.25">
      <c r="A19" s="12" t="s">
        <v>24</v>
      </c>
      <c r="B19" s="13">
        <v>43577</v>
      </c>
      <c r="C19" s="12" t="s">
        <v>25</v>
      </c>
      <c r="D19" s="12" t="s">
        <v>26</v>
      </c>
      <c r="E19" s="12">
        <v>21</v>
      </c>
      <c r="F19" s="13">
        <v>43577</v>
      </c>
      <c r="G19" s="12">
        <v>4407551</v>
      </c>
      <c r="H19" s="12" t="s">
        <v>520</v>
      </c>
      <c r="I19" s="12">
        <v>1</v>
      </c>
      <c r="J19" s="12" t="s">
        <v>613</v>
      </c>
      <c r="K19" s="12">
        <v>5</v>
      </c>
      <c r="L19" s="14">
        <v>190000</v>
      </c>
      <c r="M19" s="14">
        <v>180500</v>
      </c>
      <c r="N19" s="14">
        <v>1130500</v>
      </c>
      <c r="O19" s="14" t="s">
        <v>614</v>
      </c>
      <c r="P19" s="12" t="s">
        <v>29</v>
      </c>
      <c r="Q19" s="15">
        <v>43579</v>
      </c>
      <c r="R19">
        <f t="shared" si="0"/>
        <v>8</v>
      </c>
      <c r="S19" s="13">
        <v>43582</v>
      </c>
      <c r="T19" s="12">
        <v>5</v>
      </c>
      <c r="U19" s="13">
        <v>43588</v>
      </c>
      <c r="V19" s="12">
        <v>121</v>
      </c>
      <c r="W19" s="11">
        <f t="shared" si="1"/>
        <v>1</v>
      </c>
      <c r="X19" s="12"/>
      <c r="Y19" t="str">
        <f t="shared" si="2"/>
        <v>BIO218</v>
      </c>
      <c r="Z19" s="12"/>
    </row>
    <row r="20" spans="1:26" hidden="1" x14ac:dyDescent="0.25">
      <c r="A20" t="s">
        <v>24</v>
      </c>
      <c r="B20" s="9">
        <v>43577</v>
      </c>
      <c r="C20" t="s">
        <v>25</v>
      </c>
      <c r="D20" t="s">
        <v>26</v>
      </c>
      <c r="E20">
        <v>22</v>
      </c>
      <c r="F20" s="9">
        <v>43577</v>
      </c>
      <c r="G20">
        <v>900194910</v>
      </c>
      <c r="H20" t="s">
        <v>615</v>
      </c>
      <c r="I20">
        <v>1</v>
      </c>
      <c r="J20" t="s">
        <v>616</v>
      </c>
      <c r="K20">
        <v>5</v>
      </c>
      <c r="L20" s="10">
        <v>1461500</v>
      </c>
      <c r="M20" s="10">
        <v>1388425</v>
      </c>
      <c r="N20" s="10">
        <v>8695925</v>
      </c>
      <c r="O20" s="10" t="s">
        <v>617</v>
      </c>
      <c r="P20" t="s">
        <v>29</v>
      </c>
      <c r="Q20" s="16">
        <v>43579</v>
      </c>
      <c r="R20">
        <f t="shared" si="0"/>
        <v>2</v>
      </c>
      <c r="S20" s="9">
        <v>43580</v>
      </c>
      <c r="T20">
        <v>2</v>
      </c>
      <c r="U20" s="9">
        <v>43580</v>
      </c>
      <c r="V20">
        <v>4756</v>
      </c>
      <c r="W20" s="11">
        <f t="shared" si="1"/>
        <v>0.4</v>
      </c>
      <c r="Y20" t="str">
        <f t="shared" si="2"/>
        <v>BIO222</v>
      </c>
    </row>
    <row r="21" spans="1:26" hidden="1" x14ac:dyDescent="0.25">
      <c r="A21" s="12" t="s">
        <v>24</v>
      </c>
      <c r="B21" s="13">
        <v>43577</v>
      </c>
      <c r="C21" s="12" t="s">
        <v>165</v>
      </c>
      <c r="D21" s="12" t="s">
        <v>42</v>
      </c>
      <c r="E21" s="12">
        <v>16</v>
      </c>
      <c r="F21" s="13">
        <v>43577</v>
      </c>
      <c r="G21" s="12">
        <v>816007826</v>
      </c>
      <c r="H21" s="12" t="s">
        <v>43</v>
      </c>
      <c r="I21" s="12">
        <v>2</v>
      </c>
      <c r="J21" s="12" t="s">
        <v>624</v>
      </c>
      <c r="K21" s="12">
        <v>4</v>
      </c>
      <c r="L21" s="14">
        <v>65000</v>
      </c>
      <c r="M21" s="14">
        <v>49400</v>
      </c>
      <c r="N21" s="14">
        <v>309400</v>
      </c>
      <c r="O21" s="14" t="s">
        <v>623</v>
      </c>
      <c r="P21" s="12" t="s">
        <v>29</v>
      </c>
      <c r="Q21" s="15">
        <v>43579</v>
      </c>
      <c r="R21">
        <f t="shared" si="0"/>
        <v>13</v>
      </c>
      <c r="S21" s="13">
        <v>43597</v>
      </c>
      <c r="T21" s="12">
        <v>4</v>
      </c>
      <c r="U21" s="13">
        <v>43597</v>
      </c>
      <c r="V21" s="12">
        <v>43888</v>
      </c>
      <c r="W21" s="11">
        <f t="shared" si="1"/>
        <v>1</v>
      </c>
      <c r="X21" s="12"/>
      <c r="Y21" t="str">
        <f t="shared" si="2"/>
        <v>GEH1613</v>
      </c>
      <c r="Z21" s="12"/>
    </row>
    <row r="22" spans="1:26" s="12" customFormat="1" hidden="1" x14ac:dyDescent="0.25">
      <c r="A22" s="12" t="s">
        <v>24</v>
      </c>
      <c r="B22" s="13">
        <v>43577</v>
      </c>
      <c r="C22" s="12" t="s">
        <v>41</v>
      </c>
      <c r="D22" s="12" t="s">
        <v>42</v>
      </c>
      <c r="E22" s="12">
        <v>17</v>
      </c>
      <c r="F22" s="13">
        <v>43577</v>
      </c>
      <c r="G22" s="12">
        <v>830059465</v>
      </c>
      <c r="H22" s="12" t="s">
        <v>625</v>
      </c>
      <c r="I22" s="12">
        <v>1</v>
      </c>
      <c r="J22" s="12" t="s">
        <v>626</v>
      </c>
      <c r="K22" s="12">
        <v>300</v>
      </c>
      <c r="L22" s="14">
        <v>18500</v>
      </c>
      <c r="M22" s="14" t="s">
        <v>36</v>
      </c>
      <c r="N22" s="14">
        <v>5550000</v>
      </c>
      <c r="O22" s="14" t="s">
        <v>627</v>
      </c>
      <c r="P22" s="12" t="s">
        <v>29</v>
      </c>
      <c r="Q22" s="15">
        <v>43579</v>
      </c>
      <c r="R22">
        <f t="shared" si="0"/>
        <v>2</v>
      </c>
      <c r="S22" s="13">
        <v>43580</v>
      </c>
      <c r="T22" s="12">
        <v>300</v>
      </c>
      <c r="U22" s="13">
        <v>43580</v>
      </c>
      <c r="V22" s="12">
        <v>9296</v>
      </c>
      <c r="W22" s="11">
        <f t="shared" si="1"/>
        <v>1</v>
      </c>
      <c r="X22" s="12" t="str">
        <f>+IF(D22="","",VLOOKUP(D22,[1]DATOS!$G$15:$H$37,2,0))</f>
        <v>GESTION HUMANA</v>
      </c>
      <c r="Y22" t="str">
        <f t="shared" si="2"/>
        <v>GEH172</v>
      </c>
    </row>
    <row r="23" spans="1:26" hidden="1" x14ac:dyDescent="0.25">
      <c r="A23" s="12" t="s">
        <v>24</v>
      </c>
      <c r="B23" s="13">
        <v>43578</v>
      </c>
      <c r="C23" s="12" t="s">
        <v>25</v>
      </c>
      <c r="D23" s="12" t="s">
        <v>26</v>
      </c>
      <c r="E23" s="12">
        <v>23</v>
      </c>
      <c r="F23" s="13">
        <v>43578</v>
      </c>
      <c r="G23" s="12">
        <v>4407551</v>
      </c>
      <c r="H23" s="12" t="s">
        <v>520</v>
      </c>
      <c r="I23" s="12">
        <v>1</v>
      </c>
      <c r="J23" s="12" t="s">
        <v>628</v>
      </c>
      <c r="K23" s="12">
        <v>1</v>
      </c>
      <c r="L23" s="14">
        <v>650000</v>
      </c>
      <c r="M23" s="14">
        <v>123500</v>
      </c>
      <c r="N23" s="14">
        <v>773500</v>
      </c>
      <c r="O23" s="14" t="s">
        <v>629</v>
      </c>
      <c r="P23" s="12" t="s">
        <v>29</v>
      </c>
      <c r="Q23" s="15">
        <v>43579</v>
      </c>
      <c r="R23">
        <f t="shared" si="0"/>
        <v>8</v>
      </c>
      <c r="S23" s="13">
        <v>43582</v>
      </c>
      <c r="T23" s="12">
        <v>1</v>
      </c>
      <c r="U23" s="13">
        <v>43588</v>
      </c>
      <c r="V23" s="12">
        <v>123</v>
      </c>
      <c r="W23" s="11">
        <f t="shared" si="1"/>
        <v>1</v>
      </c>
      <c r="X23" s="12"/>
      <c r="Y23" t="str">
        <f t="shared" si="2"/>
        <v>BIO238</v>
      </c>
      <c r="Z23" s="12"/>
    </row>
    <row r="24" spans="1:26" x14ac:dyDescent="0.25">
      <c r="A24" s="12" t="s">
        <v>40</v>
      </c>
      <c r="B24" s="13">
        <v>43578</v>
      </c>
      <c r="C24" s="12" t="s">
        <v>32</v>
      </c>
      <c r="D24" s="12" t="s">
        <v>33</v>
      </c>
      <c r="E24" s="12">
        <v>17</v>
      </c>
      <c r="F24" s="13">
        <v>43578</v>
      </c>
      <c r="G24" s="12">
        <v>900757947</v>
      </c>
      <c r="H24" s="12" t="s">
        <v>30</v>
      </c>
      <c r="I24" s="12">
        <v>1</v>
      </c>
      <c r="J24" s="12" t="s">
        <v>80</v>
      </c>
      <c r="K24" s="12">
        <v>40</v>
      </c>
      <c r="L24" s="14">
        <v>380000</v>
      </c>
      <c r="M24" s="14" t="s">
        <v>36</v>
      </c>
      <c r="N24" s="14">
        <v>15200000</v>
      </c>
      <c r="O24" s="14" t="s">
        <v>630</v>
      </c>
      <c r="P24" t="s">
        <v>29</v>
      </c>
      <c r="Q24" s="15">
        <v>43579</v>
      </c>
      <c r="R24">
        <f t="shared" si="0"/>
        <v>2</v>
      </c>
      <c r="S24" s="13">
        <v>43580</v>
      </c>
      <c r="T24" s="12">
        <v>40</v>
      </c>
      <c r="U24" s="13">
        <v>43580</v>
      </c>
      <c r="V24" s="12">
        <v>43363</v>
      </c>
      <c r="W24" s="11">
        <f t="shared" si="1"/>
        <v>1</v>
      </c>
      <c r="X24" s="12" t="str">
        <f>+IF(D24="","",VLOOKUP(D24,[1]DATOS!$G$15:$H$37,2,0))</f>
        <v>FARMACIA</v>
      </c>
      <c r="Y24" t="str">
        <f t="shared" si="2"/>
        <v>FAR172</v>
      </c>
      <c r="Z24" s="12"/>
    </row>
    <row r="25" spans="1:26" hidden="1" x14ac:dyDescent="0.25">
      <c r="A25" s="12" t="s">
        <v>24</v>
      </c>
      <c r="B25" s="13">
        <v>43579</v>
      </c>
      <c r="C25" s="12" t="s">
        <v>32</v>
      </c>
      <c r="D25" s="12" t="s">
        <v>33</v>
      </c>
      <c r="E25" s="12">
        <v>18</v>
      </c>
      <c r="F25" s="13">
        <v>43579</v>
      </c>
      <c r="G25" s="12">
        <v>890101815</v>
      </c>
      <c r="H25" s="12" t="s">
        <v>155</v>
      </c>
      <c r="I25" s="12">
        <v>1</v>
      </c>
      <c r="J25" s="12" t="s">
        <v>156</v>
      </c>
      <c r="K25" s="12">
        <v>7</v>
      </c>
      <c r="L25" s="14">
        <v>1510200</v>
      </c>
      <c r="M25" s="14">
        <v>2008566</v>
      </c>
      <c r="N25" s="14">
        <v>12579966</v>
      </c>
      <c r="O25" s="14" t="s">
        <v>639</v>
      </c>
      <c r="P25" t="s">
        <v>29</v>
      </c>
      <c r="Q25" s="15">
        <v>43584</v>
      </c>
      <c r="R25">
        <f t="shared" si="0"/>
        <v>-3</v>
      </c>
      <c r="S25" s="13">
        <v>43580</v>
      </c>
      <c r="T25" s="12">
        <v>7</v>
      </c>
      <c r="U25" s="13">
        <v>43580</v>
      </c>
      <c r="V25" s="12">
        <v>934550</v>
      </c>
      <c r="W25" s="11">
        <f t="shared" si="1"/>
        <v>1</v>
      </c>
      <c r="X25" s="12"/>
      <c r="Y25" t="str">
        <f t="shared" si="2"/>
        <v>FAR18-3</v>
      </c>
      <c r="Z25" s="12"/>
    </row>
    <row r="26" spans="1:26" hidden="1" x14ac:dyDescent="0.25">
      <c r="A26" s="12" t="s">
        <v>24</v>
      </c>
      <c r="B26" s="13">
        <v>43580</v>
      </c>
      <c r="C26" s="12" t="s">
        <v>73</v>
      </c>
      <c r="D26" s="12" t="s">
        <v>26</v>
      </c>
      <c r="E26" s="12">
        <v>26</v>
      </c>
      <c r="F26" s="13">
        <v>43580</v>
      </c>
      <c r="G26" s="12">
        <v>4407551</v>
      </c>
      <c r="H26" s="12" t="s">
        <v>520</v>
      </c>
      <c r="I26" s="12">
        <v>2</v>
      </c>
      <c r="J26" s="12" t="s">
        <v>647</v>
      </c>
      <c r="K26" s="12">
        <v>4</v>
      </c>
      <c r="L26" s="14">
        <v>160000</v>
      </c>
      <c r="M26" s="14">
        <v>121600</v>
      </c>
      <c r="N26" s="14">
        <v>761600</v>
      </c>
      <c r="O26" s="14" t="s">
        <v>646</v>
      </c>
      <c r="P26" s="12" t="s">
        <v>29</v>
      </c>
      <c r="Q26" s="15">
        <v>43584</v>
      </c>
      <c r="R26">
        <f t="shared" si="0"/>
        <v>5</v>
      </c>
      <c r="S26" s="13">
        <v>43588</v>
      </c>
      <c r="T26" s="12">
        <v>4</v>
      </c>
      <c r="U26" s="13">
        <v>43588</v>
      </c>
      <c r="V26" s="12">
        <v>124</v>
      </c>
      <c r="W26" s="11">
        <f t="shared" si="1"/>
        <v>1</v>
      </c>
      <c r="X26" s="12"/>
      <c r="Y26" t="str">
        <f t="shared" si="2"/>
        <v>BIO265</v>
      </c>
      <c r="Z26" s="12"/>
    </row>
    <row r="27" spans="1:26" hidden="1" x14ac:dyDescent="0.25">
      <c r="A27" s="12" t="s">
        <v>40</v>
      </c>
      <c r="B27" s="13">
        <v>43580</v>
      </c>
      <c r="C27" s="12" t="s">
        <v>359</v>
      </c>
      <c r="D27" s="12" t="s">
        <v>26</v>
      </c>
      <c r="E27" s="12">
        <v>29</v>
      </c>
      <c r="F27" s="13">
        <v>43580</v>
      </c>
      <c r="G27" s="12">
        <v>4407551</v>
      </c>
      <c r="H27" s="12" t="s">
        <v>520</v>
      </c>
      <c r="I27" s="12">
        <v>1</v>
      </c>
      <c r="J27" s="12" t="s">
        <v>651</v>
      </c>
      <c r="K27" s="12">
        <v>2</v>
      </c>
      <c r="L27" s="14">
        <v>800000</v>
      </c>
      <c r="M27" s="14">
        <v>304000</v>
      </c>
      <c r="N27" s="14">
        <v>1904000</v>
      </c>
      <c r="O27" s="14" t="s">
        <v>652</v>
      </c>
      <c r="P27" s="12" t="s">
        <v>29</v>
      </c>
      <c r="Q27" s="15">
        <v>43584</v>
      </c>
      <c r="R27">
        <f t="shared" si="0"/>
        <v>15</v>
      </c>
      <c r="S27" s="13">
        <v>43602</v>
      </c>
      <c r="T27" s="12">
        <v>2</v>
      </c>
      <c r="U27" s="13">
        <v>43602</v>
      </c>
      <c r="V27" s="12">
        <v>149</v>
      </c>
      <c r="W27" s="11">
        <f t="shared" si="1"/>
        <v>1</v>
      </c>
      <c r="X27" s="12"/>
      <c r="Y27" t="str">
        <f t="shared" si="2"/>
        <v>BIO2915</v>
      </c>
      <c r="Z27" s="12"/>
    </row>
    <row r="28" spans="1:26" hidden="1" x14ac:dyDescent="0.25">
      <c r="A28" s="12" t="s">
        <v>24</v>
      </c>
      <c r="B28" s="13">
        <v>43580</v>
      </c>
      <c r="C28" s="12" t="s">
        <v>32</v>
      </c>
      <c r="D28" s="12" t="s">
        <v>33</v>
      </c>
      <c r="E28" s="12">
        <v>19</v>
      </c>
      <c r="F28" s="13">
        <v>43580</v>
      </c>
      <c r="G28" s="12">
        <v>800003986</v>
      </c>
      <c r="H28" s="12" t="s">
        <v>653</v>
      </c>
      <c r="I28" s="12">
        <v>2</v>
      </c>
      <c r="J28" s="12" t="s">
        <v>656</v>
      </c>
      <c r="K28" s="12">
        <v>2000</v>
      </c>
      <c r="L28" s="14">
        <v>118</v>
      </c>
      <c r="M28" s="14">
        <v>44840</v>
      </c>
      <c r="N28" s="14">
        <v>280840</v>
      </c>
      <c r="O28" s="14" t="s">
        <v>655</v>
      </c>
      <c r="P28" t="s">
        <v>29</v>
      </c>
      <c r="Q28" s="15">
        <v>43584</v>
      </c>
      <c r="R28">
        <f t="shared" si="0"/>
        <v>10</v>
      </c>
      <c r="S28" s="13">
        <v>43595</v>
      </c>
      <c r="T28" s="12">
        <v>2000</v>
      </c>
      <c r="U28" s="13">
        <v>43595</v>
      </c>
      <c r="V28" s="12">
        <v>19962</v>
      </c>
      <c r="W28" s="11">
        <f t="shared" si="1"/>
        <v>1</v>
      </c>
      <c r="X28" s="12"/>
      <c r="Y28" t="str">
        <f t="shared" si="2"/>
        <v>FAR1910</v>
      </c>
      <c r="Z28" s="12"/>
    </row>
    <row r="29" spans="1:26" hidden="1" x14ac:dyDescent="0.25">
      <c r="A29" s="12" t="s">
        <v>40</v>
      </c>
      <c r="B29" s="13">
        <v>43584</v>
      </c>
      <c r="C29" s="12" t="s">
        <v>165</v>
      </c>
      <c r="D29" s="12" t="s">
        <v>42</v>
      </c>
      <c r="E29" s="12">
        <v>20</v>
      </c>
      <c r="F29" s="13">
        <v>43584</v>
      </c>
      <c r="G29" s="12">
        <v>816007826</v>
      </c>
      <c r="H29" s="12" t="s">
        <v>43</v>
      </c>
      <c r="I29" s="12">
        <v>6</v>
      </c>
      <c r="J29" s="12" t="s">
        <v>666</v>
      </c>
      <c r="K29" s="12">
        <v>5</v>
      </c>
      <c r="L29" s="14">
        <v>5800</v>
      </c>
      <c r="M29" s="14">
        <v>5510</v>
      </c>
      <c r="N29" s="14">
        <v>34510</v>
      </c>
      <c r="O29" s="14" t="s">
        <v>661</v>
      </c>
      <c r="P29" s="12" t="s">
        <v>29</v>
      </c>
      <c r="Q29" s="15">
        <v>43587</v>
      </c>
      <c r="R29">
        <f t="shared" si="0"/>
        <v>9</v>
      </c>
      <c r="S29" s="13">
        <v>43599</v>
      </c>
      <c r="T29" s="12">
        <v>5</v>
      </c>
      <c r="U29" s="13">
        <v>43599</v>
      </c>
      <c r="V29" s="12">
        <v>43766</v>
      </c>
      <c r="W29" s="11">
        <f t="shared" ref="W29:W54" si="3">IF(U29="","",T29/K29)</f>
        <v>1</v>
      </c>
      <c r="X29" s="12"/>
      <c r="Y29" t="str">
        <f t="shared" si="2"/>
        <v>GEH209</v>
      </c>
      <c r="Z29" s="12"/>
    </row>
    <row r="30" spans="1:26" hidden="1" x14ac:dyDescent="0.25">
      <c r="A30" s="12" t="s">
        <v>24</v>
      </c>
      <c r="B30" s="13">
        <v>43584</v>
      </c>
      <c r="C30" s="12" t="s">
        <v>165</v>
      </c>
      <c r="D30" s="12" t="s">
        <v>42</v>
      </c>
      <c r="E30" s="12">
        <v>22</v>
      </c>
      <c r="F30" s="13">
        <v>43584</v>
      </c>
      <c r="G30" s="12">
        <v>2</v>
      </c>
      <c r="H30" s="12" t="s">
        <v>667</v>
      </c>
      <c r="I30" s="12">
        <v>2</v>
      </c>
      <c r="J30" s="12" t="s">
        <v>670</v>
      </c>
      <c r="K30" s="12">
        <v>10</v>
      </c>
      <c r="L30" s="14">
        <v>10000</v>
      </c>
      <c r="M30" s="14" t="s">
        <v>36</v>
      </c>
      <c r="N30" s="14">
        <v>100000</v>
      </c>
      <c r="O30" s="14" t="s">
        <v>669</v>
      </c>
      <c r="P30" s="12" t="s">
        <v>29</v>
      </c>
      <c r="Q30" s="15">
        <v>43587</v>
      </c>
      <c r="R30">
        <f t="shared" ref="R30:R54" si="4">IF(OR(Q30="",U30=""),"",NETWORKDAYS(Q30,U30))</f>
        <v>29</v>
      </c>
      <c r="S30" s="13">
        <v>43627</v>
      </c>
      <c r="T30" s="12">
        <v>6</v>
      </c>
      <c r="U30" s="13">
        <v>43627</v>
      </c>
      <c r="V30" s="12">
        <v>4591</v>
      </c>
      <c r="W30" s="11">
        <f t="shared" si="3"/>
        <v>0.6</v>
      </c>
      <c r="X30" s="12"/>
      <c r="Y30" t="str">
        <f t="shared" si="2"/>
        <v>GEH2229</v>
      </c>
      <c r="Z30" s="12"/>
    </row>
    <row r="31" spans="1:26" hidden="1" x14ac:dyDescent="0.25">
      <c r="A31" s="12" t="s">
        <v>24</v>
      </c>
      <c r="B31" s="13">
        <v>43584</v>
      </c>
      <c r="C31" s="12" t="s">
        <v>41</v>
      </c>
      <c r="D31" s="12" t="s">
        <v>42</v>
      </c>
      <c r="E31" s="12">
        <v>23</v>
      </c>
      <c r="F31" s="13">
        <v>43584</v>
      </c>
      <c r="G31" s="12">
        <v>816007826</v>
      </c>
      <c r="H31" s="12" t="s">
        <v>43</v>
      </c>
      <c r="I31" s="12">
        <v>4</v>
      </c>
      <c r="J31" s="12" t="s">
        <v>675</v>
      </c>
      <c r="K31" s="12">
        <v>1</v>
      </c>
      <c r="L31" s="14">
        <v>58000</v>
      </c>
      <c r="M31" s="14">
        <v>11020</v>
      </c>
      <c r="N31" s="14">
        <v>69020</v>
      </c>
      <c r="O31" s="14" t="s">
        <v>672</v>
      </c>
      <c r="P31" s="12" t="s">
        <v>29</v>
      </c>
      <c r="Q31" s="15">
        <v>43587</v>
      </c>
      <c r="R31">
        <f t="shared" si="4"/>
        <v>9</v>
      </c>
      <c r="S31" s="13">
        <v>43599</v>
      </c>
      <c r="T31" s="12">
        <v>1</v>
      </c>
      <c r="U31" s="13">
        <v>43599</v>
      </c>
      <c r="V31" s="12">
        <v>43761</v>
      </c>
      <c r="W31" s="11">
        <f t="shared" si="3"/>
        <v>1</v>
      </c>
      <c r="X31" s="12"/>
      <c r="Y31" t="str">
        <f t="shared" ref="Y31:Y55" si="5">+D31&amp;E31&amp;R31</f>
        <v>GEH239</v>
      </c>
      <c r="Z31" s="12"/>
    </row>
    <row r="32" spans="1:26" hidden="1" x14ac:dyDescent="0.25">
      <c r="A32" s="12" t="s">
        <v>24</v>
      </c>
      <c r="B32" s="13">
        <v>43584</v>
      </c>
      <c r="C32" s="12" t="s">
        <v>41</v>
      </c>
      <c r="D32" s="12" t="s">
        <v>42</v>
      </c>
      <c r="E32" s="12">
        <v>24</v>
      </c>
      <c r="F32" s="13">
        <v>43584</v>
      </c>
      <c r="G32" s="12">
        <v>830513134</v>
      </c>
      <c r="H32" s="12" t="s">
        <v>676</v>
      </c>
      <c r="I32" s="12">
        <v>1</v>
      </c>
      <c r="J32" s="12" t="s">
        <v>677</v>
      </c>
      <c r="K32" s="12">
        <v>195</v>
      </c>
      <c r="L32" s="14">
        <v>25210</v>
      </c>
      <c r="M32" s="14">
        <v>934030.5</v>
      </c>
      <c r="N32" s="14">
        <v>5849980.5</v>
      </c>
      <c r="O32" s="14" t="s">
        <v>678</v>
      </c>
      <c r="P32" s="12" t="s">
        <v>29</v>
      </c>
      <c r="Q32" s="15">
        <v>43587</v>
      </c>
      <c r="R32">
        <f t="shared" si="4"/>
        <v>33</v>
      </c>
      <c r="S32" s="13">
        <v>43633</v>
      </c>
      <c r="T32" s="12">
        <v>195</v>
      </c>
      <c r="U32" s="13">
        <v>43633</v>
      </c>
      <c r="V32" s="12">
        <v>101279</v>
      </c>
      <c r="W32" s="11">
        <f t="shared" si="3"/>
        <v>1</v>
      </c>
      <c r="X32" s="12"/>
      <c r="Y32" t="str">
        <f t="shared" si="5"/>
        <v>GEH2433</v>
      </c>
      <c r="Z32" s="12"/>
    </row>
    <row r="33" spans="1:26" hidden="1" x14ac:dyDescent="0.25">
      <c r="A33" s="12" t="s">
        <v>24</v>
      </c>
      <c r="B33" s="13">
        <v>43585</v>
      </c>
      <c r="C33" s="12" t="s">
        <v>25</v>
      </c>
      <c r="D33" s="12" t="s">
        <v>26</v>
      </c>
      <c r="E33" s="12">
        <v>31</v>
      </c>
      <c r="F33" s="13">
        <v>43585</v>
      </c>
      <c r="G33" s="12">
        <v>4407551</v>
      </c>
      <c r="H33" s="12" t="s">
        <v>520</v>
      </c>
      <c r="I33" s="12">
        <v>1</v>
      </c>
      <c r="J33" s="12" t="s">
        <v>647</v>
      </c>
      <c r="K33" s="12">
        <v>2</v>
      </c>
      <c r="L33" s="14">
        <v>160000</v>
      </c>
      <c r="M33" s="14">
        <v>60800</v>
      </c>
      <c r="N33" s="14">
        <v>380800</v>
      </c>
      <c r="O33" s="14" t="s">
        <v>679</v>
      </c>
      <c r="P33" s="12" t="s">
        <v>29</v>
      </c>
      <c r="Q33" s="15">
        <v>43587</v>
      </c>
      <c r="R33">
        <f t="shared" si="4"/>
        <v>11</v>
      </c>
      <c r="S33" s="13">
        <v>43601</v>
      </c>
      <c r="T33" s="12">
        <v>2</v>
      </c>
      <c r="U33" s="13">
        <v>43601</v>
      </c>
      <c r="V33" s="12">
        <v>136</v>
      </c>
      <c r="W33" s="11">
        <f t="shared" si="3"/>
        <v>1</v>
      </c>
      <c r="X33" s="12"/>
      <c r="Y33" t="str">
        <f t="shared" si="5"/>
        <v>BIO3111</v>
      </c>
      <c r="Z33" s="12"/>
    </row>
    <row r="34" spans="1:26" hidden="1" x14ac:dyDescent="0.25">
      <c r="A34" s="12" t="s">
        <v>24</v>
      </c>
      <c r="B34" s="13">
        <v>43585</v>
      </c>
      <c r="C34" s="12" t="s">
        <v>73</v>
      </c>
      <c r="D34" s="12" t="s">
        <v>74</v>
      </c>
      <c r="E34" s="12">
        <v>113</v>
      </c>
      <c r="F34" s="13">
        <v>43585</v>
      </c>
      <c r="G34" s="12">
        <v>830091676</v>
      </c>
      <c r="H34" s="12" t="s">
        <v>75</v>
      </c>
      <c r="I34" s="12">
        <v>1</v>
      </c>
      <c r="J34" s="12" t="s">
        <v>680</v>
      </c>
      <c r="K34" s="12">
        <v>1</v>
      </c>
      <c r="L34" s="14">
        <v>2836684</v>
      </c>
      <c r="M34" s="14" t="s">
        <v>36</v>
      </c>
      <c r="N34" s="14">
        <v>2836684</v>
      </c>
      <c r="O34" s="14" t="s">
        <v>681</v>
      </c>
      <c r="P34" s="12" t="s">
        <v>29</v>
      </c>
      <c r="Q34" s="15">
        <v>43591</v>
      </c>
      <c r="R34">
        <f t="shared" si="4"/>
        <v>-8</v>
      </c>
      <c r="S34" s="13">
        <v>43580</v>
      </c>
      <c r="T34" s="12">
        <v>1</v>
      </c>
      <c r="U34" s="13">
        <v>43580</v>
      </c>
      <c r="V34" s="12">
        <v>9211</v>
      </c>
      <c r="W34" s="11">
        <f t="shared" si="3"/>
        <v>1</v>
      </c>
      <c r="X34" s="12"/>
      <c r="Y34" t="str">
        <f t="shared" si="5"/>
        <v>CIR113-8</v>
      </c>
      <c r="Z34" s="12"/>
    </row>
    <row r="35" spans="1:26" hidden="1" x14ac:dyDescent="0.25">
      <c r="A35" s="12" t="s">
        <v>24</v>
      </c>
      <c r="B35" s="13">
        <v>43585</v>
      </c>
      <c r="C35" s="12" t="s">
        <v>25</v>
      </c>
      <c r="D35" s="12" t="s">
        <v>74</v>
      </c>
      <c r="E35" s="12">
        <v>114</v>
      </c>
      <c r="F35" s="13">
        <v>43585</v>
      </c>
      <c r="G35" s="12">
        <v>830091676</v>
      </c>
      <c r="H35" s="12" t="s">
        <v>75</v>
      </c>
      <c r="I35" s="12">
        <v>1</v>
      </c>
      <c r="J35" s="12" t="s">
        <v>682</v>
      </c>
      <c r="K35" s="12">
        <v>1</v>
      </c>
      <c r="L35" s="14">
        <v>3976320</v>
      </c>
      <c r="M35" s="14" t="s">
        <v>36</v>
      </c>
      <c r="N35" s="14">
        <v>3976320</v>
      </c>
      <c r="O35" s="14" t="s">
        <v>683</v>
      </c>
      <c r="P35" s="12" t="s">
        <v>29</v>
      </c>
      <c r="Q35" s="15">
        <v>43591</v>
      </c>
      <c r="R35">
        <f t="shared" si="4"/>
        <v>-10</v>
      </c>
      <c r="S35" s="13">
        <v>43578</v>
      </c>
      <c r="T35" s="12">
        <v>1</v>
      </c>
      <c r="U35" s="13">
        <v>43578</v>
      </c>
      <c r="V35" s="12">
        <v>9188</v>
      </c>
      <c r="W35" s="11">
        <f t="shared" si="3"/>
        <v>1</v>
      </c>
      <c r="X35" s="12"/>
      <c r="Y35" t="str">
        <f t="shared" si="5"/>
        <v>CIR114-10</v>
      </c>
      <c r="Z35" s="12"/>
    </row>
    <row r="36" spans="1:26" hidden="1" x14ac:dyDescent="0.25">
      <c r="A36" s="12" t="s">
        <v>24</v>
      </c>
      <c r="B36" s="13">
        <v>43585</v>
      </c>
      <c r="C36" s="12" t="s">
        <v>25</v>
      </c>
      <c r="D36" s="12" t="s">
        <v>74</v>
      </c>
      <c r="E36" s="12">
        <v>115</v>
      </c>
      <c r="F36" s="13">
        <v>43585</v>
      </c>
      <c r="G36" s="12">
        <v>830091676</v>
      </c>
      <c r="H36" s="12" t="s">
        <v>75</v>
      </c>
      <c r="I36" s="12">
        <v>1</v>
      </c>
      <c r="J36" s="12" t="s">
        <v>686</v>
      </c>
      <c r="K36" s="12">
        <v>1</v>
      </c>
      <c r="L36" s="14">
        <v>350000</v>
      </c>
      <c r="M36" s="14">
        <v>66500</v>
      </c>
      <c r="N36" s="14">
        <v>416500</v>
      </c>
      <c r="O36" s="14" t="s">
        <v>685</v>
      </c>
      <c r="P36" s="12" t="s">
        <v>29</v>
      </c>
      <c r="Q36" s="15">
        <v>43591</v>
      </c>
      <c r="R36">
        <f t="shared" si="4"/>
        <v>-8</v>
      </c>
      <c r="S36" s="13">
        <v>43580</v>
      </c>
      <c r="T36" s="12">
        <v>1</v>
      </c>
      <c r="U36" s="13">
        <v>43580</v>
      </c>
      <c r="V36" s="12">
        <v>9217</v>
      </c>
      <c r="W36" s="11">
        <f t="shared" si="3"/>
        <v>1</v>
      </c>
      <c r="X36" s="12"/>
      <c r="Y36" t="str">
        <f t="shared" si="5"/>
        <v>CIR115-8</v>
      </c>
      <c r="Z36" s="12"/>
    </row>
    <row r="37" spans="1:26" hidden="1" x14ac:dyDescent="0.25">
      <c r="A37" s="12" t="s">
        <v>24</v>
      </c>
      <c r="B37" s="13">
        <v>43585</v>
      </c>
      <c r="C37" s="12" t="s">
        <v>73</v>
      </c>
      <c r="D37" s="12" t="s">
        <v>74</v>
      </c>
      <c r="E37" s="12">
        <v>116</v>
      </c>
      <c r="F37" s="13">
        <v>43585</v>
      </c>
      <c r="G37" s="12">
        <v>830091676</v>
      </c>
      <c r="H37" s="12" t="s">
        <v>75</v>
      </c>
      <c r="I37" s="12">
        <v>1</v>
      </c>
      <c r="J37" s="12" t="s">
        <v>687</v>
      </c>
      <c r="K37" s="12">
        <v>1</v>
      </c>
      <c r="L37" s="14">
        <v>519872</v>
      </c>
      <c r="M37" s="14">
        <v>98775.680000000008</v>
      </c>
      <c r="N37" s="14">
        <v>618647.68000000005</v>
      </c>
      <c r="O37" s="14" t="s">
        <v>688</v>
      </c>
      <c r="P37" s="12" t="s">
        <v>29</v>
      </c>
      <c r="Q37" s="15">
        <v>43591</v>
      </c>
      <c r="R37">
        <f t="shared" si="4"/>
        <v>-10</v>
      </c>
      <c r="S37" s="13">
        <v>43578</v>
      </c>
      <c r="T37" s="12">
        <v>1</v>
      </c>
      <c r="U37" s="13">
        <v>43578</v>
      </c>
      <c r="V37" s="12">
        <v>9189</v>
      </c>
      <c r="W37" s="11">
        <f t="shared" si="3"/>
        <v>1</v>
      </c>
      <c r="X37" s="12"/>
      <c r="Y37" t="str">
        <f t="shared" si="5"/>
        <v>CIR116-10</v>
      </c>
      <c r="Z37" s="12"/>
    </row>
    <row r="38" spans="1:26" hidden="1" x14ac:dyDescent="0.25">
      <c r="A38" s="12" t="s">
        <v>24</v>
      </c>
      <c r="B38" s="13">
        <v>43585</v>
      </c>
      <c r="C38" s="12" t="s">
        <v>25</v>
      </c>
      <c r="D38" s="12" t="s">
        <v>74</v>
      </c>
      <c r="E38" s="12">
        <v>117</v>
      </c>
      <c r="F38" s="13">
        <v>43585</v>
      </c>
      <c r="G38" s="12">
        <v>830091676</v>
      </c>
      <c r="H38" s="12" t="s">
        <v>75</v>
      </c>
      <c r="I38" s="12">
        <v>1</v>
      </c>
      <c r="J38" s="12" t="s">
        <v>689</v>
      </c>
      <c r="K38" s="12">
        <v>1</v>
      </c>
      <c r="L38" s="14">
        <v>4182817</v>
      </c>
      <c r="M38" s="14" t="s">
        <v>36</v>
      </c>
      <c r="N38" s="14">
        <v>4182817</v>
      </c>
      <c r="O38" s="14" t="s">
        <v>690</v>
      </c>
      <c r="P38" s="12" t="s">
        <v>29</v>
      </c>
      <c r="Q38" s="15">
        <v>43591</v>
      </c>
      <c r="R38">
        <f t="shared" si="4"/>
        <v>-10</v>
      </c>
      <c r="S38" s="13">
        <v>43578</v>
      </c>
      <c r="T38" s="12">
        <v>1</v>
      </c>
      <c r="U38" s="13">
        <v>43578</v>
      </c>
      <c r="V38" s="12">
        <v>9191</v>
      </c>
      <c r="W38" s="11">
        <f t="shared" si="3"/>
        <v>1</v>
      </c>
      <c r="X38" s="12" t="str">
        <f>+IF(D38="","",VLOOKUP(D38,[1]DATOS!$G$15:$H$37,2,0))</f>
        <v>CIRUGIA</v>
      </c>
      <c r="Y38" t="str">
        <f t="shared" si="5"/>
        <v>CIR117-10</v>
      </c>
      <c r="Z38" s="12"/>
    </row>
    <row r="39" spans="1:26" hidden="1" x14ac:dyDescent="0.25">
      <c r="A39" s="12" t="s">
        <v>24</v>
      </c>
      <c r="B39" s="13">
        <v>43585</v>
      </c>
      <c r="C39" s="12" t="s">
        <v>25</v>
      </c>
      <c r="D39" s="12" t="s">
        <v>74</v>
      </c>
      <c r="E39" s="12">
        <v>118</v>
      </c>
      <c r="F39" s="13">
        <v>43585</v>
      </c>
      <c r="G39" s="12">
        <v>830091676</v>
      </c>
      <c r="H39" s="12" t="s">
        <v>75</v>
      </c>
      <c r="I39" s="12">
        <v>3</v>
      </c>
      <c r="J39" s="12" t="s">
        <v>694</v>
      </c>
      <c r="K39" s="12">
        <v>1</v>
      </c>
      <c r="L39" s="14">
        <v>186892</v>
      </c>
      <c r="M39" s="14" t="s">
        <v>36</v>
      </c>
      <c r="N39" s="14">
        <v>186892</v>
      </c>
      <c r="O39" s="14" t="s">
        <v>692</v>
      </c>
      <c r="P39" s="12" t="s">
        <v>29</v>
      </c>
      <c r="Q39" s="15">
        <v>43591</v>
      </c>
      <c r="R39">
        <f t="shared" si="4"/>
        <v>-6</v>
      </c>
      <c r="S39" s="13">
        <v>43584</v>
      </c>
      <c r="T39" s="12">
        <v>1</v>
      </c>
      <c r="U39" s="13">
        <v>43584</v>
      </c>
      <c r="V39" s="12">
        <v>9235</v>
      </c>
      <c r="W39" s="11">
        <f t="shared" si="3"/>
        <v>1</v>
      </c>
      <c r="X39" s="12"/>
      <c r="Y39" t="str">
        <f t="shared" si="5"/>
        <v>CIR118-6</v>
      </c>
      <c r="Z39" s="12"/>
    </row>
    <row r="40" spans="1:26" hidden="1" x14ac:dyDescent="0.25">
      <c r="A40" s="12" t="s">
        <v>24</v>
      </c>
      <c r="B40" s="13">
        <v>43585</v>
      </c>
      <c r="C40" s="12" t="s">
        <v>25</v>
      </c>
      <c r="D40" s="12" t="s">
        <v>74</v>
      </c>
      <c r="E40" s="12">
        <v>119</v>
      </c>
      <c r="F40" s="13">
        <v>43585</v>
      </c>
      <c r="G40" s="12">
        <v>830091676</v>
      </c>
      <c r="H40" s="12" t="s">
        <v>75</v>
      </c>
      <c r="I40" s="12">
        <v>1</v>
      </c>
      <c r="J40" s="12" t="s">
        <v>695</v>
      </c>
      <c r="K40" s="12">
        <v>1</v>
      </c>
      <c r="L40" s="14">
        <v>519872</v>
      </c>
      <c r="M40" s="14">
        <v>98775.680000000008</v>
      </c>
      <c r="N40" s="14">
        <v>618647.68000000005</v>
      </c>
      <c r="O40" s="14" t="s">
        <v>696</v>
      </c>
      <c r="P40" s="12" t="s">
        <v>29</v>
      </c>
      <c r="Q40" s="15">
        <v>43591</v>
      </c>
      <c r="R40">
        <f t="shared" si="4"/>
        <v>-6</v>
      </c>
      <c r="S40" s="13">
        <v>43584</v>
      </c>
      <c r="T40" s="12">
        <v>1</v>
      </c>
      <c r="U40" s="13">
        <v>43584</v>
      </c>
      <c r="V40" s="12">
        <v>9236</v>
      </c>
      <c r="W40" s="11">
        <f t="shared" si="3"/>
        <v>1</v>
      </c>
      <c r="X40" s="12"/>
      <c r="Y40" t="str">
        <f t="shared" si="5"/>
        <v>CIR119-6</v>
      </c>
      <c r="Z40" s="12"/>
    </row>
    <row r="41" spans="1:26" hidden="1" x14ac:dyDescent="0.25">
      <c r="A41" s="12" t="s">
        <v>24</v>
      </c>
      <c r="B41" s="13">
        <v>43585</v>
      </c>
      <c r="C41" s="12" t="s">
        <v>73</v>
      </c>
      <c r="D41" s="12" t="s">
        <v>74</v>
      </c>
      <c r="E41" s="12">
        <v>120</v>
      </c>
      <c r="F41" s="13">
        <v>43585</v>
      </c>
      <c r="G41" s="12">
        <v>830091676</v>
      </c>
      <c r="H41" s="12" t="s">
        <v>75</v>
      </c>
      <c r="I41" s="12">
        <v>3</v>
      </c>
      <c r="J41" s="12" t="s">
        <v>700</v>
      </c>
      <c r="K41" s="12">
        <v>1</v>
      </c>
      <c r="L41" s="14">
        <v>192499</v>
      </c>
      <c r="M41" s="14" t="s">
        <v>36</v>
      </c>
      <c r="N41" s="14">
        <v>192499</v>
      </c>
      <c r="O41" s="14" t="s">
        <v>698</v>
      </c>
      <c r="P41" s="12" t="s">
        <v>29</v>
      </c>
      <c r="Q41" s="15">
        <v>43591</v>
      </c>
      <c r="R41">
        <f t="shared" si="4"/>
        <v>-6</v>
      </c>
      <c r="S41" s="13">
        <v>43584</v>
      </c>
      <c r="T41" s="12"/>
      <c r="U41" s="13">
        <v>43584</v>
      </c>
      <c r="V41" s="12">
        <v>9237</v>
      </c>
      <c r="W41" s="11">
        <f t="shared" si="3"/>
        <v>0</v>
      </c>
      <c r="X41" s="12"/>
      <c r="Y41" t="str">
        <f t="shared" si="5"/>
        <v>CIR120-6</v>
      </c>
      <c r="Z41" s="12"/>
    </row>
    <row r="42" spans="1:26" hidden="1" x14ac:dyDescent="0.25">
      <c r="A42" s="12" t="s">
        <v>24</v>
      </c>
      <c r="B42" s="13">
        <v>43585</v>
      </c>
      <c r="C42" s="12" t="s">
        <v>73</v>
      </c>
      <c r="D42" s="12" t="s">
        <v>74</v>
      </c>
      <c r="E42" s="12">
        <v>121</v>
      </c>
      <c r="F42" s="13">
        <v>43585</v>
      </c>
      <c r="G42" s="12">
        <v>823004940</v>
      </c>
      <c r="H42" s="12" t="s">
        <v>102</v>
      </c>
      <c r="I42" s="12">
        <v>5</v>
      </c>
      <c r="J42" s="12" t="s">
        <v>564</v>
      </c>
      <c r="K42" s="12">
        <v>1</v>
      </c>
      <c r="L42" s="14">
        <v>130110</v>
      </c>
      <c r="M42" s="14" t="s">
        <v>36</v>
      </c>
      <c r="N42" s="14">
        <v>130110</v>
      </c>
      <c r="O42" s="14" t="s">
        <v>702</v>
      </c>
      <c r="P42" s="12" t="s">
        <v>29</v>
      </c>
      <c r="Q42" s="15">
        <v>43591</v>
      </c>
      <c r="R42">
        <f t="shared" si="4"/>
        <v>-18</v>
      </c>
      <c r="S42" s="13">
        <v>43566</v>
      </c>
      <c r="T42" s="12">
        <v>1</v>
      </c>
      <c r="U42" s="13">
        <v>43566</v>
      </c>
      <c r="V42" s="12">
        <v>57992</v>
      </c>
      <c r="W42" s="11">
        <f t="shared" si="3"/>
        <v>1</v>
      </c>
      <c r="X42" s="12"/>
      <c r="Y42" t="str">
        <f t="shared" si="5"/>
        <v>CIR121-18</v>
      </c>
      <c r="Z42" s="12"/>
    </row>
    <row r="43" spans="1:26" hidden="1" x14ac:dyDescent="0.25">
      <c r="A43" s="12" t="s">
        <v>24</v>
      </c>
      <c r="B43" s="13">
        <v>43585</v>
      </c>
      <c r="C43" s="12" t="s">
        <v>73</v>
      </c>
      <c r="D43" s="12" t="s">
        <v>74</v>
      </c>
      <c r="E43" s="12">
        <v>122</v>
      </c>
      <c r="F43" s="13">
        <v>43585</v>
      </c>
      <c r="G43" s="12">
        <v>823004940</v>
      </c>
      <c r="H43" s="12" t="s">
        <v>102</v>
      </c>
      <c r="I43" s="12">
        <v>2</v>
      </c>
      <c r="J43" s="12" t="s">
        <v>439</v>
      </c>
      <c r="K43" s="12">
        <v>1</v>
      </c>
      <c r="L43" s="14">
        <v>105791</v>
      </c>
      <c r="M43" s="14" t="s">
        <v>36</v>
      </c>
      <c r="N43" s="14">
        <v>105791</v>
      </c>
      <c r="O43" s="14" t="s">
        <v>703</v>
      </c>
      <c r="P43" s="12" t="s">
        <v>29</v>
      </c>
      <c r="Q43" s="15">
        <v>43591</v>
      </c>
      <c r="R43">
        <f t="shared" si="4"/>
        <v>-16</v>
      </c>
      <c r="S43" s="13">
        <v>43570</v>
      </c>
      <c r="T43" s="12">
        <v>1</v>
      </c>
      <c r="U43" s="13">
        <v>43570</v>
      </c>
      <c r="V43" s="12">
        <v>58123</v>
      </c>
      <c r="W43" s="11">
        <f t="shared" si="3"/>
        <v>1</v>
      </c>
      <c r="X43" s="12"/>
      <c r="Y43" t="str">
        <f t="shared" si="5"/>
        <v>CIR122-16</v>
      </c>
      <c r="Z43" s="12"/>
    </row>
    <row r="44" spans="1:26" hidden="1" x14ac:dyDescent="0.25">
      <c r="A44" s="12" t="s">
        <v>24</v>
      </c>
      <c r="B44" s="13">
        <v>43585</v>
      </c>
      <c r="C44" s="12" t="s">
        <v>73</v>
      </c>
      <c r="D44" s="12" t="s">
        <v>74</v>
      </c>
      <c r="E44" s="12">
        <v>123</v>
      </c>
      <c r="F44" s="13">
        <v>43585</v>
      </c>
      <c r="G44" s="12">
        <v>823004940</v>
      </c>
      <c r="H44" s="12" t="s">
        <v>102</v>
      </c>
      <c r="I44" s="12">
        <v>2</v>
      </c>
      <c r="J44" s="12" t="s">
        <v>439</v>
      </c>
      <c r="K44" s="12">
        <v>1</v>
      </c>
      <c r="L44" s="14">
        <v>105791</v>
      </c>
      <c r="M44" s="14" t="s">
        <v>36</v>
      </c>
      <c r="N44" s="14">
        <v>105791</v>
      </c>
      <c r="O44" s="14" t="s">
        <v>704</v>
      </c>
      <c r="P44" s="12" t="s">
        <v>29</v>
      </c>
      <c r="Q44" s="15">
        <v>43591</v>
      </c>
      <c r="R44">
        <f t="shared" si="4"/>
        <v>-18</v>
      </c>
      <c r="S44" s="13">
        <v>43566</v>
      </c>
      <c r="T44" s="12">
        <v>1</v>
      </c>
      <c r="U44" s="13">
        <v>43566</v>
      </c>
      <c r="V44" s="12">
        <v>57990</v>
      </c>
      <c r="W44" s="11">
        <f t="shared" si="3"/>
        <v>1</v>
      </c>
      <c r="X44" s="12"/>
      <c r="Y44" t="str">
        <f t="shared" si="5"/>
        <v>CIR123-18</v>
      </c>
      <c r="Z44" s="12"/>
    </row>
    <row r="45" spans="1:26" hidden="1" x14ac:dyDescent="0.25">
      <c r="A45" s="12" t="s">
        <v>24</v>
      </c>
      <c r="B45" s="13">
        <v>43585</v>
      </c>
      <c r="C45" s="12" t="s">
        <v>73</v>
      </c>
      <c r="D45" s="12" t="s">
        <v>74</v>
      </c>
      <c r="E45" s="12">
        <v>124</v>
      </c>
      <c r="F45" s="13">
        <v>43585</v>
      </c>
      <c r="G45" s="12">
        <v>823004940</v>
      </c>
      <c r="H45" s="12" t="s">
        <v>102</v>
      </c>
      <c r="I45" s="12">
        <v>2</v>
      </c>
      <c r="J45" s="12" t="s">
        <v>439</v>
      </c>
      <c r="K45" s="12">
        <v>1</v>
      </c>
      <c r="L45" s="14">
        <v>105791</v>
      </c>
      <c r="M45" s="14" t="s">
        <v>36</v>
      </c>
      <c r="N45" s="14">
        <v>105791</v>
      </c>
      <c r="O45" s="14" t="s">
        <v>705</v>
      </c>
      <c r="P45" s="12" t="s">
        <v>29</v>
      </c>
      <c r="Q45" s="15">
        <v>43591</v>
      </c>
      <c r="R45">
        <f t="shared" si="4"/>
        <v>-18</v>
      </c>
      <c r="S45" s="13">
        <v>43566</v>
      </c>
      <c r="T45" s="12">
        <v>1</v>
      </c>
      <c r="U45" s="13">
        <v>43566</v>
      </c>
      <c r="V45" s="12">
        <v>57989</v>
      </c>
      <c r="W45" s="11">
        <f t="shared" si="3"/>
        <v>1</v>
      </c>
      <c r="X45" s="12"/>
      <c r="Y45" t="str">
        <f t="shared" si="5"/>
        <v>CIR124-18</v>
      </c>
      <c r="Z45" s="12"/>
    </row>
    <row r="46" spans="1:26" hidden="1" x14ac:dyDescent="0.25">
      <c r="A46" s="12" t="s">
        <v>24</v>
      </c>
      <c r="B46" s="13">
        <v>43585</v>
      </c>
      <c r="C46" s="12" t="s">
        <v>73</v>
      </c>
      <c r="D46" s="12" t="s">
        <v>74</v>
      </c>
      <c r="E46" s="12">
        <v>125</v>
      </c>
      <c r="F46" s="13">
        <v>43585</v>
      </c>
      <c r="G46" s="12">
        <v>823004940</v>
      </c>
      <c r="H46" s="12" t="s">
        <v>102</v>
      </c>
      <c r="I46" s="12">
        <v>2</v>
      </c>
      <c r="J46" s="12" t="s">
        <v>439</v>
      </c>
      <c r="K46" s="12">
        <v>1</v>
      </c>
      <c r="L46" s="14">
        <v>105791</v>
      </c>
      <c r="M46" s="14" t="s">
        <v>36</v>
      </c>
      <c r="N46" s="14">
        <v>105791</v>
      </c>
      <c r="O46" s="14" t="s">
        <v>707</v>
      </c>
      <c r="P46" s="12" t="s">
        <v>29</v>
      </c>
      <c r="Q46" s="15">
        <v>43591</v>
      </c>
      <c r="R46">
        <f t="shared" si="4"/>
        <v>-18</v>
      </c>
      <c r="S46" s="13">
        <v>43566</v>
      </c>
      <c r="T46" s="12">
        <v>1</v>
      </c>
      <c r="U46" s="13">
        <v>43566</v>
      </c>
      <c r="V46" s="12">
        <v>58108</v>
      </c>
      <c r="W46" s="11">
        <f t="shared" si="3"/>
        <v>1</v>
      </c>
      <c r="X46" s="12"/>
      <c r="Y46" t="str">
        <f t="shared" si="5"/>
        <v>CIR125-18</v>
      </c>
      <c r="Z46" s="12"/>
    </row>
    <row r="47" spans="1:26" hidden="1" x14ac:dyDescent="0.25">
      <c r="A47" s="12" t="s">
        <v>24</v>
      </c>
      <c r="B47" s="13">
        <v>43585</v>
      </c>
      <c r="C47" s="12" t="s">
        <v>73</v>
      </c>
      <c r="D47" s="12" t="s">
        <v>74</v>
      </c>
      <c r="E47" s="12">
        <v>126</v>
      </c>
      <c r="F47" s="13">
        <v>43585</v>
      </c>
      <c r="G47" s="12">
        <v>823004940</v>
      </c>
      <c r="H47" s="12" t="s">
        <v>102</v>
      </c>
      <c r="I47" s="12">
        <v>2</v>
      </c>
      <c r="J47" s="12" t="s">
        <v>439</v>
      </c>
      <c r="K47" s="12">
        <v>1</v>
      </c>
      <c r="L47" s="14">
        <v>105791</v>
      </c>
      <c r="M47" s="14" t="s">
        <v>36</v>
      </c>
      <c r="N47" s="14">
        <v>105791</v>
      </c>
      <c r="O47" s="14" t="s">
        <v>708</v>
      </c>
      <c r="P47" s="12" t="s">
        <v>29</v>
      </c>
      <c r="Q47" s="15">
        <v>43591</v>
      </c>
      <c r="R47">
        <f t="shared" si="4"/>
        <v>-16</v>
      </c>
      <c r="S47" s="13">
        <v>43570</v>
      </c>
      <c r="T47" s="12">
        <v>1</v>
      </c>
      <c r="U47" s="13">
        <v>43570</v>
      </c>
      <c r="V47" s="12">
        <v>58111</v>
      </c>
      <c r="W47" s="11">
        <f t="shared" si="3"/>
        <v>1</v>
      </c>
      <c r="X47" s="12"/>
      <c r="Y47" t="str">
        <f t="shared" si="5"/>
        <v>CIR126-16</v>
      </c>
      <c r="Z47" s="12"/>
    </row>
    <row r="48" spans="1:26" hidden="1" x14ac:dyDescent="0.25">
      <c r="A48" s="12" t="s">
        <v>24</v>
      </c>
      <c r="B48" s="13">
        <v>43585</v>
      </c>
      <c r="C48" s="12" t="s">
        <v>73</v>
      </c>
      <c r="D48" s="12" t="s">
        <v>74</v>
      </c>
      <c r="E48" s="12">
        <v>127</v>
      </c>
      <c r="F48" s="13">
        <v>43585</v>
      </c>
      <c r="G48" s="12">
        <v>823004940</v>
      </c>
      <c r="H48" s="12" t="s">
        <v>102</v>
      </c>
      <c r="I48" s="12">
        <v>4</v>
      </c>
      <c r="J48" s="12" t="s">
        <v>418</v>
      </c>
      <c r="K48" s="12">
        <v>2</v>
      </c>
      <c r="L48" s="14">
        <v>209177</v>
      </c>
      <c r="M48" s="14" t="s">
        <v>36</v>
      </c>
      <c r="N48" s="14">
        <v>418354</v>
      </c>
      <c r="O48" s="14" t="s">
        <v>709</v>
      </c>
      <c r="P48" s="12" t="s">
        <v>29</v>
      </c>
      <c r="Q48" s="15">
        <v>43591</v>
      </c>
      <c r="R48">
        <f t="shared" si="4"/>
        <v>-21</v>
      </c>
      <c r="S48" s="13">
        <v>43563</v>
      </c>
      <c r="T48" s="12">
        <v>2</v>
      </c>
      <c r="U48" s="13">
        <v>43563</v>
      </c>
      <c r="V48" s="12">
        <v>57785</v>
      </c>
      <c r="W48" s="11">
        <f t="shared" si="3"/>
        <v>1</v>
      </c>
      <c r="X48" s="12"/>
      <c r="Y48" t="str">
        <f t="shared" si="5"/>
        <v>CIR127-21</v>
      </c>
      <c r="Z48" s="12"/>
    </row>
    <row r="49" spans="1:26" hidden="1" x14ac:dyDescent="0.25">
      <c r="A49" s="12" t="s">
        <v>24</v>
      </c>
      <c r="B49" s="13">
        <v>43585</v>
      </c>
      <c r="C49" s="12" t="s">
        <v>73</v>
      </c>
      <c r="D49" s="12" t="s">
        <v>74</v>
      </c>
      <c r="E49" s="12">
        <v>129</v>
      </c>
      <c r="F49" s="13">
        <v>43585</v>
      </c>
      <c r="G49" s="12">
        <v>823004940</v>
      </c>
      <c r="H49" s="12" t="s">
        <v>102</v>
      </c>
      <c r="I49" s="12">
        <v>4</v>
      </c>
      <c r="J49" s="12" t="s">
        <v>418</v>
      </c>
      <c r="K49" s="12">
        <v>2</v>
      </c>
      <c r="L49" s="14">
        <v>209177</v>
      </c>
      <c r="M49" s="14" t="s">
        <v>36</v>
      </c>
      <c r="N49" s="14">
        <v>418354</v>
      </c>
      <c r="O49" s="14" t="s">
        <v>711</v>
      </c>
      <c r="P49" s="12" t="s">
        <v>29</v>
      </c>
      <c r="Q49" s="15">
        <v>43591</v>
      </c>
      <c r="R49">
        <f t="shared" si="4"/>
        <v>-16</v>
      </c>
      <c r="S49" s="13">
        <v>43570</v>
      </c>
      <c r="T49" s="12">
        <v>2</v>
      </c>
      <c r="U49" s="13">
        <v>43570</v>
      </c>
      <c r="V49" s="12">
        <v>58118</v>
      </c>
      <c r="W49" s="11">
        <f t="shared" si="3"/>
        <v>1</v>
      </c>
      <c r="X49" s="12"/>
      <c r="Y49" t="str">
        <f t="shared" si="5"/>
        <v>CIR129-16</v>
      </c>
      <c r="Z49" s="12"/>
    </row>
    <row r="50" spans="1:26" hidden="1" x14ac:dyDescent="0.25">
      <c r="A50" s="12" t="s">
        <v>24</v>
      </c>
      <c r="B50" s="13">
        <v>43585</v>
      </c>
      <c r="C50" s="12" t="s">
        <v>73</v>
      </c>
      <c r="D50" s="12" t="s">
        <v>74</v>
      </c>
      <c r="E50" s="12">
        <v>130</v>
      </c>
      <c r="F50" s="13">
        <v>43585</v>
      </c>
      <c r="G50" s="12">
        <v>823004940</v>
      </c>
      <c r="H50" s="12" t="s">
        <v>102</v>
      </c>
      <c r="I50" s="12">
        <v>5</v>
      </c>
      <c r="J50" s="12" t="s">
        <v>714</v>
      </c>
      <c r="K50" s="12">
        <v>1</v>
      </c>
      <c r="L50" s="14">
        <v>330279</v>
      </c>
      <c r="M50" s="14" t="s">
        <v>36</v>
      </c>
      <c r="N50" s="14">
        <v>330279</v>
      </c>
      <c r="O50" s="14" t="s">
        <v>712</v>
      </c>
      <c r="P50" s="12" t="s">
        <v>29</v>
      </c>
      <c r="Q50" s="15">
        <v>43591</v>
      </c>
      <c r="R50">
        <f t="shared" si="4"/>
        <v>-16</v>
      </c>
      <c r="S50" s="13">
        <v>43570</v>
      </c>
      <c r="T50" s="12">
        <v>1</v>
      </c>
      <c r="U50" s="13">
        <v>43570</v>
      </c>
      <c r="V50" s="12">
        <v>58120</v>
      </c>
      <c r="W50" s="11">
        <f t="shared" si="3"/>
        <v>1</v>
      </c>
      <c r="X50" s="12"/>
      <c r="Y50" t="str">
        <f t="shared" si="5"/>
        <v>CIR130-16</v>
      </c>
      <c r="Z50" s="12"/>
    </row>
    <row r="51" spans="1:26" hidden="1" x14ac:dyDescent="0.25">
      <c r="A51" s="12" t="s">
        <v>24</v>
      </c>
      <c r="B51" s="13">
        <v>43585</v>
      </c>
      <c r="C51" s="12" t="s">
        <v>73</v>
      </c>
      <c r="D51" s="12" t="s">
        <v>74</v>
      </c>
      <c r="E51" s="12">
        <v>131</v>
      </c>
      <c r="F51" s="13">
        <v>43585</v>
      </c>
      <c r="G51" s="12">
        <v>823004940</v>
      </c>
      <c r="H51" s="12" t="s">
        <v>102</v>
      </c>
      <c r="I51" s="12">
        <v>4</v>
      </c>
      <c r="J51" s="12" t="s">
        <v>717</v>
      </c>
      <c r="K51" s="12">
        <v>2</v>
      </c>
      <c r="L51" s="14">
        <v>209177</v>
      </c>
      <c r="M51" s="14" t="s">
        <v>36</v>
      </c>
      <c r="N51" s="14">
        <v>418354</v>
      </c>
      <c r="O51" s="14" t="s">
        <v>716</v>
      </c>
      <c r="P51" s="12" t="s">
        <v>29</v>
      </c>
      <c r="Q51" s="15">
        <v>43591</v>
      </c>
      <c r="R51">
        <f t="shared" si="4"/>
        <v>-16</v>
      </c>
      <c r="S51" s="13">
        <v>43570</v>
      </c>
      <c r="T51" s="12">
        <v>2</v>
      </c>
      <c r="U51" s="13">
        <v>43570</v>
      </c>
      <c r="V51" s="12">
        <v>58112</v>
      </c>
      <c r="W51" s="11">
        <f t="shared" si="3"/>
        <v>1</v>
      </c>
      <c r="X51" s="12"/>
      <c r="Y51" t="str">
        <f t="shared" si="5"/>
        <v>CIR131-16</v>
      </c>
      <c r="Z51" s="12"/>
    </row>
    <row r="52" spans="1:26" hidden="1" x14ac:dyDescent="0.25">
      <c r="A52" s="12" t="s">
        <v>24</v>
      </c>
      <c r="B52" s="13">
        <v>43585</v>
      </c>
      <c r="C52" s="12">
        <v>0</v>
      </c>
      <c r="D52" s="12" t="s">
        <v>508</v>
      </c>
      <c r="E52" s="12">
        <v>4</v>
      </c>
      <c r="F52" s="13">
        <v>43585</v>
      </c>
      <c r="G52" s="12">
        <v>900015531</v>
      </c>
      <c r="H52" s="12" t="s">
        <v>167</v>
      </c>
      <c r="I52" s="12">
        <v>1</v>
      </c>
      <c r="J52" s="12" t="s">
        <v>718</v>
      </c>
      <c r="K52" s="12">
        <v>1</v>
      </c>
      <c r="L52" s="14">
        <v>42016.800000000003</v>
      </c>
      <c r="M52" s="14">
        <v>7983.1920000000009</v>
      </c>
      <c r="N52" s="14">
        <v>49999.992000000006</v>
      </c>
      <c r="O52" s="14" t="s">
        <v>719</v>
      </c>
      <c r="P52" s="12" t="s">
        <v>29</v>
      </c>
      <c r="Q52" s="15">
        <v>43591</v>
      </c>
      <c r="R52">
        <f t="shared" si="4"/>
        <v>1</v>
      </c>
      <c r="S52" s="13">
        <v>43591</v>
      </c>
      <c r="T52" s="12">
        <v>1</v>
      </c>
      <c r="U52" s="13">
        <v>43591</v>
      </c>
      <c r="V52" s="12">
        <v>17858</v>
      </c>
      <c r="W52" s="11">
        <f t="shared" si="3"/>
        <v>1</v>
      </c>
      <c r="X52" s="12"/>
      <c r="Y52" t="str">
        <f t="shared" si="5"/>
        <v>FIN41</v>
      </c>
      <c r="Z52" s="12"/>
    </row>
    <row r="53" spans="1:26" hidden="1" x14ac:dyDescent="0.25">
      <c r="A53" s="12" t="s">
        <v>24</v>
      </c>
      <c r="B53" s="13">
        <v>43588</v>
      </c>
      <c r="C53" s="12" t="s">
        <v>25</v>
      </c>
      <c r="D53" s="12" t="s">
        <v>26</v>
      </c>
      <c r="E53" s="12">
        <v>33</v>
      </c>
      <c r="F53" s="13">
        <v>43588</v>
      </c>
      <c r="G53" s="12">
        <v>4407551</v>
      </c>
      <c r="H53" s="12" t="s">
        <v>520</v>
      </c>
      <c r="I53" s="12">
        <v>1</v>
      </c>
      <c r="J53" s="12" t="s">
        <v>243</v>
      </c>
      <c r="K53" s="12">
        <v>1</v>
      </c>
      <c r="L53" s="14">
        <v>120000</v>
      </c>
      <c r="M53" s="14">
        <v>22800</v>
      </c>
      <c r="N53" s="14">
        <v>142800</v>
      </c>
      <c r="O53" s="14" t="s">
        <v>724</v>
      </c>
      <c r="P53" s="12" t="s">
        <v>29</v>
      </c>
      <c r="Q53" s="15">
        <v>43589</v>
      </c>
      <c r="R53">
        <f t="shared" si="4"/>
        <v>6</v>
      </c>
      <c r="S53" s="13">
        <v>43598</v>
      </c>
      <c r="T53" s="12">
        <v>1</v>
      </c>
      <c r="U53" s="13">
        <v>43598</v>
      </c>
      <c r="V53" s="12">
        <v>217</v>
      </c>
      <c r="W53" s="11">
        <f t="shared" si="3"/>
        <v>1</v>
      </c>
      <c r="X53" s="12"/>
      <c r="Y53" t="str">
        <f t="shared" si="5"/>
        <v>BIO336</v>
      </c>
      <c r="Z53" s="12"/>
    </row>
    <row r="54" spans="1:26" hidden="1" x14ac:dyDescent="0.25">
      <c r="A54" s="12" t="s">
        <v>24</v>
      </c>
      <c r="B54" s="13">
        <v>43588</v>
      </c>
      <c r="C54" s="12" t="s">
        <v>409</v>
      </c>
      <c r="D54" s="12" t="s">
        <v>410</v>
      </c>
      <c r="E54" s="12">
        <v>7</v>
      </c>
      <c r="F54" s="13">
        <v>43588</v>
      </c>
      <c r="G54" s="12">
        <v>800224359</v>
      </c>
      <c r="H54" s="12" t="s">
        <v>744</v>
      </c>
      <c r="I54" s="12">
        <v>3</v>
      </c>
      <c r="J54" s="12" t="s">
        <v>748</v>
      </c>
      <c r="K54" s="12">
        <v>5</v>
      </c>
      <c r="L54" s="14">
        <v>36000</v>
      </c>
      <c r="M54" s="14">
        <v>34200</v>
      </c>
      <c r="N54" s="14">
        <v>214200</v>
      </c>
      <c r="O54" s="14" t="s">
        <v>746</v>
      </c>
      <c r="P54" s="12" t="s">
        <v>29</v>
      </c>
      <c r="Q54" s="15">
        <v>43593</v>
      </c>
      <c r="R54">
        <f t="shared" si="4"/>
        <v>7</v>
      </c>
      <c r="S54" s="13">
        <v>43601</v>
      </c>
      <c r="T54" s="12">
        <v>5</v>
      </c>
      <c r="U54" s="13">
        <v>43601</v>
      </c>
      <c r="V54" s="12">
        <v>25804</v>
      </c>
      <c r="W54" s="11">
        <f t="shared" si="3"/>
        <v>1</v>
      </c>
      <c r="X54" s="12"/>
      <c r="Y54" t="str">
        <f t="shared" si="5"/>
        <v>PAT77</v>
      </c>
      <c r="Z54" s="12"/>
    </row>
    <row r="55" spans="1:26" hidden="1" x14ac:dyDescent="0.25">
      <c r="A55" s="12" t="s">
        <v>24</v>
      </c>
      <c r="B55" s="13">
        <v>43591</v>
      </c>
      <c r="C55" s="12" t="s">
        <v>605</v>
      </c>
      <c r="D55" s="12" t="s">
        <v>33</v>
      </c>
      <c r="E55" s="12">
        <v>20</v>
      </c>
      <c r="F55" s="13">
        <v>43591</v>
      </c>
      <c r="G55" s="12">
        <v>823004940</v>
      </c>
      <c r="H55" s="12" t="s">
        <v>102</v>
      </c>
      <c r="I55" s="12">
        <v>4</v>
      </c>
      <c r="J55" s="12" t="s">
        <v>537</v>
      </c>
      <c r="K55" s="12">
        <v>2</v>
      </c>
      <c r="L55" s="14">
        <v>209177</v>
      </c>
      <c r="M55" s="14" t="s">
        <v>36</v>
      </c>
      <c r="N55" s="14">
        <v>418354</v>
      </c>
      <c r="O55" s="14" t="s">
        <v>754</v>
      </c>
      <c r="P55" s="12" t="s">
        <v>29</v>
      </c>
      <c r="Q55" s="15">
        <v>43594</v>
      </c>
      <c r="R55">
        <f t="shared" ref="R55:R63" si="6">IF(OR(Q55="",U55=""),"",NETWORKDAYS(Q55,U55))</f>
        <v>2</v>
      </c>
      <c r="S55" s="13">
        <v>43595</v>
      </c>
      <c r="T55" s="12">
        <v>2</v>
      </c>
      <c r="U55" s="13">
        <v>43595</v>
      </c>
      <c r="V55" s="12">
        <v>58858</v>
      </c>
      <c r="W55" s="11">
        <f t="shared" ref="W55:W63" si="7">IF(U55="","",T55/K55)</f>
        <v>1</v>
      </c>
      <c r="X55" s="12"/>
      <c r="Y55" t="str">
        <f t="shared" si="5"/>
        <v>FAR202</v>
      </c>
      <c r="Z55" s="12"/>
    </row>
    <row r="56" spans="1:26" hidden="1" x14ac:dyDescent="0.25">
      <c r="A56" s="12" t="s">
        <v>24</v>
      </c>
      <c r="B56" s="13">
        <v>43591</v>
      </c>
      <c r="C56" s="12" t="s">
        <v>605</v>
      </c>
      <c r="D56" s="12" t="s">
        <v>33</v>
      </c>
      <c r="E56" s="12">
        <v>21</v>
      </c>
      <c r="F56" s="13">
        <v>43591</v>
      </c>
      <c r="G56" s="12">
        <v>823004940</v>
      </c>
      <c r="H56" s="12" t="s">
        <v>102</v>
      </c>
      <c r="I56" s="12">
        <v>4</v>
      </c>
      <c r="J56" s="12" t="s">
        <v>537</v>
      </c>
      <c r="K56" s="12">
        <v>1</v>
      </c>
      <c r="L56" s="14">
        <v>209177</v>
      </c>
      <c r="M56" s="14" t="s">
        <v>36</v>
      </c>
      <c r="N56" s="14">
        <v>209177</v>
      </c>
      <c r="O56" s="14" t="s">
        <v>756</v>
      </c>
      <c r="P56" t="s">
        <v>29</v>
      </c>
      <c r="Q56" s="15">
        <v>43593</v>
      </c>
      <c r="R56">
        <f t="shared" si="6"/>
        <v>3</v>
      </c>
      <c r="S56" s="13">
        <v>43595</v>
      </c>
      <c r="T56" s="12">
        <v>1</v>
      </c>
      <c r="U56" s="13">
        <v>43595</v>
      </c>
      <c r="V56" s="12">
        <v>58856</v>
      </c>
      <c r="W56" s="11">
        <f t="shared" si="7"/>
        <v>1</v>
      </c>
      <c r="X56" s="12"/>
      <c r="Y56" t="str">
        <f t="shared" ref="Y56:Y65" si="8">+D56&amp;E56&amp;R56</f>
        <v>FAR213</v>
      </c>
      <c r="Z56" s="12"/>
    </row>
    <row r="57" spans="1:26" hidden="1" x14ac:dyDescent="0.25">
      <c r="A57" s="12" t="s">
        <v>24</v>
      </c>
      <c r="B57" s="13">
        <v>43591</v>
      </c>
      <c r="C57" s="12" t="s">
        <v>32</v>
      </c>
      <c r="D57" s="12" t="s">
        <v>33</v>
      </c>
      <c r="E57" s="12">
        <v>22</v>
      </c>
      <c r="F57" s="13">
        <v>43591</v>
      </c>
      <c r="G57" s="12">
        <v>823004940</v>
      </c>
      <c r="H57" s="12" t="s">
        <v>102</v>
      </c>
      <c r="I57" s="12">
        <v>2</v>
      </c>
      <c r="J57" s="12" t="s">
        <v>439</v>
      </c>
      <c r="K57" s="12">
        <v>1</v>
      </c>
      <c r="L57" s="14">
        <v>105791</v>
      </c>
      <c r="M57" s="14" t="s">
        <v>36</v>
      </c>
      <c r="N57" s="14">
        <v>105791</v>
      </c>
      <c r="O57" s="14" t="s">
        <v>758</v>
      </c>
      <c r="P57" t="s">
        <v>29</v>
      </c>
      <c r="Q57" s="15">
        <v>43593</v>
      </c>
      <c r="R57">
        <f t="shared" si="6"/>
        <v>3</v>
      </c>
      <c r="S57" s="13">
        <v>43595</v>
      </c>
      <c r="T57" s="12">
        <v>1</v>
      </c>
      <c r="U57" s="13">
        <v>43595</v>
      </c>
      <c r="V57" s="12">
        <v>58863</v>
      </c>
      <c r="W57" s="11">
        <f t="shared" si="7"/>
        <v>1</v>
      </c>
      <c r="X57" s="12"/>
      <c r="Y57" t="str">
        <f t="shared" si="8"/>
        <v>FAR223</v>
      </c>
      <c r="Z57" s="12"/>
    </row>
    <row r="58" spans="1:26" hidden="1" x14ac:dyDescent="0.25">
      <c r="A58" s="12" t="s">
        <v>24</v>
      </c>
      <c r="B58" s="13">
        <v>43591</v>
      </c>
      <c r="C58" s="12" t="s">
        <v>32</v>
      </c>
      <c r="D58" s="12" t="s">
        <v>33</v>
      </c>
      <c r="E58" s="12">
        <v>23</v>
      </c>
      <c r="F58" s="13">
        <v>43591</v>
      </c>
      <c r="G58" s="12">
        <v>823004940</v>
      </c>
      <c r="H58" s="12" t="s">
        <v>102</v>
      </c>
      <c r="I58" s="12">
        <v>4</v>
      </c>
      <c r="J58" s="12" t="s">
        <v>761</v>
      </c>
      <c r="K58" s="12">
        <v>1</v>
      </c>
      <c r="L58" s="14">
        <v>544636</v>
      </c>
      <c r="M58" s="14" t="s">
        <v>36</v>
      </c>
      <c r="N58" s="14">
        <v>544636</v>
      </c>
      <c r="O58" s="14" t="s">
        <v>759</v>
      </c>
      <c r="P58" t="s">
        <v>29</v>
      </c>
      <c r="Q58" s="15">
        <v>43593</v>
      </c>
      <c r="R58">
        <f t="shared" si="6"/>
        <v>3</v>
      </c>
      <c r="S58" s="13">
        <v>43595</v>
      </c>
      <c r="T58" s="12">
        <v>1</v>
      </c>
      <c r="U58" s="13">
        <v>43595</v>
      </c>
      <c r="V58" s="12">
        <v>58860</v>
      </c>
      <c r="W58" s="11">
        <f t="shared" si="7"/>
        <v>1</v>
      </c>
      <c r="X58" s="12"/>
      <c r="Y58" t="str">
        <f t="shared" si="8"/>
        <v>FAR233</v>
      </c>
      <c r="Z58" s="12"/>
    </row>
    <row r="59" spans="1:26" hidden="1" x14ac:dyDescent="0.25">
      <c r="A59" s="12" t="s">
        <v>40</v>
      </c>
      <c r="B59" s="13">
        <v>43594</v>
      </c>
      <c r="C59" s="12">
        <v>0</v>
      </c>
      <c r="D59" s="12" t="s">
        <v>26</v>
      </c>
      <c r="E59" s="12">
        <v>34</v>
      </c>
      <c r="F59" s="13">
        <v>43594</v>
      </c>
      <c r="G59" s="12">
        <v>4407551</v>
      </c>
      <c r="H59" s="12" t="s">
        <v>520</v>
      </c>
      <c r="I59" s="12">
        <v>1</v>
      </c>
      <c r="J59" s="12" t="s">
        <v>765</v>
      </c>
      <c r="K59" s="12">
        <v>1</v>
      </c>
      <c r="L59" s="14">
        <v>1600000</v>
      </c>
      <c r="M59" s="14">
        <v>304000</v>
      </c>
      <c r="N59" s="14">
        <v>1904000</v>
      </c>
      <c r="O59" s="14" t="s">
        <v>766</v>
      </c>
      <c r="P59" s="12" t="s">
        <v>29</v>
      </c>
      <c r="Q59" s="15">
        <v>43614</v>
      </c>
      <c r="R59">
        <f t="shared" si="6"/>
        <v>5</v>
      </c>
      <c r="S59" s="13">
        <v>43620</v>
      </c>
      <c r="T59" s="12">
        <v>1</v>
      </c>
      <c r="U59" s="13">
        <v>43620</v>
      </c>
      <c r="V59" s="12">
        <v>190</v>
      </c>
      <c r="W59" s="11">
        <f t="shared" si="7"/>
        <v>1</v>
      </c>
      <c r="X59" s="12"/>
      <c r="Y59" t="str">
        <f t="shared" si="8"/>
        <v>BIO345</v>
      </c>
      <c r="Z59" s="12"/>
    </row>
    <row r="60" spans="1:26" hidden="1" x14ac:dyDescent="0.25">
      <c r="A60" s="12" t="s">
        <v>40</v>
      </c>
      <c r="B60" s="13">
        <v>43594</v>
      </c>
      <c r="C60" s="12" t="s">
        <v>25</v>
      </c>
      <c r="D60" s="12" t="s">
        <v>26</v>
      </c>
      <c r="E60" s="12">
        <v>35</v>
      </c>
      <c r="F60" s="13">
        <v>43594</v>
      </c>
      <c r="G60" s="12">
        <v>4407551</v>
      </c>
      <c r="H60" s="12" t="s">
        <v>520</v>
      </c>
      <c r="I60" s="12">
        <v>1</v>
      </c>
      <c r="J60" s="12" t="s">
        <v>767</v>
      </c>
      <c r="K60" s="12">
        <v>1</v>
      </c>
      <c r="L60" s="14">
        <v>90000</v>
      </c>
      <c r="M60" s="14">
        <v>17100</v>
      </c>
      <c r="N60" s="14">
        <v>107100</v>
      </c>
      <c r="O60" s="14" t="s">
        <v>768</v>
      </c>
      <c r="P60" s="12" t="s">
        <v>29</v>
      </c>
      <c r="Q60" s="15">
        <v>43602</v>
      </c>
      <c r="R60">
        <f t="shared" si="6"/>
        <v>-14</v>
      </c>
      <c r="S60" s="13">
        <v>43585</v>
      </c>
      <c r="T60" s="12">
        <v>1</v>
      </c>
      <c r="U60" s="13">
        <v>43585</v>
      </c>
      <c r="V60" s="12">
        <v>99</v>
      </c>
      <c r="W60" s="11">
        <f t="shared" si="7"/>
        <v>1</v>
      </c>
      <c r="X60" s="12"/>
      <c r="Y60" t="str">
        <f t="shared" si="8"/>
        <v>BIO35-14</v>
      </c>
      <c r="Z60" s="12"/>
    </row>
    <row r="61" spans="1:26" x14ac:dyDescent="0.25">
      <c r="A61" s="12" t="s">
        <v>24</v>
      </c>
      <c r="B61" s="13">
        <v>43594</v>
      </c>
      <c r="C61" s="12" t="s">
        <v>32</v>
      </c>
      <c r="D61" s="12" t="s">
        <v>33</v>
      </c>
      <c r="E61" s="12">
        <v>25</v>
      </c>
      <c r="F61" s="13">
        <v>43594</v>
      </c>
      <c r="G61" s="12">
        <v>900757947</v>
      </c>
      <c r="H61" s="12" t="s">
        <v>30</v>
      </c>
      <c r="I61" s="12">
        <v>1</v>
      </c>
      <c r="J61" s="12" t="s">
        <v>80</v>
      </c>
      <c r="K61" s="12">
        <v>30</v>
      </c>
      <c r="L61" s="14">
        <v>380000</v>
      </c>
      <c r="M61" s="14" t="s">
        <v>36</v>
      </c>
      <c r="N61" s="14">
        <v>11400000</v>
      </c>
      <c r="O61" s="14" t="s">
        <v>771</v>
      </c>
      <c r="P61" t="s">
        <v>29</v>
      </c>
      <c r="Q61" s="15">
        <v>43594</v>
      </c>
      <c r="R61">
        <f t="shared" si="6"/>
        <v>5</v>
      </c>
      <c r="S61" s="13">
        <v>43600</v>
      </c>
      <c r="T61" s="12">
        <v>30</v>
      </c>
      <c r="U61" s="13">
        <v>43600</v>
      </c>
      <c r="V61" s="12">
        <v>43810</v>
      </c>
      <c r="W61" s="11">
        <f t="shared" si="7"/>
        <v>1</v>
      </c>
      <c r="X61" s="12"/>
      <c r="Y61" t="str">
        <f t="shared" si="8"/>
        <v>FAR255</v>
      </c>
      <c r="Z61" s="12"/>
    </row>
    <row r="62" spans="1:26" hidden="1" x14ac:dyDescent="0.25">
      <c r="A62" s="12" t="s">
        <v>24</v>
      </c>
      <c r="B62" s="13">
        <v>43594</v>
      </c>
      <c r="C62" s="12">
        <v>0</v>
      </c>
      <c r="D62" s="12" t="s">
        <v>82</v>
      </c>
      <c r="E62" s="12">
        <v>25</v>
      </c>
      <c r="F62" s="13">
        <v>43594</v>
      </c>
      <c r="G62" s="12">
        <v>900015531</v>
      </c>
      <c r="H62" s="12" t="s">
        <v>167</v>
      </c>
      <c r="I62" s="12">
        <v>16</v>
      </c>
      <c r="J62" s="12" t="s">
        <v>786</v>
      </c>
      <c r="K62" s="12">
        <v>40</v>
      </c>
      <c r="L62" s="14">
        <v>3000</v>
      </c>
      <c r="M62" s="14">
        <v>22800</v>
      </c>
      <c r="N62" s="14">
        <v>142800</v>
      </c>
      <c r="O62" s="14" t="s">
        <v>773</v>
      </c>
      <c r="P62" s="12" t="s">
        <v>29</v>
      </c>
      <c r="Q62" s="15">
        <v>43595</v>
      </c>
      <c r="R62">
        <f t="shared" si="6"/>
        <v>1</v>
      </c>
      <c r="S62" s="13">
        <v>43595</v>
      </c>
      <c r="T62" s="12">
        <v>40</v>
      </c>
      <c r="U62" s="13">
        <v>43595</v>
      </c>
      <c r="V62" s="12">
        <v>17864</v>
      </c>
      <c r="W62" s="11">
        <f t="shared" si="7"/>
        <v>1</v>
      </c>
      <c r="X62" s="12"/>
      <c r="Y62" t="str">
        <f t="shared" si="8"/>
        <v>GEN251</v>
      </c>
      <c r="Z62" s="12"/>
    </row>
    <row r="63" spans="1:26" hidden="1" x14ac:dyDescent="0.25">
      <c r="A63" s="12" t="s">
        <v>24</v>
      </c>
      <c r="B63" s="13">
        <v>43594</v>
      </c>
      <c r="C63" s="12">
        <v>0</v>
      </c>
      <c r="D63" s="12" t="s">
        <v>82</v>
      </c>
      <c r="E63" s="12">
        <v>26</v>
      </c>
      <c r="F63" s="13">
        <v>43594</v>
      </c>
      <c r="G63" s="12">
        <v>900015531</v>
      </c>
      <c r="H63" s="12" t="s">
        <v>167</v>
      </c>
      <c r="I63" s="12">
        <v>1</v>
      </c>
      <c r="J63" s="12" t="s">
        <v>787</v>
      </c>
      <c r="K63" s="12">
        <v>500</v>
      </c>
      <c r="L63" s="14">
        <v>606</v>
      </c>
      <c r="M63" s="14">
        <v>57578</v>
      </c>
      <c r="N63" s="14">
        <v>360618</v>
      </c>
      <c r="O63" s="14" t="s">
        <v>788</v>
      </c>
      <c r="P63" s="12" t="s">
        <v>29</v>
      </c>
      <c r="Q63" s="15">
        <v>43595</v>
      </c>
      <c r="R63">
        <f t="shared" si="6"/>
        <v>1</v>
      </c>
      <c r="S63" s="13">
        <v>43595</v>
      </c>
      <c r="T63" s="12">
        <v>500</v>
      </c>
      <c r="U63" s="13">
        <v>43595</v>
      </c>
      <c r="V63" s="12">
        <v>17862</v>
      </c>
      <c r="W63" s="11">
        <f t="shared" si="7"/>
        <v>1</v>
      </c>
      <c r="X63" s="12"/>
      <c r="Y63" t="str">
        <f t="shared" si="8"/>
        <v>GEN261</v>
      </c>
      <c r="Z63" s="12"/>
    </row>
    <row r="64" spans="1:26" hidden="1" x14ac:dyDescent="0.25">
      <c r="A64" s="12" t="s">
        <v>24</v>
      </c>
      <c r="B64" s="13">
        <v>43596</v>
      </c>
      <c r="C64" s="12">
        <v>0</v>
      </c>
      <c r="D64" s="12" t="s">
        <v>82</v>
      </c>
      <c r="E64" s="12">
        <v>27</v>
      </c>
      <c r="F64" s="13">
        <v>43596</v>
      </c>
      <c r="G64" s="12">
        <v>900121075</v>
      </c>
      <c r="H64" s="12" t="s">
        <v>816</v>
      </c>
      <c r="I64" s="12">
        <v>35</v>
      </c>
      <c r="J64" s="12" t="s">
        <v>852</v>
      </c>
      <c r="K64" s="12">
        <v>8</v>
      </c>
      <c r="L64" s="14">
        <v>2268.90756302521</v>
      </c>
      <c r="M64" s="14">
        <v>3448.7394957983192</v>
      </c>
      <c r="N64" s="14">
        <v>21600</v>
      </c>
      <c r="O64" s="14" t="s">
        <v>818</v>
      </c>
      <c r="P64" t="s">
        <v>29</v>
      </c>
      <c r="Q64" s="15">
        <v>43599</v>
      </c>
      <c r="R64">
        <f t="shared" ref="R64:R88" si="9">IF(OR(Q64="",U64=""),"",NETWORKDAYS(Q64,U64))</f>
        <v>1</v>
      </c>
      <c r="S64" s="13">
        <v>43599</v>
      </c>
      <c r="T64" s="12">
        <v>8</v>
      </c>
      <c r="U64" s="13">
        <v>43599</v>
      </c>
      <c r="V64" s="12">
        <v>1019742</v>
      </c>
      <c r="W64" s="11">
        <f t="shared" ref="W64:W88" si="10">IF(U64="","",T64/K64)</f>
        <v>1</v>
      </c>
      <c r="X64" s="12"/>
      <c r="Y64" t="str">
        <f t="shared" si="8"/>
        <v>GEN271</v>
      </c>
      <c r="Z64" s="12"/>
    </row>
    <row r="65" spans="1:26" hidden="1" x14ac:dyDescent="0.25">
      <c r="A65" s="12" t="s">
        <v>24</v>
      </c>
      <c r="B65" s="13">
        <v>43598</v>
      </c>
      <c r="C65" s="12" t="s">
        <v>32</v>
      </c>
      <c r="D65" s="12" t="s">
        <v>33</v>
      </c>
      <c r="E65" s="12">
        <v>40</v>
      </c>
      <c r="F65" s="13">
        <v>43598</v>
      </c>
      <c r="G65" s="12">
        <v>800157163</v>
      </c>
      <c r="H65" s="12" t="s">
        <v>363</v>
      </c>
      <c r="I65" s="12">
        <v>1</v>
      </c>
      <c r="J65" s="12" t="s">
        <v>364</v>
      </c>
      <c r="K65" s="12">
        <v>4</v>
      </c>
      <c r="L65" s="14">
        <v>63000</v>
      </c>
      <c r="M65" s="14">
        <v>47880</v>
      </c>
      <c r="N65" s="14">
        <v>299880</v>
      </c>
      <c r="O65" s="14" t="s">
        <v>856</v>
      </c>
      <c r="P65" t="s">
        <v>29</v>
      </c>
      <c r="Q65" s="15">
        <v>43601</v>
      </c>
      <c r="R65">
        <f t="shared" si="9"/>
        <v>2</v>
      </c>
      <c r="S65" s="13">
        <v>43603</v>
      </c>
      <c r="T65" s="12">
        <v>1</v>
      </c>
      <c r="U65" s="13">
        <v>43603</v>
      </c>
      <c r="V65" s="12">
        <v>34936</v>
      </c>
      <c r="W65" s="11">
        <f t="shared" si="10"/>
        <v>0.25</v>
      </c>
      <c r="X65" s="12"/>
      <c r="Y65" t="str">
        <f t="shared" si="8"/>
        <v>FAR402</v>
      </c>
      <c r="Z65" s="12"/>
    </row>
    <row r="66" spans="1:26" hidden="1" x14ac:dyDescent="0.25">
      <c r="A66" s="12" t="s">
        <v>24</v>
      </c>
      <c r="B66" s="13">
        <v>43598</v>
      </c>
      <c r="C66" s="12" t="s">
        <v>32</v>
      </c>
      <c r="D66" s="12" t="s">
        <v>33</v>
      </c>
      <c r="E66" s="12">
        <v>42</v>
      </c>
      <c r="F66" s="13">
        <v>43598</v>
      </c>
      <c r="G66" s="12">
        <v>830091676</v>
      </c>
      <c r="H66" s="12" t="s">
        <v>75</v>
      </c>
      <c r="I66" s="12">
        <v>1</v>
      </c>
      <c r="J66" s="12" t="s">
        <v>857</v>
      </c>
      <c r="K66" s="12">
        <v>1</v>
      </c>
      <c r="L66" s="14">
        <v>4767130</v>
      </c>
      <c r="M66" s="14" t="s">
        <v>36</v>
      </c>
      <c r="N66" s="14">
        <v>4767130</v>
      </c>
      <c r="O66" s="14" t="s">
        <v>858</v>
      </c>
      <c r="P66" t="s">
        <v>29</v>
      </c>
      <c r="Q66" s="15">
        <v>43605</v>
      </c>
      <c r="R66">
        <f t="shared" si="9"/>
        <v>-6</v>
      </c>
      <c r="S66" s="13">
        <v>43598</v>
      </c>
      <c r="T66" s="12">
        <v>1</v>
      </c>
      <c r="U66" s="13">
        <v>43598</v>
      </c>
      <c r="V66" s="12">
        <v>9352</v>
      </c>
      <c r="W66" s="11">
        <f t="shared" si="10"/>
        <v>1</v>
      </c>
      <c r="X66" s="12"/>
      <c r="Y66" t="str">
        <f t="shared" ref="Y66:Y90" si="11">+D66&amp;E66&amp;R66</f>
        <v>FAR42-6</v>
      </c>
      <c r="Z66" s="12"/>
    </row>
    <row r="67" spans="1:26" hidden="1" x14ac:dyDescent="0.25">
      <c r="A67" s="12" t="s">
        <v>24</v>
      </c>
      <c r="B67" s="13">
        <v>43598</v>
      </c>
      <c r="C67" s="12">
        <v>0</v>
      </c>
      <c r="D67" s="12" t="s">
        <v>82</v>
      </c>
      <c r="E67" s="12">
        <v>28</v>
      </c>
      <c r="F67" s="13">
        <v>43598</v>
      </c>
      <c r="G67" s="12">
        <v>860028580</v>
      </c>
      <c r="H67" s="12" t="s">
        <v>68</v>
      </c>
      <c r="I67" s="12">
        <v>3</v>
      </c>
      <c r="J67" s="12" t="s">
        <v>864</v>
      </c>
      <c r="K67" s="12">
        <v>3</v>
      </c>
      <c r="L67" s="14">
        <v>44030</v>
      </c>
      <c r="M67" s="14">
        <v>25097.1</v>
      </c>
      <c r="N67" s="14">
        <v>157187.1</v>
      </c>
      <c r="O67" s="14" t="s">
        <v>862</v>
      </c>
      <c r="P67" s="12" t="s">
        <v>29</v>
      </c>
      <c r="Q67" s="15">
        <v>43599</v>
      </c>
      <c r="R67">
        <f t="shared" si="9"/>
        <v>2</v>
      </c>
      <c r="S67" s="13">
        <v>43599</v>
      </c>
      <c r="T67" s="12">
        <v>3</v>
      </c>
      <c r="U67" s="13">
        <v>43600</v>
      </c>
      <c r="V67" s="12">
        <v>1199621</v>
      </c>
      <c r="W67" s="11">
        <f t="shared" si="10"/>
        <v>1</v>
      </c>
      <c r="X67" s="12"/>
      <c r="Y67" t="str">
        <f t="shared" si="11"/>
        <v>GEN282</v>
      </c>
      <c r="Z67" s="12"/>
    </row>
    <row r="68" spans="1:26" hidden="1" x14ac:dyDescent="0.25">
      <c r="A68" s="12" t="s">
        <v>24</v>
      </c>
      <c r="B68" s="13">
        <v>43598</v>
      </c>
      <c r="C68" s="12">
        <v>0</v>
      </c>
      <c r="D68" s="12" t="s">
        <v>82</v>
      </c>
      <c r="E68" s="12">
        <v>31</v>
      </c>
      <c r="F68" s="13">
        <v>43598</v>
      </c>
      <c r="G68" s="12">
        <v>900230701</v>
      </c>
      <c r="H68" s="12" t="s">
        <v>871</v>
      </c>
      <c r="I68" s="12">
        <v>1</v>
      </c>
      <c r="J68" s="12" t="s">
        <v>872</v>
      </c>
      <c r="K68" s="12">
        <v>4</v>
      </c>
      <c r="L68" s="14">
        <v>157142.79999999999</v>
      </c>
      <c r="M68" s="14">
        <v>119428.52799999999</v>
      </c>
      <c r="N68" s="14">
        <v>747999.72799999989</v>
      </c>
      <c r="O68" s="14" t="s">
        <v>873</v>
      </c>
      <c r="P68" t="s">
        <v>29</v>
      </c>
      <c r="Q68" s="15">
        <v>43598</v>
      </c>
      <c r="R68">
        <f t="shared" si="9"/>
        <v>1</v>
      </c>
      <c r="S68" s="13">
        <v>43598</v>
      </c>
      <c r="T68" s="12">
        <v>4</v>
      </c>
      <c r="U68" s="13">
        <v>43598</v>
      </c>
      <c r="V68" s="12">
        <v>42721</v>
      </c>
      <c r="W68" s="11">
        <f t="shared" si="10"/>
        <v>1</v>
      </c>
      <c r="X68" s="12"/>
      <c r="Y68" t="str">
        <f t="shared" si="11"/>
        <v>GEN311</v>
      </c>
      <c r="Z68" s="12"/>
    </row>
    <row r="69" spans="1:26" hidden="1" x14ac:dyDescent="0.25">
      <c r="A69" s="12" t="s">
        <v>24</v>
      </c>
      <c r="B69" s="13">
        <v>43599</v>
      </c>
      <c r="C69" s="12" t="s">
        <v>32</v>
      </c>
      <c r="D69" s="12" t="s">
        <v>33</v>
      </c>
      <c r="E69" s="12">
        <v>43</v>
      </c>
      <c r="F69" s="13">
        <v>43599</v>
      </c>
      <c r="G69" s="12">
        <v>811021765</v>
      </c>
      <c r="H69" s="12" t="s">
        <v>96</v>
      </c>
      <c r="I69" s="12">
        <v>1</v>
      </c>
      <c r="J69" s="12" t="s">
        <v>878</v>
      </c>
      <c r="K69" s="12">
        <v>1</v>
      </c>
      <c r="L69" s="14">
        <v>2700000</v>
      </c>
      <c r="M69" s="14" t="s">
        <v>36</v>
      </c>
      <c r="N69" s="14">
        <v>2700000</v>
      </c>
      <c r="O69" s="14" t="s">
        <v>879</v>
      </c>
      <c r="P69" t="s">
        <v>29</v>
      </c>
      <c r="Q69" s="15">
        <v>43607</v>
      </c>
      <c r="R69">
        <f t="shared" si="9"/>
        <v>-11</v>
      </c>
      <c r="S69" s="13">
        <v>43593</v>
      </c>
      <c r="T69" s="12">
        <v>1</v>
      </c>
      <c r="U69" s="13">
        <v>43593</v>
      </c>
      <c r="V69" s="12">
        <v>8569</v>
      </c>
      <c r="W69" s="11">
        <f t="shared" si="10"/>
        <v>1</v>
      </c>
      <c r="X69" s="12"/>
      <c r="Y69" t="str">
        <f t="shared" si="11"/>
        <v>FAR43-11</v>
      </c>
      <c r="Z69" s="12"/>
    </row>
    <row r="70" spans="1:26" hidden="1" x14ac:dyDescent="0.25">
      <c r="A70" s="12" t="s">
        <v>24</v>
      </c>
      <c r="B70" s="13">
        <v>43599</v>
      </c>
      <c r="C70" s="12" t="s">
        <v>41</v>
      </c>
      <c r="D70" s="12" t="s">
        <v>42</v>
      </c>
      <c r="E70" s="12">
        <v>28</v>
      </c>
      <c r="F70" s="13">
        <v>43599</v>
      </c>
      <c r="G70" s="12">
        <v>816007826</v>
      </c>
      <c r="H70" s="12" t="s">
        <v>43</v>
      </c>
      <c r="I70" s="12">
        <v>1</v>
      </c>
      <c r="J70" s="12" t="s">
        <v>880</v>
      </c>
      <c r="K70" s="12">
        <v>80</v>
      </c>
      <c r="L70" s="14">
        <v>3600</v>
      </c>
      <c r="M70" s="14">
        <v>54720</v>
      </c>
      <c r="N70" s="14">
        <v>342720</v>
      </c>
      <c r="O70" s="14" t="s">
        <v>881</v>
      </c>
      <c r="P70" s="12" t="s">
        <v>29</v>
      </c>
      <c r="Q70" s="15">
        <v>43605</v>
      </c>
      <c r="R70">
        <f t="shared" si="9"/>
        <v>4</v>
      </c>
      <c r="S70" s="13">
        <v>43608</v>
      </c>
      <c r="T70" s="12">
        <v>80</v>
      </c>
      <c r="U70" s="13">
        <v>43608</v>
      </c>
      <c r="V70" s="12">
        <v>43889</v>
      </c>
      <c r="W70" s="11">
        <f t="shared" si="10"/>
        <v>1</v>
      </c>
      <c r="X70" s="12"/>
      <c r="Y70" t="str">
        <f t="shared" si="11"/>
        <v>GEH284</v>
      </c>
      <c r="Z70" s="12"/>
    </row>
    <row r="71" spans="1:26" hidden="1" x14ac:dyDescent="0.25">
      <c r="A71" s="12" t="s">
        <v>40</v>
      </c>
      <c r="B71" s="13">
        <v>43599</v>
      </c>
      <c r="C71" s="12">
        <v>0</v>
      </c>
      <c r="D71" s="12" t="s">
        <v>82</v>
      </c>
      <c r="E71" s="12">
        <v>32</v>
      </c>
      <c r="F71" s="13">
        <v>43599</v>
      </c>
      <c r="G71" s="12">
        <v>860028580</v>
      </c>
      <c r="H71" s="12" t="s">
        <v>68</v>
      </c>
      <c r="I71" s="12">
        <v>1</v>
      </c>
      <c r="J71" s="12" t="s">
        <v>863</v>
      </c>
      <c r="K71" s="12">
        <v>9</v>
      </c>
      <c r="L71" s="14">
        <v>9800</v>
      </c>
      <c r="M71" s="14">
        <v>16758</v>
      </c>
      <c r="N71" s="14">
        <v>104958</v>
      </c>
      <c r="O71" s="14" t="s">
        <v>882</v>
      </c>
      <c r="P71" t="s">
        <v>29</v>
      </c>
      <c r="Q71" s="15">
        <v>43600</v>
      </c>
      <c r="R71">
        <f t="shared" si="9"/>
        <v>1</v>
      </c>
      <c r="S71" s="13">
        <v>43599</v>
      </c>
      <c r="T71" s="12">
        <v>9</v>
      </c>
      <c r="U71" s="13">
        <v>43600</v>
      </c>
      <c r="V71" s="12">
        <v>1199621</v>
      </c>
      <c r="W71" s="11">
        <f t="shared" si="10"/>
        <v>1</v>
      </c>
      <c r="X71" s="12"/>
      <c r="Y71" t="str">
        <f t="shared" si="11"/>
        <v>GEN321</v>
      </c>
      <c r="Z71" s="12"/>
    </row>
    <row r="72" spans="1:26" hidden="1" x14ac:dyDescent="0.25">
      <c r="A72" s="17" t="s">
        <v>24</v>
      </c>
      <c r="B72" s="18">
        <v>43599</v>
      </c>
      <c r="C72" s="17">
        <v>0</v>
      </c>
      <c r="D72" s="17" t="s">
        <v>82</v>
      </c>
      <c r="E72" s="17">
        <v>33</v>
      </c>
      <c r="F72" s="18">
        <v>43599</v>
      </c>
      <c r="G72" s="12">
        <v>25173604</v>
      </c>
      <c r="H72" s="17" t="s">
        <v>1213</v>
      </c>
      <c r="I72" s="17">
        <v>1</v>
      </c>
      <c r="J72" s="17" t="s">
        <v>884</v>
      </c>
      <c r="K72" s="17">
        <v>2</v>
      </c>
      <c r="L72" s="19">
        <v>94957</v>
      </c>
      <c r="M72" s="19">
        <v>36083.660000000003</v>
      </c>
      <c r="N72" s="19">
        <v>225997.66</v>
      </c>
      <c r="O72" s="19" t="s">
        <v>885</v>
      </c>
      <c r="P72" s="17" t="s">
        <v>29</v>
      </c>
      <c r="Q72" s="20">
        <v>43601</v>
      </c>
      <c r="R72">
        <f t="shared" si="9"/>
        <v>2</v>
      </c>
      <c r="S72" s="18">
        <v>43603</v>
      </c>
      <c r="T72" s="17">
        <v>2</v>
      </c>
      <c r="U72" s="18">
        <v>43603</v>
      </c>
      <c r="V72" s="17">
        <v>304</v>
      </c>
      <c r="W72" s="11">
        <f t="shared" si="10"/>
        <v>1</v>
      </c>
      <c r="X72" s="17"/>
      <c r="Y72" t="str">
        <f t="shared" si="11"/>
        <v>GEN332</v>
      </c>
      <c r="Z72" s="17"/>
    </row>
    <row r="73" spans="1:26" hidden="1" x14ac:dyDescent="0.25">
      <c r="A73" s="12" t="s">
        <v>24</v>
      </c>
      <c r="B73" s="13">
        <v>43600</v>
      </c>
      <c r="C73" s="12">
        <v>0</v>
      </c>
      <c r="D73" s="12" t="s">
        <v>33</v>
      </c>
      <c r="E73" s="12">
        <v>44</v>
      </c>
      <c r="F73" s="13">
        <v>43600</v>
      </c>
      <c r="G73" s="12">
        <v>823004940</v>
      </c>
      <c r="H73" s="12" t="s">
        <v>102</v>
      </c>
      <c r="I73" s="12">
        <v>2</v>
      </c>
      <c r="J73" s="12" t="s">
        <v>470</v>
      </c>
      <c r="K73" s="12">
        <v>1</v>
      </c>
      <c r="L73" s="14">
        <v>790668</v>
      </c>
      <c r="M73" s="14" t="s">
        <v>36</v>
      </c>
      <c r="N73" s="14">
        <v>790668</v>
      </c>
      <c r="O73" s="14" t="s">
        <v>893</v>
      </c>
      <c r="P73" s="12" t="s">
        <v>29</v>
      </c>
      <c r="Q73" s="15">
        <v>43601</v>
      </c>
      <c r="R73">
        <f t="shared" si="9"/>
        <v>1</v>
      </c>
      <c r="S73" s="13">
        <v>43601</v>
      </c>
      <c r="T73" s="12">
        <v>1</v>
      </c>
      <c r="U73" s="13">
        <v>43601</v>
      </c>
      <c r="V73" s="12">
        <v>59027</v>
      </c>
      <c r="W73" s="11">
        <f t="shared" si="10"/>
        <v>1</v>
      </c>
      <c r="X73" s="12"/>
      <c r="Y73" t="str">
        <f t="shared" si="11"/>
        <v>FAR441</v>
      </c>
      <c r="Z73" s="12"/>
    </row>
    <row r="74" spans="1:26" hidden="1" x14ac:dyDescent="0.25">
      <c r="A74" s="12" t="s">
        <v>24</v>
      </c>
      <c r="B74" s="13">
        <v>43600</v>
      </c>
      <c r="C74" s="12" t="s">
        <v>32</v>
      </c>
      <c r="D74" s="12" t="s">
        <v>33</v>
      </c>
      <c r="E74" s="12">
        <v>45</v>
      </c>
      <c r="F74" s="13">
        <v>43600</v>
      </c>
      <c r="G74" s="12">
        <v>823004940</v>
      </c>
      <c r="H74" s="12" t="s">
        <v>102</v>
      </c>
      <c r="I74" s="12">
        <v>4</v>
      </c>
      <c r="J74" s="12" t="s">
        <v>895</v>
      </c>
      <c r="K74" s="12">
        <v>1</v>
      </c>
      <c r="L74" s="14">
        <v>209177</v>
      </c>
      <c r="M74" s="14" t="s">
        <v>36</v>
      </c>
      <c r="N74" s="14">
        <v>209177</v>
      </c>
      <c r="O74" s="14" t="s">
        <v>894</v>
      </c>
      <c r="P74" t="s">
        <v>29</v>
      </c>
      <c r="Q74" s="15">
        <v>43601</v>
      </c>
      <c r="R74">
        <f t="shared" si="9"/>
        <v>2</v>
      </c>
      <c r="S74" s="13">
        <v>43602</v>
      </c>
      <c r="T74" s="12">
        <v>1</v>
      </c>
      <c r="U74" s="13">
        <v>43602</v>
      </c>
      <c r="V74" s="12">
        <v>59137</v>
      </c>
      <c r="W74" s="11">
        <f t="shared" si="10"/>
        <v>1</v>
      </c>
      <c r="X74" s="12"/>
      <c r="Y74" t="str">
        <f t="shared" si="11"/>
        <v>FAR452</v>
      </c>
      <c r="Z74" s="12"/>
    </row>
    <row r="75" spans="1:26" hidden="1" x14ac:dyDescent="0.25">
      <c r="A75" s="12" t="s">
        <v>24</v>
      </c>
      <c r="B75" s="13">
        <v>43600</v>
      </c>
      <c r="C75" s="12" t="s">
        <v>32</v>
      </c>
      <c r="D75" s="12" t="s">
        <v>33</v>
      </c>
      <c r="E75" s="12">
        <v>46</v>
      </c>
      <c r="F75" s="13">
        <v>43600</v>
      </c>
      <c r="G75" s="12">
        <v>830091676</v>
      </c>
      <c r="H75" s="12" t="s">
        <v>75</v>
      </c>
      <c r="I75" s="12">
        <v>1</v>
      </c>
      <c r="J75" s="12" t="s">
        <v>896</v>
      </c>
      <c r="K75" s="12">
        <v>1</v>
      </c>
      <c r="L75" s="14">
        <v>450000</v>
      </c>
      <c r="M75" s="14">
        <v>85500</v>
      </c>
      <c r="N75" s="14">
        <v>535500</v>
      </c>
      <c r="O75" s="14" t="s">
        <v>897</v>
      </c>
      <c r="P75" t="s">
        <v>29</v>
      </c>
      <c r="Q75" s="15">
        <v>43601</v>
      </c>
      <c r="R75">
        <f t="shared" si="9"/>
        <v>-3</v>
      </c>
      <c r="S75" s="13">
        <v>43599</v>
      </c>
      <c r="T75" s="12">
        <v>1</v>
      </c>
      <c r="U75" s="13">
        <v>43599</v>
      </c>
      <c r="V75" s="12">
        <v>9365</v>
      </c>
      <c r="W75" s="11">
        <f t="shared" si="10"/>
        <v>1</v>
      </c>
      <c r="X75" s="12"/>
      <c r="Y75" t="str">
        <f t="shared" si="11"/>
        <v>FAR46-3</v>
      </c>
      <c r="Z75" s="12"/>
    </row>
    <row r="76" spans="1:26" hidden="1" x14ac:dyDescent="0.25">
      <c r="A76" s="12" t="s">
        <v>24</v>
      </c>
      <c r="B76" s="13">
        <v>43600</v>
      </c>
      <c r="C76" s="12" t="s">
        <v>32</v>
      </c>
      <c r="D76" s="12" t="s">
        <v>33</v>
      </c>
      <c r="E76" s="12">
        <v>47</v>
      </c>
      <c r="F76" s="13">
        <v>43600</v>
      </c>
      <c r="G76" s="12">
        <v>816000114</v>
      </c>
      <c r="H76" s="12" t="s">
        <v>898</v>
      </c>
      <c r="I76" s="12">
        <v>1</v>
      </c>
      <c r="J76" s="12" t="s">
        <v>899</v>
      </c>
      <c r="K76" s="12">
        <v>3</v>
      </c>
      <c r="L76" s="14">
        <v>660000</v>
      </c>
      <c r="M76" s="14" t="s">
        <v>36</v>
      </c>
      <c r="N76" s="14">
        <v>1980000</v>
      </c>
      <c r="O76" s="14" t="s">
        <v>900</v>
      </c>
      <c r="P76" t="s">
        <v>29</v>
      </c>
      <c r="Q76" s="15">
        <v>43601</v>
      </c>
      <c r="R76">
        <f t="shared" si="9"/>
        <v>-4</v>
      </c>
      <c r="S76" s="13">
        <v>43598</v>
      </c>
      <c r="T76" s="12">
        <v>3</v>
      </c>
      <c r="U76" s="13">
        <v>43598</v>
      </c>
      <c r="V76" s="12">
        <v>29397</v>
      </c>
      <c r="W76" s="11">
        <f t="shared" si="10"/>
        <v>1</v>
      </c>
      <c r="X76" s="12"/>
      <c r="Y76" t="str">
        <f t="shared" si="11"/>
        <v>FAR47-4</v>
      </c>
      <c r="Z76" s="12"/>
    </row>
    <row r="77" spans="1:26" hidden="1" x14ac:dyDescent="0.25">
      <c r="A77" s="12" t="s">
        <v>24</v>
      </c>
      <c r="B77" s="13">
        <v>43600</v>
      </c>
      <c r="C77" s="12">
        <v>0</v>
      </c>
      <c r="D77" s="12" t="s">
        <v>82</v>
      </c>
      <c r="E77" s="12">
        <v>34</v>
      </c>
      <c r="F77" s="13">
        <v>43600</v>
      </c>
      <c r="G77" s="12">
        <v>15926814</v>
      </c>
      <c r="H77" s="12" t="s">
        <v>901</v>
      </c>
      <c r="I77" s="12">
        <v>3</v>
      </c>
      <c r="J77" s="12" t="s">
        <v>906</v>
      </c>
      <c r="K77" s="12">
        <v>1500</v>
      </c>
      <c r="L77" s="14">
        <v>50</v>
      </c>
      <c r="M77" s="14" t="s">
        <v>36</v>
      </c>
      <c r="N77" s="14">
        <v>75000</v>
      </c>
      <c r="O77" s="14" t="s">
        <v>903</v>
      </c>
      <c r="P77" s="12" t="s">
        <v>29</v>
      </c>
      <c r="Q77" s="15">
        <v>43601</v>
      </c>
      <c r="R77">
        <f t="shared" si="9"/>
        <v>7</v>
      </c>
      <c r="S77" s="13">
        <v>43609</v>
      </c>
      <c r="T77" s="12">
        <v>1500</v>
      </c>
      <c r="U77" s="13">
        <v>43609</v>
      </c>
      <c r="V77" s="12" t="s">
        <v>904</v>
      </c>
      <c r="W77" s="11">
        <f t="shared" si="10"/>
        <v>1</v>
      </c>
      <c r="X77" s="12"/>
      <c r="Y77" t="str">
        <f t="shared" si="11"/>
        <v>GEN347</v>
      </c>
      <c r="Z77" s="12"/>
    </row>
    <row r="78" spans="1:26" hidden="1" x14ac:dyDescent="0.25">
      <c r="A78" s="12" t="s">
        <v>24</v>
      </c>
      <c r="B78" s="13">
        <v>43601</v>
      </c>
      <c r="C78" s="12" t="s">
        <v>32</v>
      </c>
      <c r="D78" s="12" t="s">
        <v>33</v>
      </c>
      <c r="E78" s="12">
        <v>48</v>
      </c>
      <c r="F78" s="13">
        <v>43601</v>
      </c>
      <c r="G78" s="12">
        <v>823004940</v>
      </c>
      <c r="H78" s="12" t="s">
        <v>102</v>
      </c>
      <c r="I78" s="12">
        <v>4</v>
      </c>
      <c r="J78" s="12" t="s">
        <v>116</v>
      </c>
      <c r="K78" s="12">
        <v>1</v>
      </c>
      <c r="L78" s="14">
        <v>537587</v>
      </c>
      <c r="M78" s="14" t="s">
        <v>36</v>
      </c>
      <c r="N78" s="14">
        <v>537587</v>
      </c>
      <c r="O78" s="14" t="s">
        <v>907</v>
      </c>
      <c r="P78" t="s">
        <v>29</v>
      </c>
      <c r="Q78" s="15">
        <v>43605</v>
      </c>
      <c r="R78">
        <f t="shared" si="9"/>
        <v>2</v>
      </c>
      <c r="S78" s="13">
        <v>43606</v>
      </c>
      <c r="T78" s="12">
        <v>1</v>
      </c>
      <c r="U78" s="13">
        <v>43606</v>
      </c>
      <c r="V78" s="12">
        <v>59221</v>
      </c>
      <c r="W78" s="11">
        <f t="shared" si="10"/>
        <v>1</v>
      </c>
      <c r="X78" s="12"/>
      <c r="Y78" t="str">
        <f t="shared" si="11"/>
        <v>FAR482</v>
      </c>
      <c r="Z78" s="12"/>
    </row>
    <row r="79" spans="1:26" hidden="1" x14ac:dyDescent="0.25">
      <c r="A79" s="12" t="s">
        <v>24</v>
      </c>
      <c r="B79" s="13">
        <v>43601</v>
      </c>
      <c r="C79" s="12" t="s">
        <v>32</v>
      </c>
      <c r="D79" s="12" t="s">
        <v>33</v>
      </c>
      <c r="E79" s="12">
        <v>49</v>
      </c>
      <c r="F79" s="13">
        <v>43601</v>
      </c>
      <c r="G79" s="12">
        <v>823004940</v>
      </c>
      <c r="H79" s="12" t="s">
        <v>102</v>
      </c>
      <c r="I79" s="12">
        <v>4</v>
      </c>
      <c r="J79" s="12" t="s">
        <v>537</v>
      </c>
      <c r="K79" s="12">
        <v>1</v>
      </c>
      <c r="L79" s="14">
        <v>209177</v>
      </c>
      <c r="M79" s="14" t="s">
        <v>36</v>
      </c>
      <c r="N79" s="14">
        <v>209177</v>
      </c>
      <c r="O79" s="14" t="s">
        <v>908</v>
      </c>
      <c r="P79" t="s">
        <v>29</v>
      </c>
      <c r="Q79" s="15">
        <v>43605</v>
      </c>
      <c r="R79">
        <f t="shared" si="9"/>
        <v>2</v>
      </c>
      <c r="S79" s="13">
        <v>43606</v>
      </c>
      <c r="T79" s="12">
        <v>1</v>
      </c>
      <c r="U79" s="13">
        <v>43606</v>
      </c>
      <c r="V79" s="12">
        <v>59223</v>
      </c>
      <c r="W79" s="11">
        <f t="shared" si="10"/>
        <v>1</v>
      </c>
      <c r="X79" s="12"/>
      <c r="Y79" t="str">
        <f t="shared" si="11"/>
        <v>FAR492</v>
      </c>
      <c r="Z79" s="12"/>
    </row>
    <row r="80" spans="1:26" hidden="1" x14ac:dyDescent="0.25">
      <c r="A80" s="12" t="s">
        <v>24</v>
      </c>
      <c r="B80" s="13">
        <v>43601</v>
      </c>
      <c r="C80" s="12" t="s">
        <v>32</v>
      </c>
      <c r="D80" s="12" t="s">
        <v>33</v>
      </c>
      <c r="E80" s="12">
        <v>50</v>
      </c>
      <c r="F80" s="13">
        <v>43601</v>
      </c>
      <c r="G80" s="12">
        <v>823004940</v>
      </c>
      <c r="H80" s="12" t="s">
        <v>102</v>
      </c>
      <c r="I80" s="12">
        <v>11</v>
      </c>
      <c r="J80" s="12" t="s">
        <v>459</v>
      </c>
      <c r="K80" s="12">
        <v>1</v>
      </c>
      <c r="L80" s="14">
        <v>110093</v>
      </c>
      <c r="M80" s="14">
        <v>20917.670000000002</v>
      </c>
      <c r="N80" s="14">
        <v>131010.67</v>
      </c>
      <c r="O80" s="14" t="s">
        <v>909</v>
      </c>
      <c r="P80" t="s">
        <v>29</v>
      </c>
      <c r="Q80" s="15">
        <v>43605</v>
      </c>
      <c r="R80">
        <f t="shared" si="9"/>
        <v>2</v>
      </c>
      <c r="S80" s="13">
        <v>43606</v>
      </c>
      <c r="T80" s="12">
        <v>1</v>
      </c>
      <c r="U80" s="13">
        <v>43606</v>
      </c>
      <c r="V80" s="12">
        <v>59224</v>
      </c>
      <c r="W80" s="11">
        <f t="shared" si="10"/>
        <v>1</v>
      </c>
      <c r="X80" s="12"/>
      <c r="Y80" t="str">
        <f t="shared" si="11"/>
        <v>FAR502</v>
      </c>
      <c r="Z80" s="12"/>
    </row>
    <row r="81" spans="1:26" hidden="1" x14ac:dyDescent="0.25">
      <c r="A81" s="12" t="s">
        <v>24</v>
      </c>
      <c r="B81" s="13">
        <v>43601</v>
      </c>
      <c r="C81" s="12" t="s">
        <v>32</v>
      </c>
      <c r="D81" s="12" t="s">
        <v>33</v>
      </c>
      <c r="E81" s="12">
        <v>51</v>
      </c>
      <c r="F81" s="13">
        <v>43601</v>
      </c>
      <c r="G81" s="12">
        <v>823004940</v>
      </c>
      <c r="H81" s="12" t="s">
        <v>102</v>
      </c>
      <c r="I81" s="12">
        <v>2</v>
      </c>
      <c r="J81" s="12" t="s">
        <v>918</v>
      </c>
      <c r="K81" s="12">
        <v>1</v>
      </c>
      <c r="L81" s="14">
        <v>3374605</v>
      </c>
      <c r="M81" s="14" t="s">
        <v>36</v>
      </c>
      <c r="N81" s="14">
        <v>3374605</v>
      </c>
      <c r="O81" s="14" t="s">
        <v>917</v>
      </c>
      <c r="P81" t="s">
        <v>29</v>
      </c>
      <c r="Q81" s="15">
        <v>43605</v>
      </c>
      <c r="R81">
        <f t="shared" si="9"/>
        <v>2</v>
      </c>
      <c r="S81" s="13">
        <v>43606</v>
      </c>
      <c r="T81" s="24">
        <v>1</v>
      </c>
      <c r="U81" s="13">
        <v>43606</v>
      </c>
      <c r="V81" s="12">
        <v>59219</v>
      </c>
      <c r="W81" s="11">
        <f t="shared" si="10"/>
        <v>1</v>
      </c>
      <c r="X81" s="12"/>
      <c r="Y81" t="str">
        <f t="shared" si="11"/>
        <v>FAR512</v>
      </c>
      <c r="Z81" s="12"/>
    </row>
    <row r="82" spans="1:26" hidden="1" x14ac:dyDescent="0.25">
      <c r="A82" s="12" t="s">
        <v>24</v>
      </c>
      <c r="B82" s="13">
        <v>43601</v>
      </c>
      <c r="C82" s="12" t="s">
        <v>32</v>
      </c>
      <c r="D82" s="12" t="s">
        <v>33</v>
      </c>
      <c r="E82" s="12">
        <v>52</v>
      </c>
      <c r="F82" s="13">
        <v>43601</v>
      </c>
      <c r="G82" s="12">
        <v>830091676</v>
      </c>
      <c r="H82" s="12" t="s">
        <v>75</v>
      </c>
      <c r="I82" s="12">
        <v>1</v>
      </c>
      <c r="J82" s="12" t="s">
        <v>799</v>
      </c>
      <c r="K82" s="12">
        <v>1</v>
      </c>
      <c r="L82" s="14">
        <v>2836684</v>
      </c>
      <c r="M82" s="14" t="s">
        <v>36</v>
      </c>
      <c r="N82" s="14">
        <v>2836684</v>
      </c>
      <c r="O82" s="14" t="s">
        <v>919</v>
      </c>
      <c r="P82" t="s">
        <v>29</v>
      </c>
      <c r="Q82" s="15">
        <v>43605</v>
      </c>
      <c r="R82">
        <f t="shared" si="9"/>
        <v>-4</v>
      </c>
      <c r="S82" s="13">
        <v>43600</v>
      </c>
      <c r="T82" s="12">
        <v>1</v>
      </c>
      <c r="U82" s="13">
        <v>43600</v>
      </c>
      <c r="V82" s="12">
        <v>9375</v>
      </c>
      <c r="W82" s="11">
        <f t="shared" si="10"/>
        <v>1</v>
      </c>
      <c r="X82" s="12"/>
      <c r="Y82" t="str">
        <f t="shared" si="11"/>
        <v>FAR52-4</v>
      </c>
      <c r="Z82" s="12"/>
    </row>
    <row r="83" spans="1:26" hidden="1" x14ac:dyDescent="0.25">
      <c r="A83" s="12" t="s">
        <v>24</v>
      </c>
      <c r="B83" s="13">
        <v>43601</v>
      </c>
      <c r="C83" s="12" t="s">
        <v>32</v>
      </c>
      <c r="D83" s="12" t="s">
        <v>33</v>
      </c>
      <c r="E83" s="12">
        <v>53</v>
      </c>
      <c r="F83" s="13">
        <v>43601</v>
      </c>
      <c r="G83" s="12">
        <v>830091676</v>
      </c>
      <c r="H83" s="12" t="s">
        <v>75</v>
      </c>
      <c r="I83" s="12">
        <v>1</v>
      </c>
      <c r="J83" s="12" t="s">
        <v>796</v>
      </c>
      <c r="K83" s="12">
        <v>2</v>
      </c>
      <c r="L83" s="14">
        <v>192499</v>
      </c>
      <c r="M83" s="14" t="s">
        <v>36</v>
      </c>
      <c r="N83" s="14">
        <v>384998</v>
      </c>
      <c r="O83" s="14" t="s">
        <v>920</v>
      </c>
      <c r="P83" t="s">
        <v>29</v>
      </c>
      <c r="Q83" s="15">
        <v>43605</v>
      </c>
      <c r="R83">
        <f t="shared" si="9"/>
        <v>-4</v>
      </c>
      <c r="S83" s="13">
        <v>43600</v>
      </c>
      <c r="T83" s="12">
        <v>2</v>
      </c>
      <c r="U83" s="13">
        <v>43600</v>
      </c>
      <c r="V83" s="12">
        <v>9376</v>
      </c>
      <c r="W83" s="11">
        <f t="shared" si="10"/>
        <v>1</v>
      </c>
      <c r="X83" s="12"/>
      <c r="Y83" t="str">
        <f t="shared" si="11"/>
        <v>FAR53-4</v>
      </c>
      <c r="Z83" s="12"/>
    </row>
    <row r="84" spans="1:26" hidden="1" x14ac:dyDescent="0.25">
      <c r="A84" s="12" t="s">
        <v>24</v>
      </c>
      <c r="B84" s="13">
        <v>43601</v>
      </c>
      <c r="C84" s="12" t="s">
        <v>32</v>
      </c>
      <c r="D84" s="12" t="s">
        <v>33</v>
      </c>
      <c r="E84" s="12">
        <v>54</v>
      </c>
      <c r="F84" s="13">
        <v>43601</v>
      </c>
      <c r="G84" s="12">
        <v>830091676</v>
      </c>
      <c r="H84" s="12" t="s">
        <v>75</v>
      </c>
      <c r="I84" s="12">
        <v>1</v>
      </c>
      <c r="J84" s="12" t="s">
        <v>921</v>
      </c>
      <c r="K84" s="12">
        <v>1</v>
      </c>
      <c r="L84" s="14">
        <v>835795</v>
      </c>
      <c r="M84" s="14" t="s">
        <v>36</v>
      </c>
      <c r="N84" s="14">
        <v>835795</v>
      </c>
      <c r="O84" s="14" t="s">
        <v>922</v>
      </c>
      <c r="P84" s="12" t="s">
        <v>29</v>
      </c>
      <c r="Q84" s="15">
        <v>43605</v>
      </c>
      <c r="R84">
        <f t="shared" si="9"/>
        <v>-4</v>
      </c>
      <c r="S84" s="13">
        <v>43600</v>
      </c>
      <c r="T84" s="12">
        <v>1</v>
      </c>
      <c r="U84" s="13">
        <v>43600</v>
      </c>
      <c r="V84" s="12">
        <v>58857</v>
      </c>
      <c r="W84" s="11">
        <f t="shared" si="10"/>
        <v>1</v>
      </c>
      <c r="X84" s="12"/>
      <c r="Y84" t="str">
        <f t="shared" si="11"/>
        <v>FAR54-4</v>
      </c>
      <c r="Z84" s="12"/>
    </row>
    <row r="85" spans="1:26" hidden="1" x14ac:dyDescent="0.25">
      <c r="A85" s="12" t="s">
        <v>24</v>
      </c>
      <c r="B85" s="13">
        <v>43601</v>
      </c>
      <c r="C85" s="12" t="s">
        <v>32</v>
      </c>
      <c r="D85" s="12" t="s">
        <v>33</v>
      </c>
      <c r="E85" s="12">
        <v>55</v>
      </c>
      <c r="F85" s="13">
        <v>43601</v>
      </c>
      <c r="G85" s="12">
        <v>823004940</v>
      </c>
      <c r="H85" s="12" t="s">
        <v>102</v>
      </c>
      <c r="I85" s="12">
        <v>4</v>
      </c>
      <c r="J85" s="12" t="s">
        <v>537</v>
      </c>
      <c r="K85" s="12">
        <v>1</v>
      </c>
      <c r="L85" s="14">
        <v>209177</v>
      </c>
      <c r="M85" s="14" t="s">
        <v>36</v>
      </c>
      <c r="N85" s="14">
        <v>209177</v>
      </c>
      <c r="O85" s="14" t="s">
        <v>923</v>
      </c>
      <c r="P85" t="s">
        <v>29</v>
      </c>
      <c r="Q85" s="15">
        <v>43605</v>
      </c>
      <c r="R85">
        <f t="shared" si="9"/>
        <v>3</v>
      </c>
      <c r="S85" s="13">
        <v>43607</v>
      </c>
      <c r="T85" s="12">
        <v>1</v>
      </c>
      <c r="U85" s="13">
        <v>43607</v>
      </c>
      <c r="V85" s="12">
        <v>59251</v>
      </c>
      <c r="W85" s="11">
        <f t="shared" si="10"/>
        <v>1</v>
      </c>
      <c r="X85" s="12"/>
      <c r="Y85" t="str">
        <f t="shared" si="11"/>
        <v>FAR553</v>
      </c>
      <c r="Z85" s="12"/>
    </row>
    <row r="86" spans="1:26" hidden="1" x14ac:dyDescent="0.25">
      <c r="A86" s="12" t="s">
        <v>24</v>
      </c>
      <c r="B86" s="13">
        <v>43601</v>
      </c>
      <c r="C86" s="12" t="s">
        <v>32</v>
      </c>
      <c r="D86" s="12" t="s">
        <v>33</v>
      </c>
      <c r="E86" s="12">
        <v>56</v>
      </c>
      <c r="F86" s="13">
        <v>43601</v>
      </c>
      <c r="G86" s="12">
        <v>823004940</v>
      </c>
      <c r="H86" s="12" t="s">
        <v>102</v>
      </c>
      <c r="I86" s="12">
        <v>4</v>
      </c>
      <c r="J86" s="12" t="s">
        <v>546</v>
      </c>
      <c r="K86" s="12">
        <v>1</v>
      </c>
      <c r="L86" s="14">
        <v>209177</v>
      </c>
      <c r="M86" s="14" t="s">
        <v>36</v>
      </c>
      <c r="N86" s="14">
        <v>209177</v>
      </c>
      <c r="O86" s="14" t="s">
        <v>926</v>
      </c>
      <c r="P86" t="s">
        <v>29</v>
      </c>
      <c r="Q86" s="15">
        <v>43605</v>
      </c>
      <c r="R86">
        <f t="shared" si="9"/>
        <v>3</v>
      </c>
      <c r="S86" s="13">
        <v>43607</v>
      </c>
      <c r="T86" s="12">
        <v>1</v>
      </c>
      <c r="U86" s="13">
        <v>43607</v>
      </c>
      <c r="V86" s="12">
        <v>59252</v>
      </c>
      <c r="W86" s="11">
        <f t="shared" si="10"/>
        <v>1</v>
      </c>
      <c r="X86" s="12"/>
      <c r="Y86" t="str">
        <f t="shared" si="11"/>
        <v>FAR563</v>
      </c>
      <c r="Z86" s="12"/>
    </row>
    <row r="87" spans="1:26" hidden="1" x14ac:dyDescent="0.25">
      <c r="A87" s="12" t="s">
        <v>24</v>
      </c>
      <c r="B87" s="13">
        <v>43601</v>
      </c>
      <c r="C87" s="12" t="s">
        <v>32</v>
      </c>
      <c r="D87" s="12" t="s">
        <v>33</v>
      </c>
      <c r="E87" s="12">
        <v>57</v>
      </c>
      <c r="F87" s="13">
        <v>43601</v>
      </c>
      <c r="G87" s="12">
        <v>823004940</v>
      </c>
      <c r="H87" s="12" t="s">
        <v>102</v>
      </c>
      <c r="I87" s="12">
        <v>1</v>
      </c>
      <c r="J87" s="12" t="s">
        <v>546</v>
      </c>
      <c r="K87" s="12">
        <v>1</v>
      </c>
      <c r="L87" s="14">
        <v>209177</v>
      </c>
      <c r="M87" s="14" t="s">
        <v>36</v>
      </c>
      <c r="N87" s="14">
        <v>209177</v>
      </c>
      <c r="O87" s="14" t="s">
        <v>927</v>
      </c>
      <c r="P87" t="s">
        <v>29</v>
      </c>
      <c r="Q87" s="15">
        <v>43605</v>
      </c>
      <c r="R87">
        <f t="shared" si="9"/>
        <v>2</v>
      </c>
      <c r="S87" s="13">
        <v>43606</v>
      </c>
      <c r="T87" s="12">
        <v>1</v>
      </c>
      <c r="U87" s="13">
        <v>43606</v>
      </c>
      <c r="V87" s="12">
        <v>59225</v>
      </c>
      <c r="W87" s="11">
        <f t="shared" si="10"/>
        <v>1</v>
      </c>
      <c r="X87" s="12"/>
      <c r="Y87" t="str">
        <f t="shared" si="11"/>
        <v>FAR572</v>
      </c>
      <c r="Z87" s="12"/>
    </row>
    <row r="88" spans="1:26" hidden="1" x14ac:dyDescent="0.25">
      <c r="A88" s="12" t="s">
        <v>24</v>
      </c>
      <c r="B88" s="13">
        <v>43601</v>
      </c>
      <c r="C88" s="12" t="s">
        <v>32</v>
      </c>
      <c r="D88" s="12" t="s">
        <v>33</v>
      </c>
      <c r="E88" s="12">
        <v>58</v>
      </c>
      <c r="F88" s="13">
        <v>43601</v>
      </c>
      <c r="G88" s="12">
        <v>823004940</v>
      </c>
      <c r="H88" s="12" t="s">
        <v>102</v>
      </c>
      <c r="I88" s="12">
        <v>4</v>
      </c>
      <c r="J88" s="12" t="s">
        <v>498</v>
      </c>
      <c r="K88" s="12">
        <v>1</v>
      </c>
      <c r="L88" s="14">
        <v>537587</v>
      </c>
      <c r="M88" s="14" t="s">
        <v>36</v>
      </c>
      <c r="N88" s="14">
        <v>537587</v>
      </c>
      <c r="O88" s="14" t="s">
        <v>928</v>
      </c>
      <c r="P88" s="12" t="s">
        <v>29</v>
      </c>
      <c r="Q88" s="15">
        <v>43605</v>
      </c>
      <c r="R88">
        <f t="shared" si="9"/>
        <v>2</v>
      </c>
      <c r="S88" s="13">
        <v>43606</v>
      </c>
      <c r="T88" s="12">
        <v>1</v>
      </c>
      <c r="U88" s="13">
        <v>43606</v>
      </c>
      <c r="V88" s="12">
        <v>59227</v>
      </c>
      <c r="W88" s="11">
        <f t="shared" si="10"/>
        <v>1</v>
      </c>
      <c r="X88" s="12"/>
      <c r="Y88" t="str">
        <f t="shared" si="11"/>
        <v>FAR582</v>
      </c>
      <c r="Z88" s="12"/>
    </row>
    <row r="89" spans="1:26" hidden="1" x14ac:dyDescent="0.25">
      <c r="A89" s="12" t="s">
        <v>24</v>
      </c>
      <c r="B89" s="13">
        <v>43601</v>
      </c>
      <c r="C89" s="12" t="s">
        <v>32</v>
      </c>
      <c r="D89" s="12" t="s">
        <v>33</v>
      </c>
      <c r="E89" s="12">
        <v>59</v>
      </c>
      <c r="F89" s="13">
        <v>43601</v>
      </c>
      <c r="G89" s="12">
        <v>823004940</v>
      </c>
      <c r="H89" s="12" t="s">
        <v>102</v>
      </c>
      <c r="I89" s="12">
        <v>4</v>
      </c>
      <c r="J89" s="12" t="s">
        <v>116</v>
      </c>
      <c r="K89" s="12">
        <v>1</v>
      </c>
      <c r="L89" s="14">
        <v>537587</v>
      </c>
      <c r="M89" s="14" t="s">
        <v>36</v>
      </c>
      <c r="N89" s="14">
        <v>537587</v>
      </c>
      <c r="O89" s="14" t="s">
        <v>929</v>
      </c>
      <c r="P89" t="s">
        <v>29</v>
      </c>
      <c r="Q89" s="15">
        <v>43605</v>
      </c>
      <c r="R89">
        <f t="shared" ref="R89:R109" si="12">IF(OR(Q89="",U89=""),"",NETWORKDAYS(Q89,U89))</f>
        <v>2</v>
      </c>
      <c r="S89" s="13">
        <v>43606</v>
      </c>
      <c r="T89" s="12">
        <v>1</v>
      </c>
      <c r="U89" s="13">
        <v>43606</v>
      </c>
      <c r="V89" s="12">
        <v>59229</v>
      </c>
      <c r="W89" s="11">
        <f t="shared" ref="W89:W109" si="13">IF(U89="","",T89/K89)</f>
        <v>1</v>
      </c>
      <c r="X89" s="12"/>
      <c r="Y89" t="str">
        <f t="shared" si="11"/>
        <v>FAR592</v>
      </c>
      <c r="Z89" s="12"/>
    </row>
    <row r="90" spans="1:26" hidden="1" x14ac:dyDescent="0.25">
      <c r="A90" s="12" t="s">
        <v>24</v>
      </c>
      <c r="B90" s="13">
        <v>43601</v>
      </c>
      <c r="C90" s="12" t="s">
        <v>32</v>
      </c>
      <c r="D90" s="12" t="s">
        <v>33</v>
      </c>
      <c r="E90" s="12">
        <v>60</v>
      </c>
      <c r="F90" s="13">
        <v>43601</v>
      </c>
      <c r="G90" s="12">
        <v>823004940</v>
      </c>
      <c r="H90" s="12" t="s">
        <v>102</v>
      </c>
      <c r="I90" s="12">
        <v>1</v>
      </c>
      <c r="J90" s="12" t="s">
        <v>930</v>
      </c>
      <c r="K90" s="12">
        <v>1</v>
      </c>
      <c r="L90" s="14">
        <v>352639</v>
      </c>
      <c r="M90" s="14" t="s">
        <v>36</v>
      </c>
      <c r="N90" s="14">
        <v>352639</v>
      </c>
      <c r="O90" s="14" t="s">
        <v>931</v>
      </c>
      <c r="P90" t="s">
        <v>29</v>
      </c>
      <c r="Q90" s="15">
        <v>43605</v>
      </c>
      <c r="R90">
        <f t="shared" si="12"/>
        <v>2</v>
      </c>
      <c r="S90" s="13">
        <v>43606</v>
      </c>
      <c r="T90" s="12">
        <v>1</v>
      </c>
      <c r="U90" s="13">
        <v>43606</v>
      </c>
      <c r="V90" s="12">
        <v>59231</v>
      </c>
      <c r="W90" s="11">
        <f t="shared" si="13"/>
        <v>1</v>
      </c>
      <c r="X90" s="12"/>
      <c r="Y90" t="str">
        <f t="shared" si="11"/>
        <v>FAR602</v>
      </c>
      <c r="Z90" s="12"/>
    </row>
    <row r="91" spans="1:26" hidden="1" x14ac:dyDescent="0.25">
      <c r="A91" s="12" t="s">
        <v>24</v>
      </c>
      <c r="B91" s="13">
        <v>43601</v>
      </c>
      <c r="C91" s="12" t="s">
        <v>32</v>
      </c>
      <c r="D91" s="12" t="s">
        <v>33</v>
      </c>
      <c r="E91" s="12">
        <v>61</v>
      </c>
      <c r="F91" s="13">
        <v>43601</v>
      </c>
      <c r="G91" s="12">
        <v>823004940</v>
      </c>
      <c r="H91" s="12" t="s">
        <v>102</v>
      </c>
      <c r="I91" s="12">
        <v>5</v>
      </c>
      <c r="J91" s="12" t="s">
        <v>565</v>
      </c>
      <c r="K91" s="12">
        <v>1</v>
      </c>
      <c r="L91" s="14">
        <v>130110</v>
      </c>
      <c r="M91" s="14" t="s">
        <v>36</v>
      </c>
      <c r="N91" s="14">
        <v>130110</v>
      </c>
      <c r="O91" s="14" t="s">
        <v>933</v>
      </c>
      <c r="P91" t="s">
        <v>29</v>
      </c>
      <c r="Q91" s="15">
        <v>43605</v>
      </c>
      <c r="R91">
        <f t="shared" si="12"/>
        <v>3</v>
      </c>
      <c r="S91" s="13">
        <v>43607</v>
      </c>
      <c r="T91" s="12">
        <v>1</v>
      </c>
      <c r="U91" s="13">
        <v>43607</v>
      </c>
      <c r="V91" s="12">
        <v>59247</v>
      </c>
      <c r="W91" s="11">
        <f t="shared" si="13"/>
        <v>1</v>
      </c>
      <c r="X91" s="12"/>
      <c r="Y91" t="str">
        <f t="shared" ref="Y91:Y109" si="14">+D91&amp;E91&amp;R91</f>
        <v>FAR613</v>
      </c>
      <c r="Z91" s="12"/>
    </row>
    <row r="92" spans="1:26" hidden="1" x14ac:dyDescent="0.25">
      <c r="A92" s="12" t="s">
        <v>24</v>
      </c>
      <c r="B92" s="13">
        <v>43601</v>
      </c>
      <c r="C92" s="12" t="s">
        <v>32</v>
      </c>
      <c r="D92" s="12" t="s">
        <v>33</v>
      </c>
      <c r="E92" s="12">
        <v>62</v>
      </c>
      <c r="F92" s="13">
        <v>43601</v>
      </c>
      <c r="G92" s="12">
        <v>823004940</v>
      </c>
      <c r="H92" s="12" t="s">
        <v>102</v>
      </c>
      <c r="I92" s="12">
        <v>4</v>
      </c>
      <c r="J92" s="12" t="s">
        <v>546</v>
      </c>
      <c r="K92" s="12">
        <v>1</v>
      </c>
      <c r="L92" s="14">
        <v>209177</v>
      </c>
      <c r="M92" s="14" t="s">
        <v>36</v>
      </c>
      <c r="N92" s="14">
        <v>209177</v>
      </c>
      <c r="O92" s="14" t="s">
        <v>935</v>
      </c>
      <c r="P92" t="s">
        <v>29</v>
      </c>
      <c r="Q92" s="15">
        <v>43605</v>
      </c>
      <c r="R92">
        <f t="shared" si="12"/>
        <v>3</v>
      </c>
      <c r="S92" s="13">
        <v>43607</v>
      </c>
      <c r="T92" s="12">
        <v>1</v>
      </c>
      <c r="U92" s="13">
        <v>43607</v>
      </c>
      <c r="V92" s="12">
        <v>59255</v>
      </c>
      <c r="W92" s="11">
        <f t="shared" si="13"/>
        <v>1</v>
      </c>
      <c r="X92" s="12"/>
      <c r="Y92" t="str">
        <f t="shared" si="14"/>
        <v>FAR623</v>
      </c>
      <c r="Z92" s="12"/>
    </row>
    <row r="93" spans="1:26" hidden="1" x14ac:dyDescent="0.25">
      <c r="A93" s="12" t="s">
        <v>24</v>
      </c>
      <c r="B93" s="13">
        <v>43601</v>
      </c>
      <c r="C93" s="12" t="s">
        <v>32</v>
      </c>
      <c r="D93" s="12" t="s">
        <v>33</v>
      </c>
      <c r="E93" s="12">
        <v>63</v>
      </c>
      <c r="F93" s="13">
        <v>43601</v>
      </c>
      <c r="G93" s="12">
        <v>823004940</v>
      </c>
      <c r="H93" s="12" t="s">
        <v>102</v>
      </c>
      <c r="I93" s="12">
        <v>4</v>
      </c>
      <c r="J93" s="12" t="s">
        <v>546</v>
      </c>
      <c r="K93" s="12">
        <v>1</v>
      </c>
      <c r="L93" s="14">
        <v>209177</v>
      </c>
      <c r="M93" s="14" t="s">
        <v>36</v>
      </c>
      <c r="N93" s="14">
        <v>209177</v>
      </c>
      <c r="O93" s="14" t="s">
        <v>936</v>
      </c>
      <c r="P93" t="s">
        <v>29</v>
      </c>
      <c r="Q93" s="15">
        <v>43605</v>
      </c>
      <c r="R93">
        <f t="shared" si="12"/>
        <v>2</v>
      </c>
      <c r="S93" s="13">
        <v>43606</v>
      </c>
      <c r="T93" s="24">
        <v>1</v>
      </c>
      <c r="U93" s="13">
        <v>43606</v>
      </c>
      <c r="V93" s="12">
        <v>59236</v>
      </c>
      <c r="W93" s="11">
        <f t="shared" si="13"/>
        <v>1</v>
      </c>
      <c r="X93" s="12"/>
      <c r="Y93" t="str">
        <f t="shared" si="14"/>
        <v>FAR632</v>
      </c>
      <c r="Z93" s="12"/>
    </row>
    <row r="94" spans="1:26" hidden="1" x14ac:dyDescent="0.25">
      <c r="A94" s="12" t="s">
        <v>24</v>
      </c>
      <c r="B94" s="13">
        <v>43601</v>
      </c>
      <c r="C94" s="12" t="s">
        <v>32</v>
      </c>
      <c r="D94" s="12" t="s">
        <v>33</v>
      </c>
      <c r="E94" s="12">
        <v>64</v>
      </c>
      <c r="F94" s="13">
        <v>43601</v>
      </c>
      <c r="G94" s="12">
        <v>823004940</v>
      </c>
      <c r="H94" s="12" t="s">
        <v>102</v>
      </c>
      <c r="I94" s="12">
        <v>4</v>
      </c>
      <c r="J94" s="12" t="s">
        <v>546</v>
      </c>
      <c r="K94" s="12">
        <v>2</v>
      </c>
      <c r="L94" s="14">
        <v>165140</v>
      </c>
      <c r="M94" s="14" t="s">
        <v>36</v>
      </c>
      <c r="N94" s="14">
        <v>330280</v>
      </c>
      <c r="O94" s="14" t="s">
        <v>938</v>
      </c>
      <c r="P94" t="s">
        <v>29</v>
      </c>
      <c r="Q94" s="15">
        <v>43605</v>
      </c>
      <c r="R94">
        <f t="shared" si="12"/>
        <v>2</v>
      </c>
      <c r="S94" s="13">
        <v>43606</v>
      </c>
      <c r="T94" s="12">
        <v>2</v>
      </c>
      <c r="U94" s="13">
        <v>43606</v>
      </c>
      <c r="V94" s="12">
        <v>59234</v>
      </c>
      <c r="W94" s="11">
        <f t="shared" si="13"/>
        <v>1</v>
      </c>
      <c r="X94" s="12"/>
      <c r="Y94" t="str">
        <f t="shared" si="14"/>
        <v>FAR642</v>
      </c>
      <c r="Z94" s="12"/>
    </row>
    <row r="95" spans="1:26" hidden="1" x14ac:dyDescent="0.25">
      <c r="A95" s="12" t="s">
        <v>24</v>
      </c>
      <c r="B95" s="13">
        <v>43601</v>
      </c>
      <c r="C95" s="12" t="s">
        <v>32</v>
      </c>
      <c r="D95" s="12" t="s">
        <v>33</v>
      </c>
      <c r="E95" s="12">
        <v>65</v>
      </c>
      <c r="F95" s="13">
        <v>43601</v>
      </c>
      <c r="G95" s="12">
        <v>823004940</v>
      </c>
      <c r="H95" s="12" t="s">
        <v>102</v>
      </c>
      <c r="I95" s="12">
        <v>4</v>
      </c>
      <c r="J95" s="12" t="s">
        <v>546</v>
      </c>
      <c r="K95" s="12">
        <v>2</v>
      </c>
      <c r="L95" s="14">
        <v>209177</v>
      </c>
      <c r="M95" s="14" t="s">
        <v>36</v>
      </c>
      <c r="N95" s="14">
        <v>418354</v>
      </c>
      <c r="O95" s="14" t="s">
        <v>940</v>
      </c>
      <c r="P95" t="s">
        <v>29</v>
      </c>
      <c r="Q95" s="15">
        <v>43605</v>
      </c>
      <c r="R95">
        <f t="shared" si="12"/>
        <v>3</v>
      </c>
      <c r="S95" s="13">
        <v>43607</v>
      </c>
      <c r="T95" s="12">
        <v>2</v>
      </c>
      <c r="U95" s="13">
        <v>43607</v>
      </c>
      <c r="V95" s="12">
        <v>59250</v>
      </c>
      <c r="W95" s="11">
        <f t="shared" si="13"/>
        <v>1</v>
      </c>
      <c r="X95" s="12"/>
      <c r="Y95" t="str">
        <f t="shared" si="14"/>
        <v>FAR653</v>
      </c>
      <c r="Z95" s="12"/>
    </row>
    <row r="96" spans="1:26" hidden="1" x14ac:dyDescent="0.25">
      <c r="A96" s="12" t="s">
        <v>24</v>
      </c>
      <c r="B96" s="13">
        <v>43601</v>
      </c>
      <c r="C96" s="12" t="s">
        <v>32</v>
      </c>
      <c r="D96" s="12" t="s">
        <v>33</v>
      </c>
      <c r="E96" s="12">
        <v>66</v>
      </c>
      <c r="F96" s="13">
        <v>43601</v>
      </c>
      <c r="G96" s="12">
        <v>823004940</v>
      </c>
      <c r="H96" s="12" t="s">
        <v>102</v>
      </c>
      <c r="I96" s="12">
        <v>3</v>
      </c>
      <c r="J96" s="12" t="s">
        <v>944</v>
      </c>
      <c r="K96" s="12">
        <v>1</v>
      </c>
      <c r="L96" s="14">
        <v>3102623</v>
      </c>
      <c r="M96" s="14" t="s">
        <v>36</v>
      </c>
      <c r="N96" s="14">
        <v>3102623</v>
      </c>
      <c r="O96" s="14" t="s">
        <v>942</v>
      </c>
      <c r="P96" t="s">
        <v>29</v>
      </c>
      <c r="Q96" s="15">
        <v>43605</v>
      </c>
      <c r="R96">
        <f t="shared" si="12"/>
        <v>3</v>
      </c>
      <c r="S96" s="13">
        <v>43607</v>
      </c>
      <c r="T96" s="12">
        <v>1</v>
      </c>
      <c r="U96" s="13">
        <v>43607</v>
      </c>
      <c r="V96" s="12">
        <v>59248</v>
      </c>
      <c r="W96" s="11">
        <f t="shared" si="13"/>
        <v>1</v>
      </c>
      <c r="X96" s="12"/>
      <c r="Y96" t="str">
        <f t="shared" si="14"/>
        <v>FAR663</v>
      </c>
      <c r="Z96" s="12"/>
    </row>
    <row r="97" spans="1:26" hidden="1" x14ac:dyDescent="0.25">
      <c r="A97" s="12" t="s">
        <v>24</v>
      </c>
      <c r="B97" s="13">
        <v>43601</v>
      </c>
      <c r="C97" s="12" t="s">
        <v>32</v>
      </c>
      <c r="D97" s="12" t="s">
        <v>33</v>
      </c>
      <c r="E97" s="12">
        <v>67</v>
      </c>
      <c r="F97" s="13">
        <v>43601</v>
      </c>
      <c r="G97" s="12">
        <v>823004940</v>
      </c>
      <c r="H97" s="12" t="s">
        <v>102</v>
      </c>
      <c r="I97" s="12">
        <v>5</v>
      </c>
      <c r="J97" s="12" t="s">
        <v>947</v>
      </c>
      <c r="K97" s="12">
        <v>1</v>
      </c>
      <c r="L97" s="14">
        <v>3411884</v>
      </c>
      <c r="M97" s="14" t="s">
        <v>36</v>
      </c>
      <c r="N97" s="14">
        <v>3411884</v>
      </c>
      <c r="O97" s="14" t="s">
        <v>945</v>
      </c>
      <c r="P97" t="s">
        <v>29</v>
      </c>
      <c r="Q97" s="15">
        <v>43605</v>
      </c>
      <c r="R97">
        <f t="shared" si="12"/>
        <v>2</v>
      </c>
      <c r="S97" s="13">
        <v>43606</v>
      </c>
      <c r="T97" s="12">
        <v>1</v>
      </c>
      <c r="U97" s="13">
        <v>43606</v>
      </c>
      <c r="V97" s="12">
        <v>59237</v>
      </c>
      <c r="W97" s="11">
        <f t="shared" si="13"/>
        <v>1</v>
      </c>
      <c r="X97" s="12"/>
      <c r="Y97" t="str">
        <f t="shared" si="14"/>
        <v>FAR672</v>
      </c>
      <c r="Z97" s="12"/>
    </row>
    <row r="98" spans="1:26" hidden="1" x14ac:dyDescent="0.25">
      <c r="A98" s="12" t="s">
        <v>24</v>
      </c>
      <c r="B98" s="13">
        <v>43601</v>
      </c>
      <c r="C98" s="12" t="s">
        <v>32</v>
      </c>
      <c r="D98" s="12" t="s">
        <v>33</v>
      </c>
      <c r="E98" s="12">
        <v>68</v>
      </c>
      <c r="F98" s="13">
        <v>43601</v>
      </c>
      <c r="G98" s="12">
        <v>823004940</v>
      </c>
      <c r="H98" s="12" t="s">
        <v>102</v>
      </c>
      <c r="I98" s="12">
        <v>4</v>
      </c>
      <c r="J98" s="12" t="s">
        <v>546</v>
      </c>
      <c r="K98" s="12">
        <v>2</v>
      </c>
      <c r="L98" s="14">
        <v>209177</v>
      </c>
      <c r="M98" s="14" t="s">
        <v>36</v>
      </c>
      <c r="N98" s="14">
        <v>418354</v>
      </c>
      <c r="O98" s="14" t="s">
        <v>949</v>
      </c>
      <c r="P98" t="s">
        <v>29</v>
      </c>
      <c r="Q98" s="15">
        <v>43605</v>
      </c>
      <c r="R98">
        <f t="shared" si="12"/>
        <v>2</v>
      </c>
      <c r="S98" s="13">
        <v>43606</v>
      </c>
      <c r="T98" s="12">
        <v>2</v>
      </c>
      <c r="U98" s="13">
        <v>43606</v>
      </c>
      <c r="V98" s="12">
        <v>59232</v>
      </c>
      <c r="W98" s="11">
        <f t="shared" si="13"/>
        <v>1</v>
      </c>
      <c r="X98" s="12"/>
      <c r="Y98" t="str">
        <f t="shared" si="14"/>
        <v>FAR682</v>
      </c>
      <c r="Z98" s="12"/>
    </row>
    <row r="99" spans="1:26" hidden="1" x14ac:dyDescent="0.25">
      <c r="A99" s="12" t="s">
        <v>40</v>
      </c>
      <c r="B99" s="13">
        <v>43601</v>
      </c>
      <c r="C99" s="12" t="s">
        <v>41</v>
      </c>
      <c r="D99" s="12" t="s">
        <v>42</v>
      </c>
      <c r="E99" s="12">
        <v>29</v>
      </c>
      <c r="F99" s="13">
        <v>43601</v>
      </c>
      <c r="G99" s="12">
        <v>24603093</v>
      </c>
      <c r="H99" s="12" t="s">
        <v>952</v>
      </c>
      <c r="I99" s="12">
        <v>5</v>
      </c>
      <c r="J99" s="12" t="s">
        <v>958</v>
      </c>
      <c r="K99" s="12">
        <v>20</v>
      </c>
      <c r="L99" s="14">
        <v>35294</v>
      </c>
      <c r="M99" s="14">
        <v>134117.20000000001</v>
      </c>
      <c r="N99" s="14">
        <v>839997.2</v>
      </c>
      <c r="O99" s="14" t="s">
        <v>954</v>
      </c>
      <c r="P99" s="12" t="s">
        <v>29</v>
      </c>
      <c r="Q99" s="15">
        <v>43605</v>
      </c>
      <c r="R99">
        <f t="shared" si="12"/>
        <v>7</v>
      </c>
      <c r="S99" s="13">
        <v>43613</v>
      </c>
      <c r="T99" s="12">
        <v>10</v>
      </c>
      <c r="U99" s="13">
        <v>43613</v>
      </c>
      <c r="V99" s="12">
        <v>1116</v>
      </c>
      <c r="W99" s="11">
        <f t="shared" si="13"/>
        <v>0.5</v>
      </c>
      <c r="X99" s="12"/>
      <c r="Y99" t="str">
        <f t="shared" si="14"/>
        <v>GEH297</v>
      </c>
      <c r="Z99" s="12"/>
    </row>
    <row r="100" spans="1:26" hidden="1" x14ac:dyDescent="0.25">
      <c r="A100" s="12" t="s">
        <v>40</v>
      </c>
      <c r="B100" s="13">
        <v>43602</v>
      </c>
      <c r="C100" s="12">
        <v>0</v>
      </c>
      <c r="D100" s="12" t="s">
        <v>311</v>
      </c>
      <c r="E100" s="12">
        <v>7</v>
      </c>
      <c r="F100" s="13">
        <v>43602</v>
      </c>
      <c r="G100" s="12">
        <v>900015531</v>
      </c>
      <c r="H100" s="12" t="s">
        <v>167</v>
      </c>
      <c r="I100" s="12">
        <v>5</v>
      </c>
      <c r="J100" s="12" t="s">
        <v>169</v>
      </c>
      <c r="K100" s="12">
        <v>40</v>
      </c>
      <c r="L100" s="14">
        <v>6500</v>
      </c>
      <c r="M100" s="14">
        <v>49400</v>
      </c>
      <c r="N100" s="14">
        <v>309400</v>
      </c>
      <c r="O100" s="14" t="s">
        <v>962</v>
      </c>
      <c r="P100" s="12" t="s">
        <v>29</v>
      </c>
      <c r="Q100" s="15">
        <v>43605</v>
      </c>
      <c r="R100">
        <f t="shared" si="12"/>
        <v>-2</v>
      </c>
      <c r="S100" s="13">
        <v>43602</v>
      </c>
      <c r="T100" s="12">
        <v>40</v>
      </c>
      <c r="U100" s="13">
        <v>43602</v>
      </c>
      <c r="V100" s="12">
        <v>17870</v>
      </c>
      <c r="W100" s="11">
        <f t="shared" si="13"/>
        <v>1</v>
      </c>
      <c r="X100" s="12"/>
      <c r="Y100" t="str">
        <f t="shared" si="14"/>
        <v>CUB7-2</v>
      </c>
      <c r="Z100" s="12"/>
    </row>
    <row r="101" spans="1:26" hidden="1" x14ac:dyDescent="0.25">
      <c r="A101" s="12" t="s">
        <v>24</v>
      </c>
      <c r="B101" s="13">
        <v>43602</v>
      </c>
      <c r="C101" s="12" t="s">
        <v>32</v>
      </c>
      <c r="D101" s="12" t="s">
        <v>311</v>
      </c>
      <c r="E101" s="12">
        <v>8</v>
      </c>
      <c r="F101" s="13">
        <v>43602</v>
      </c>
      <c r="G101" s="12">
        <v>890101815</v>
      </c>
      <c r="H101" s="12" t="s">
        <v>155</v>
      </c>
      <c r="I101" s="12">
        <v>1</v>
      </c>
      <c r="J101" s="12" t="s">
        <v>965</v>
      </c>
      <c r="K101" s="12">
        <v>1</v>
      </c>
      <c r="L101" s="14">
        <v>6693600</v>
      </c>
      <c r="M101" s="14" t="s">
        <v>36</v>
      </c>
      <c r="N101" s="14">
        <v>6693600</v>
      </c>
      <c r="O101" s="14" t="s">
        <v>966</v>
      </c>
      <c r="P101" s="12" t="s">
        <v>29</v>
      </c>
      <c r="Q101" s="15">
        <v>43605</v>
      </c>
      <c r="R101">
        <f t="shared" si="12"/>
        <v>2</v>
      </c>
      <c r="S101" s="13">
        <v>43606</v>
      </c>
      <c r="T101" s="12">
        <v>1</v>
      </c>
      <c r="U101" s="13">
        <v>43606</v>
      </c>
      <c r="V101" s="12">
        <v>936274</v>
      </c>
      <c r="W101" s="11">
        <f t="shared" si="13"/>
        <v>1</v>
      </c>
      <c r="X101" s="12"/>
      <c r="Y101" t="str">
        <f t="shared" si="14"/>
        <v>CUB82</v>
      </c>
      <c r="Z101" s="12"/>
    </row>
    <row r="102" spans="1:26" hidden="1" x14ac:dyDescent="0.25">
      <c r="A102" s="12" t="s">
        <v>40</v>
      </c>
      <c r="B102" s="13">
        <v>43606</v>
      </c>
      <c r="C102" s="12" t="s">
        <v>25</v>
      </c>
      <c r="D102" s="12" t="s">
        <v>26</v>
      </c>
      <c r="E102" s="12">
        <v>42</v>
      </c>
      <c r="F102" s="13">
        <v>43606</v>
      </c>
      <c r="G102" s="12">
        <v>4407551</v>
      </c>
      <c r="H102" s="12" t="s">
        <v>520</v>
      </c>
      <c r="I102" s="12">
        <v>1</v>
      </c>
      <c r="J102" s="12" t="s">
        <v>243</v>
      </c>
      <c r="K102" s="12">
        <v>5</v>
      </c>
      <c r="L102" s="14">
        <v>120000</v>
      </c>
      <c r="M102" s="14">
        <v>114000</v>
      </c>
      <c r="N102" s="14">
        <v>714000</v>
      </c>
      <c r="O102" s="14" t="s">
        <v>980</v>
      </c>
      <c r="P102" s="12" t="s">
        <v>29</v>
      </c>
      <c r="Q102" s="15">
        <v>43608</v>
      </c>
      <c r="R102">
        <f t="shared" si="12"/>
        <v>13</v>
      </c>
      <c r="S102" s="13">
        <v>43626</v>
      </c>
      <c r="T102" s="12">
        <v>5</v>
      </c>
      <c r="U102" s="13">
        <v>43626</v>
      </c>
      <c r="V102" s="12">
        <v>192</v>
      </c>
      <c r="W102" s="11">
        <f t="shared" si="13"/>
        <v>1</v>
      </c>
      <c r="X102" s="12"/>
      <c r="Y102" t="str">
        <f t="shared" si="14"/>
        <v>BIO4213</v>
      </c>
      <c r="Z102" s="12"/>
    </row>
    <row r="103" spans="1:26" hidden="1" x14ac:dyDescent="0.25">
      <c r="A103" s="12" t="s">
        <v>24</v>
      </c>
      <c r="B103" s="13">
        <v>43606</v>
      </c>
      <c r="C103" s="12" t="s">
        <v>32</v>
      </c>
      <c r="D103" s="12" t="s">
        <v>33</v>
      </c>
      <c r="E103" s="12">
        <v>69</v>
      </c>
      <c r="F103" s="13">
        <v>43606</v>
      </c>
      <c r="G103" s="12">
        <v>823004940</v>
      </c>
      <c r="H103" s="12" t="s">
        <v>102</v>
      </c>
      <c r="I103" s="12">
        <v>1</v>
      </c>
      <c r="J103" s="12" t="s">
        <v>981</v>
      </c>
      <c r="K103" s="12">
        <v>1</v>
      </c>
      <c r="L103" s="14">
        <v>105791</v>
      </c>
      <c r="M103" s="14" t="s">
        <v>36</v>
      </c>
      <c r="N103" s="14">
        <v>105791</v>
      </c>
      <c r="O103" s="14" t="s">
        <v>982</v>
      </c>
      <c r="P103" s="12" t="s">
        <v>29</v>
      </c>
      <c r="Q103" s="15">
        <v>43607</v>
      </c>
      <c r="R103">
        <f t="shared" si="12"/>
        <v>1</v>
      </c>
      <c r="S103" s="13">
        <v>43607</v>
      </c>
      <c r="T103" s="12">
        <v>1</v>
      </c>
      <c r="U103" s="13">
        <v>43607</v>
      </c>
      <c r="V103" s="12">
        <v>59267</v>
      </c>
      <c r="W103" s="11">
        <f t="shared" si="13"/>
        <v>1</v>
      </c>
      <c r="X103" s="12"/>
      <c r="Y103" t="str">
        <f t="shared" si="14"/>
        <v>FAR691</v>
      </c>
      <c r="Z103" s="12"/>
    </row>
    <row r="104" spans="1:26" hidden="1" x14ac:dyDescent="0.25">
      <c r="A104" s="12" t="s">
        <v>24</v>
      </c>
      <c r="B104" s="13">
        <v>43606</v>
      </c>
      <c r="C104" s="12">
        <v>0</v>
      </c>
      <c r="D104" s="12" t="s">
        <v>33</v>
      </c>
      <c r="E104" s="12">
        <v>70</v>
      </c>
      <c r="F104" s="13">
        <v>43606</v>
      </c>
      <c r="G104" s="12">
        <v>823004940</v>
      </c>
      <c r="H104" s="12" t="s">
        <v>102</v>
      </c>
      <c r="I104" s="12">
        <v>1</v>
      </c>
      <c r="J104" s="12" t="s">
        <v>983</v>
      </c>
      <c r="K104" s="12">
        <v>1</v>
      </c>
      <c r="L104" s="14">
        <v>1681370</v>
      </c>
      <c r="M104" s="14" t="s">
        <v>36</v>
      </c>
      <c r="N104" s="14">
        <v>1681370</v>
      </c>
      <c r="O104" s="14" t="s">
        <v>984</v>
      </c>
      <c r="P104" s="12" t="s">
        <v>29</v>
      </c>
      <c r="Q104" s="15">
        <v>43607</v>
      </c>
      <c r="R104">
        <f t="shared" si="12"/>
        <v>13</v>
      </c>
      <c r="S104" s="13">
        <v>43623</v>
      </c>
      <c r="T104" s="12">
        <v>1</v>
      </c>
      <c r="U104" s="13">
        <v>43623</v>
      </c>
      <c r="V104" s="12">
        <v>59705</v>
      </c>
      <c r="W104" s="11">
        <f t="shared" si="13"/>
        <v>1</v>
      </c>
      <c r="X104" s="12"/>
      <c r="Y104" t="str">
        <f t="shared" si="14"/>
        <v>FAR7013</v>
      </c>
      <c r="Z104" s="12"/>
    </row>
    <row r="105" spans="1:26" hidden="1" x14ac:dyDescent="0.25">
      <c r="A105" s="12" t="s">
        <v>24</v>
      </c>
      <c r="B105" s="13">
        <v>43606</v>
      </c>
      <c r="C105" s="12" t="s">
        <v>32</v>
      </c>
      <c r="D105" s="12" t="s">
        <v>33</v>
      </c>
      <c r="E105" s="12">
        <v>71</v>
      </c>
      <c r="F105" s="13">
        <v>43606</v>
      </c>
      <c r="G105" s="12">
        <v>830091676</v>
      </c>
      <c r="H105" s="12" t="s">
        <v>75</v>
      </c>
      <c r="I105" s="12">
        <v>2</v>
      </c>
      <c r="J105" s="12" t="s">
        <v>803</v>
      </c>
      <c r="K105" s="12">
        <v>2</v>
      </c>
      <c r="L105" s="14">
        <v>519872</v>
      </c>
      <c r="M105" s="14">
        <v>197551.36000000002</v>
      </c>
      <c r="N105" s="14">
        <v>1237295.3600000001</v>
      </c>
      <c r="O105" s="14" t="s">
        <v>985</v>
      </c>
      <c r="P105" s="12" t="s">
        <v>29</v>
      </c>
      <c r="Q105" s="15">
        <v>43608</v>
      </c>
      <c r="R105">
        <f t="shared" si="12"/>
        <v>-4</v>
      </c>
      <c r="S105" s="13">
        <v>43605</v>
      </c>
      <c r="T105" s="12">
        <v>2</v>
      </c>
      <c r="U105" s="13">
        <v>43605</v>
      </c>
      <c r="V105" s="12">
        <v>9421</v>
      </c>
      <c r="W105" s="11">
        <f t="shared" si="13"/>
        <v>1</v>
      </c>
      <c r="X105" s="12"/>
      <c r="Y105" t="str">
        <f t="shared" si="14"/>
        <v>FAR71-4</v>
      </c>
      <c r="Z105" s="12"/>
    </row>
    <row r="106" spans="1:26" hidden="1" x14ac:dyDescent="0.25">
      <c r="A106" s="12" t="s">
        <v>24</v>
      </c>
      <c r="B106" s="13">
        <v>43606</v>
      </c>
      <c r="C106" s="12" t="s">
        <v>605</v>
      </c>
      <c r="D106" s="12" t="s">
        <v>33</v>
      </c>
      <c r="E106" s="12">
        <v>73</v>
      </c>
      <c r="F106" s="13">
        <v>43606</v>
      </c>
      <c r="G106" s="12">
        <v>830091676</v>
      </c>
      <c r="H106" s="12" t="s">
        <v>75</v>
      </c>
      <c r="I106" s="12">
        <v>1</v>
      </c>
      <c r="J106" s="12" t="s">
        <v>989</v>
      </c>
      <c r="K106" s="12">
        <v>1</v>
      </c>
      <c r="L106" s="14">
        <v>519872</v>
      </c>
      <c r="M106" s="14">
        <v>98775.680000000008</v>
      </c>
      <c r="N106" s="14">
        <v>618647.68000000005</v>
      </c>
      <c r="O106" s="14" t="s">
        <v>990</v>
      </c>
      <c r="P106" s="12" t="s">
        <v>29</v>
      </c>
      <c r="Q106" s="15">
        <v>43608</v>
      </c>
      <c r="R106">
        <f t="shared" si="12"/>
        <v>-4</v>
      </c>
      <c r="S106" s="13">
        <v>43605</v>
      </c>
      <c r="T106" s="12">
        <v>1</v>
      </c>
      <c r="U106" s="13">
        <v>43605</v>
      </c>
      <c r="V106" s="12">
        <v>9424</v>
      </c>
      <c r="W106" s="11">
        <f t="shared" si="13"/>
        <v>1</v>
      </c>
      <c r="X106" s="12"/>
      <c r="Y106" t="str">
        <f t="shared" si="14"/>
        <v>FAR73-4</v>
      </c>
      <c r="Z106" s="12"/>
    </row>
    <row r="107" spans="1:26" hidden="1" x14ac:dyDescent="0.25">
      <c r="A107" s="12" t="s">
        <v>24</v>
      </c>
      <c r="B107" s="13">
        <v>43606</v>
      </c>
      <c r="C107" s="12" t="s">
        <v>32</v>
      </c>
      <c r="D107" s="12" t="s">
        <v>33</v>
      </c>
      <c r="E107" s="12">
        <v>74</v>
      </c>
      <c r="F107" s="13">
        <v>43606</v>
      </c>
      <c r="G107" s="12">
        <v>830091676</v>
      </c>
      <c r="H107" s="12" t="s">
        <v>75</v>
      </c>
      <c r="I107" s="12">
        <v>1</v>
      </c>
      <c r="J107" s="12" t="s">
        <v>991</v>
      </c>
      <c r="K107" s="12">
        <v>1</v>
      </c>
      <c r="L107" s="14">
        <v>519872</v>
      </c>
      <c r="M107" s="14">
        <v>98775.680000000008</v>
      </c>
      <c r="N107" s="14">
        <v>618647.68000000005</v>
      </c>
      <c r="O107" s="14" t="s">
        <v>992</v>
      </c>
      <c r="P107" s="12" t="s">
        <v>29</v>
      </c>
      <c r="Q107" s="15">
        <v>43608</v>
      </c>
      <c r="R107">
        <f t="shared" si="12"/>
        <v>-4</v>
      </c>
      <c r="S107" s="13">
        <v>43605</v>
      </c>
      <c r="T107" s="12">
        <v>1</v>
      </c>
      <c r="U107" s="13">
        <v>43605</v>
      </c>
      <c r="V107" s="12">
        <v>9426</v>
      </c>
      <c r="W107" s="11">
        <f t="shared" si="13"/>
        <v>1</v>
      </c>
      <c r="X107" s="12"/>
      <c r="Y107" t="str">
        <f t="shared" si="14"/>
        <v>FAR74-4</v>
      </c>
      <c r="Z107" s="12"/>
    </row>
    <row r="108" spans="1:26" hidden="1" x14ac:dyDescent="0.25">
      <c r="A108" s="12" t="s">
        <v>24</v>
      </c>
      <c r="B108" s="13">
        <v>43607</v>
      </c>
      <c r="C108" s="12" t="s">
        <v>409</v>
      </c>
      <c r="D108" s="12" t="s">
        <v>410</v>
      </c>
      <c r="E108" s="12">
        <v>9</v>
      </c>
      <c r="F108" s="13">
        <v>43607</v>
      </c>
      <c r="G108" s="12">
        <v>830071701</v>
      </c>
      <c r="H108" s="12" t="s">
        <v>993</v>
      </c>
      <c r="I108" s="12">
        <v>1</v>
      </c>
      <c r="J108" s="12" t="s">
        <v>994</v>
      </c>
      <c r="K108" s="12">
        <v>3</v>
      </c>
      <c r="L108" s="14">
        <v>330000</v>
      </c>
      <c r="M108" s="14">
        <v>188100</v>
      </c>
      <c r="N108" s="14">
        <v>1178100</v>
      </c>
      <c r="O108" s="14" t="s">
        <v>995</v>
      </c>
      <c r="P108" s="12" t="s">
        <v>29</v>
      </c>
      <c r="Q108" s="15">
        <v>43609</v>
      </c>
      <c r="R108">
        <f t="shared" si="12"/>
        <v>2</v>
      </c>
      <c r="S108" s="13">
        <v>43612</v>
      </c>
      <c r="T108" s="12">
        <v>3</v>
      </c>
      <c r="U108" s="13">
        <v>43612</v>
      </c>
      <c r="V108" s="12">
        <v>7911</v>
      </c>
      <c r="W108" s="11">
        <f t="shared" si="13"/>
        <v>1</v>
      </c>
      <c r="X108" s="12"/>
      <c r="Y108" t="str">
        <f t="shared" si="14"/>
        <v>PAT92</v>
      </c>
      <c r="Z108" s="12"/>
    </row>
    <row r="109" spans="1:26" hidden="1" x14ac:dyDescent="0.25">
      <c r="A109" s="12" t="s">
        <v>24</v>
      </c>
      <c r="B109" s="13">
        <v>43608</v>
      </c>
      <c r="C109" s="12" t="s">
        <v>25</v>
      </c>
      <c r="D109" s="12" t="s">
        <v>26</v>
      </c>
      <c r="E109" s="12">
        <v>44</v>
      </c>
      <c r="F109" s="13">
        <v>43608</v>
      </c>
      <c r="G109" s="12">
        <v>4407551</v>
      </c>
      <c r="H109" s="12" t="s">
        <v>520</v>
      </c>
      <c r="I109" s="12">
        <v>6</v>
      </c>
      <c r="J109" s="12" t="s">
        <v>998</v>
      </c>
      <c r="K109" s="12">
        <v>2</v>
      </c>
      <c r="L109" s="14">
        <v>120000</v>
      </c>
      <c r="M109" s="14">
        <v>45600</v>
      </c>
      <c r="N109" s="14">
        <v>285600</v>
      </c>
      <c r="O109" s="14" t="s">
        <v>999</v>
      </c>
      <c r="P109" s="12" t="s">
        <v>29</v>
      </c>
      <c r="Q109" s="15">
        <v>43609</v>
      </c>
      <c r="R109">
        <f t="shared" si="12"/>
        <v>15</v>
      </c>
      <c r="S109" s="13">
        <v>43629</v>
      </c>
      <c r="T109" s="12">
        <v>2</v>
      </c>
      <c r="U109" s="13">
        <v>43629</v>
      </c>
      <c r="V109" s="12">
        <v>215</v>
      </c>
      <c r="W109" s="11">
        <f t="shared" si="13"/>
        <v>1</v>
      </c>
      <c r="X109" s="12"/>
      <c r="Y109" t="str">
        <f t="shared" si="14"/>
        <v>BIO4415</v>
      </c>
      <c r="Z109" s="12"/>
    </row>
    <row r="110" spans="1:26" hidden="1" x14ac:dyDescent="0.25">
      <c r="A110" s="12" t="s">
        <v>24</v>
      </c>
      <c r="B110" s="13">
        <v>43608</v>
      </c>
      <c r="C110" s="12" t="s">
        <v>32</v>
      </c>
      <c r="D110" s="12" t="s">
        <v>33</v>
      </c>
      <c r="E110" s="12">
        <v>75</v>
      </c>
      <c r="F110" s="13">
        <v>43608</v>
      </c>
      <c r="G110" s="12">
        <v>823004940</v>
      </c>
      <c r="H110" s="12" t="s">
        <v>102</v>
      </c>
      <c r="I110" s="12">
        <v>1</v>
      </c>
      <c r="J110" s="12" t="s">
        <v>537</v>
      </c>
      <c r="K110" s="12">
        <v>1</v>
      </c>
      <c r="L110" s="14">
        <v>209177</v>
      </c>
      <c r="M110" s="14" t="s">
        <v>36</v>
      </c>
      <c r="N110" s="14">
        <v>209177</v>
      </c>
      <c r="O110" s="14" t="s">
        <v>1005</v>
      </c>
      <c r="P110" s="12" t="s">
        <v>29</v>
      </c>
      <c r="Q110" s="15">
        <v>43609</v>
      </c>
      <c r="R110">
        <f t="shared" ref="R110:R138" si="15">IF(OR(Q110="",U110=""),"",NETWORKDAYS(Q110,U110))</f>
        <v>3</v>
      </c>
      <c r="S110" s="13">
        <v>43613</v>
      </c>
      <c r="T110" s="12">
        <v>1</v>
      </c>
      <c r="U110" s="13">
        <v>43613</v>
      </c>
      <c r="V110" s="12">
        <v>59387</v>
      </c>
      <c r="W110" s="11">
        <f t="shared" ref="W110:W137" si="16">IF(U110="","",T110/K110)</f>
        <v>1</v>
      </c>
      <c r="X110" s="12"/>
      <c r="Y110" t="str">
        <f t="shared" ref="Y110:Y139" si="17">+D110&amp;E110&amp;R110</f>
        <v>FAR753</v>
      </c>
      <c r="Z110" s="12"/>
    </row>
    <row r="111" spans="1:26" hidden="1" x14ac:dyDescent="0.25">
      <c r="A111" s="12" t="s">
        <v>24</v>
      </c>
      <c r="B111" s="13">
        <v>43608</v>
      </c>
      <c r="C111" s="12">
        <v>0</v>
      </c>
      <c r="D111" s="12" t="s">
        <v>82</v>
      </c>
      <c r="E111" s="12">
        <v>35</v>
      </c>
      <c r="F111" s="13">
        <v>43608</v>
      </c>
      <c r="G111" s="12">
        <v>900015531</v>
      </c>
      <c r="H111" s="12" t="s">
        <v>167</v>
      </c>
      <c r="I111" s="12">
        <v>1</v>
      </c>
      <c r="J111" s="12" t="s">
        <v>1007</v>
      </c>
      <c r="K111" s="12">
        <v>60</v>
      </c>
      <c r="L111" s="14">
        <v>8000</v>
      </c>
      <c r="M111" s="14">
        <v>91200</v>
      </c>
      <c r="N111" s="14">
        <v>571200</v>
      </c>
      <c r="O111" s="14" t="s">
        <v>1008</v>
      </c>
      <c r="P111" s="12" t="s">
        <v>29</v>
      </c>
      <c r="Q111" s="15">
        <v>43609</v>
      </c>
      <c r="R111">
        <f t="shared" si="15"/>
        <v>-3</v>
      </c>
      <c r="S111" s="13">
        <v>43607</v>
      </c>
      <c r="T111" s="12">
        <v>60</v>
      </c>
      <c r="U111" s="13">
        <v>43607</v>
      </c>
      <c r="V111" s="12">
        <v>17878</v>
      </c>
      <c r="W111" s="11">
        <f t="shared" si="16"/>
        <v>1</v>
      </c>
      <c r="X111" s="12"/>
      <c r="Y111" t="str">
        <f t="shared" si="17"/>
        <v>GEN35-3</v>
      </c>
      <c r="Z111" s="12"/>
    </row>
    <row r="112" spans="1:26" hidden="1" x14ac:dyDescent="0.25">
      <c r="A112" s="12" t="s">
        <v>24</v>
      </c>
      <c r="B112" s="13">
        <v>43608</v>
      </c>
      <c r="C112" s="12" t="s">
        <v>409</v>
      </c>
      <c r="D112" s="12" t="s">
        <v>410</v>
      </c>
      <c r="E112" s="12">
        <v>10</v>
      </c>
      <c r="F112" s="13">
        <v>43608</v>
      </c>
      <c r="G112" s="12">
        <v>800224359</v>
      </c>
      <c r="H112" s="12" t="s">
        <v>744</v>
      </c>
      <c r="I112" s="12">
        <v>1</v>
      </c>
      <c r="J112" s="12" t="s">
        <v>1013</v>
      </c>
      <c r="K112" s="12">
        <v>6</v>
      </c>
      <c r="L112" s="14">
        <v>5700</v>
      </c>
      <c r="M112" s="14">
        <v>6498</v>
      </c>
      <c r="N112" s="14">
        <v>40698</v>
      </c>
      <c r="O112" s="14" t="s">
        <v>36</v>
      </c>
      <c r="P112" s="12" t="s">
        <v>29</v>
      </c>
      <c r="Q112" s="15">
        <v>43609</v>
      </c>
      <c r="R112">
        <f t="shared" si="15"/>
        <v>15</v>
      </c>
      <c r="S112" s="13">
        <v>43629</v>
      </c>
      <c r="T112" s="12">
        <v>6</v>
      </c>
      <c r="U112" s="13">
        <v>43629</v>
      </c>
      <c r="V112" s="12">
        <v>25953</v>
      </c>
      <c r="W112" s="11">
        <f t="shared" si="16"/>
        <v>1</v>
      </c>
      <c r="X112" s="12"/>
      <c r="Y112" t="str">
        <f t="shared" si="17"/>
        <v>PAT1015</v>
      </c>
      <c r="Z112" s="12"/>
    </row>
    <row r="113" spans="1:26" hidden="1" x14ac:dyDescent="0.25">
      <c r="A113" s="12" t="s">
        <v>24</v>
      </c>
      <c r="B113" s="13">
        <v>43610</v>
      </c>
      <c r="C113" s="12" t="s">
        <v>507</v>
      </c>
      <c r="D113" s="12" t="s">
        <v>33</v>
      </c>
      <c r="E113" s="12">
        <v>77</v>
      </c>
      <c r="F113" s="13">
        <v>43610</v>
      </c>
      <c r="G113" s="12">
        <v>830091676</v>
      </c>
      <c r="H113" s="12" t="s">
        <v>75</v>
      </c>
      <c r="I113" s="12">
        <v>1</v>
      </c>
      <c r="J113" s="12" t="s">
        <v>799</v>
      </c>
      <c r="K113" s="12">
        <v>1</v>
      </c>
      <c r="L113" s="14">
        <v>2836684</v>
      </c>
      <c r="M113" s="14" t="s">
        <v>36</v>
      </c>
      <c r="N113" s="14">
        <v>2836684</v>
      </c>
      <c r="O113" s="14" t="s">
        <v>1015</v>
      </c>
      <c r="P113" s="12" t="s">
        <v>29</v>
      </c>
      <c r="Q113" s="15">
        <v>43614</v>
      </c>
      <c r="R113">
        <f t="shared" si="15"/>
        <v>-5</v>
      </c>
      <c r="S113" s="13">
        <v>43608</v>
      </c>
      <c r="T113" s="12">
        <v>1</v>
      </c>
      <c r="U113" s="13">
        <v>43608</v>
      </c>
      <c r="V113" s="12">
        <v>9466</v>
      </c>
      <c r="W113" s="11">
        <f t="shared" si="16"/>
        <v>1</v>
      </c>
      <c r="X113" s="12"/>
      <c r="Y113" t="str">
        <f t="shared" si="17"/>
        <v>FAR77-5</v>
      </c>
      <c r="Z113" s="12"/>
    </row>
    <row r="114" spans="1:26" hidden="1" x14ac:dyDescent="0.25">
      <c r="A114" s="12" t="s">
        <v>24</v>
      </c>
      <c r="B114" s="13">
        <v>43610</v>
      </c>
      <c r="C114" s="12" t="s">
        <v>32</v>
      </c>
      <c r="D114" s="12" t="s">
        <v>33</v>
      </c>
      <c r="E114" s="12">
        <v>78</v>
      </c>
      <c r="F114" s="13">
        <v>43610</v>
      </c>
      <c r="G114" s="12">
        <v>830091676</v>
      </c>
      <c r="H114" s="12" t="s">
        <v>75</v>
      </c>
      <c r="I114" s="12">
        <v>1</v>
      </c>
      <c r="J114" s="12" t="s">
        <v>1016</v>
      </c>
      <c r="K114" s="12">
        <v>1</v>
      </c>
      <c r="L114" s="14">
        <v>4767130</v>
      </c>
      <c r="M114" s="14" t="s">
        <v>36</v>
      </c>
      <c r="N114" s="14">
        <v>4767130</v>
      </c>
      <c r="O114" s="14" t="s">
        <v>1017</v>
      </c>
      <c r="P114" s="12" t="s">
        <v>29</v>
      </c>
      <c r="Q114" s="15">
        <v>43614</v>
      </c>
      <c r="R114">
        <f t="shared" si="15"/>
        <v>-4</v>
      </c>
      <c r="S114" s="13">
        <v>43609</v>
      </c>
      <c r="T114" s="12">
        <v>1</v>
      </c>
      <c r="U114" s="13">
        <v>43609</v>
      </c>
      <c r="V114" s="12">
        <v>9475</v>
      </c>
      <c r="W114" s="11">
        <f t="shared" si="16"/>
        <v>1</v>
      </c>
      <c r="X114" s="12"/>
      <c r="Y114" t="str">
        <f t="shared" si="17"/>
        <v>FAR78-4</v>
      </c>
      <c r="Z114" s="12"/>
    </row>
    <row r="115" spans="1:26" hidden="1" x14ac:dyDescent="0.25">
      <c r="A115" s="12" t="s">
        <v>24</v>
      </c>
      <c r="B115" s="13">
        <v>43612</v>
      </c>
      <c r="C115" s="12" t="s">
        <v>32</v>
      </c>
      <c r="D115" s="12" t="s">
        <v>33</v>
      </c>
      <c r="E115" s="12">
        <v>79</v>
      </c>
      <c r="F115" s="13">
        <v>43612</v>
      </c>
      <c r="G115" s="12">
        <v>816000114</v>
      </c>
      <c r="H115" s="12" t="s">
        <v>898</v>
      </c>
      <c r="I115" s="12">
        <v>1</v>
      </c>
      <c r="J115" s="12" t="s">
        <v>899</v>
      </c>
      <c r="K115" s="12">
        <v>6</v>
      </c>
      <c r="L115" s="14">
        <v>660000</v>
      </c>
      <c r="M115" s="14" t="s">
        <v>36</v>
      </c>
      <c r="N115" s="14">
        <v>3960000</v>
      </c>
      <c r="O115" s="14" t="s">
        <v>1018</v>
      </c>
      <c r="P115" s="12" t="s">
        <v>29</v>
      </c>
      <c r="Q115" s="15">
        <v>43614</v>
      </c>
      <c r="R115">
        <f t="shared" si="15"/>
        <v>-3</v>
      </c>
      <c r="S115" s="13">
        <v>43610</v>
      </c>
      <c r="T115" s="12">
        <v>6</v>
      </c>
      <c r="U115" s="13">
        <v>43610</v>
      </c>
      <c r="V115" s="12">
        <v>29470</v>
      </c>
      <c r="W115" s="11">
        <f t="shared" si="16"/>
        <v>1</v>
      </c>
      <c r="X115" s="12"/>
      <c r="Y115" t="str">
        <f t="shared" si="17"/>
        <v>FAR79-3</v>
      </c>
      <c r="Z115" s="12"/>
    </row>
    <row r="116" spans="1:26" hidden="1" x14ac:dyDescent="0.25">
      <c r="A116" s="12" t="s">
        <v>24</v>
      </c>
      <c r="B116" s="13">
        <v>43612</v>
      </c>
      <c r="C116" s="12" t="s">
        <v>409</v>
      </c>
      <c r="D116" s="12" t="s">
        <v>410</v>
      </c>
      <c r="E116" s="12">
        <v>12</v>
      </c>
      <c r="F116" s="13">
        <v>43612</v>
      </c>
      <c r="G116" s="12">
        <v>800224359</v>
      </c>
      <c r="H116" s="12" t="s">
        <v>744</v>
      </c>
      <c r="I116" s="12">
        <v>1</v>
      </c>
      <c r="J116" s="12" t="s">
        <v>1025</v>
      </c>
      <c r="K116" s="12">
        <v>1</v>
      </c>
      <c r="L116" s="14">
        <v>314400</v>
      </c>
      <c r="M116" s="14">
        <v>59736</v>
      </c>
      <c r="N116" s="14">
        <v>374136</v>
      </c>
      <c r="O116" s="14" t="s">
        <v>1026</v>
      </c>
      <c r="P116" s="12" t="s">
        <v>29</v>
      </c>
      <c r="Q116" s="15">
        <v>43614</v>
      </c>
      <c r="R116">
        <f t="shared" si="15"/>
        <v>9</v>
      </c>
      <c r="S116" s="13">
        <v>43626</v>
      </c>
      <c r="T116" s="12">
        <v>1</v>
      </c>
      <c r="U116" s="13">
        <v>43626</v>
      </c>
      <c r="V116" s="12">
        <v>25915</v>
      </c>
      <c r="W116" s="11">
        <f t="shared" si="16"/>
        <v>1</v>
      </c>
      <c r="X116" s="12"/>
      <c r="Y116" t="str">
        <f t="shared" si="17"/>
        <v>PAT129</v>
      </c>
      <c r="Z116" s="12"/>
    </row>
    <row r="117" spans="1:26" hidden="1" x14ac:dyDescent="0.25">
      <c r="A117" s="12" t="s">
        <v>24</v>
      </c>
      <c r="B117" s="13">
        <v>43613</v>
      </c>
      <c r="C117" s="12">
        <v>0</v>
      </c>
      <c r="D117" s="12" t="s">
        <v>82</v>
      </c>
      <c r="E117" s="12">
        <v>36</v>
      </c>
      <c r="F117" s="13">
        <v>43613</v>
      </c>
      <c r="G117" s="12">
        <v>900015531</v>
      </c>
      <c r="H117" s="12" t="s">
        <v>167</v>
      </c>
      <c r="I117" s="12">
        <v>1</v>
      </c>
      <c r="J117" s="12" t="s">
        <v>1033</v>
      </c>
      <c r="K117" s="12">
        <v>15</v>
      </c>
      <c r="L117" s="14">
        <v>7500</v>
      </c>
      <c r="M117" s="14">
        <v>21375</v>
      </c>
      <c r="N117" s="14">
        <v>133875</v>
      </c>
      <c r="O117" s="14" t="s">
        <v>1034</v>
      </c>
      <c r="P117" s="12" t="s">
        <v>29</v>
      </c>
      <c r="Q117" s="15">
        <v>43614</v>
      </c>
      <c r="R117">
        <f t="shared" si="15"/>
        <v>-2</v>
      </c>
      <c r="S117" s="13">
        <v>43613</v>
      </c>
      <c r="T117" s="12">
        <v>15</v>
      </c>
      <c r="U117" s="13">
        <v>43613</v>
      </c>
      <c r="V117" s="12">
        <v>17881</v>
      </c>
      <c r="W117" s="11">
        <f t="shared" si="16"/>
        <v>1</v>
      </c>
      <c r="X117" s="12"/>
      <c r="Y117" t="str">
        <f t="shared" si="17"/>
        <v>GEN36-2</v>
      </c>
      <c r="Z117" s="12"/>
    </row>
    <row r="118" spans="1:26" hidden="1" x14ac:dyDescent="0.25">
      <c r="A118" s="12" t="s">
        <v>40</v>
      </c>
      <c r="B118" s="13">
        <v>43614</v>
      </c>
      <c r="C118" s="12">
        <v>0</v>
      </c>
      <c r="D118" s="12" t="s">
        <v>311</v>
      </c>
      <c r="E118" s="12">
        <v>11</v>
      </c>
      <c r="F118" s="13">
        <v>43614</v>
      </c>
      <c r="G118" s="12">
        <v>42161212</v>
      </c>
      <c r="H118" s="12" t="s">
        <v>1051</v>
      </c>
      <c r="I118" s="12">
        <v>1</v>
      </c>
      <c r="J118" s="12" t="s">
        <v>1052</v>
      </c>
      <c r="K118" s="12">
        <v>1</v>
      </c>
      <c r="L118" s="14">
        <v>14538</v>
      </c>
      <c r="M118" s="14">
        <v>2762.2200000000003</v>
      </c>
      <c r="N118" s="14">
        <v>17300.22</v>
      </c>
      <c r="O118" s="14" t="s">
        <v>1053</v>
      </c>
      <c r="P118" s="12" t="s">
        <v>29</v>
      </c>
      <c r="Q118" s="15">
        <v>43614</v>
      </c>
      <c r="R118">
        <f t="shared" si="15"/>
        <v>-3</v>
      </c>
      <c r="S118" s="13">
        <v>43612</v>
      </c>
      <c r="T118" s="12">
        <v>1</v>
      </c>
      <c r="U118" s="13">
        <v>43612</v>
      </c>
      <c r="V118" s="12">
        <v>262774</v>
      </c>
      <c r="W118" s="11">
        <f t="shared" si="16"/>
        <v>1</v>
      </c>
      <c r="X118" s="12"/>
      <c r="Y118" t="str">
        <f t="shared" si="17"/>
        <v>CUB11-3</v>
      </c>
      <c r="Z118" s="12"/>
    </row>
    <row r="119" spans="1:26" hidden="1" x14ac:dyDescent="0.25">
      <c r="A119" s="12" t="s">
        <v>24</v>
      </c>
      <c r="B119" s="13">
        <v>43614</v>
      </c>
      <c r="C119" s="12" t="s">
        <v>32</v>
      </c>
      <c r="D119" s="12" t="s">
        <v>33</v>
      </c>
      <c r="E119" s="12">
        <v>83</v>
      </c>
      <c r="F119" s="13">
        <v>43614</v>
      </c>
      <c r="G119" s="12">
        <v>830091676</v>
      </c>
      <c r="H119" s="12" t="s">
        <v>75</v>
      </c>
      <c r="I119" s="12">
        <v>2</v>
      </c>
      <c r="J119" s="12" t="s">
        <v>1057</v>
      </c>
      <c r="K119" s="12">
        <v>1</v>
      </c>
      <c r="L119" s="14">
        <v>519872</v>
      </c>
      <c r="M119" s="14">
        <v>98775.680000000008</v>
      </c>
      <c r="N119" s="14">
        <v>618647.68000000005</v>
      </c>
      <c r="O119" s="12" t="s">
        <v>1056</v>
      </c>
      <c r="P119" s="12" t="s">
        <v>29</v>
      </c>
      <c r="Q119" s="15">
        <v>43614</v>
      </c>
      <c r="R119">
        <f t="shared" si="15"/>
        <v>-2</v>
      </c>
      <c r="S119" s="13">
        <v>43613</v>
      </c>
      <c r="T119" s="12">
        <v>1</v>
      </c>
      <c r="U119" s="13">
        <v>43613</v>
      </c>
      <c r="V119" s="12">
        <v>9496</v>
      </c>
      <c r="W119" s="11">
        <f t="shared" si="16"/>
        <v>1</v>
      </c>
      <c r="X119" s="12"/>
      <c r="Y119" t="str">
        <f t="shared" si="17"/>
        <v>FAR83-2</v>
      </c>
      <c r="Z119" s="12"/>
    </row>
    <row r="120" spans="1:26" hidden="1" x14ac:dyDescent="0.25">
      <c r="A120" s="12" t="s">
        <v>24</v>
      </c>
      <c r="B120" s="13">
        <v>43614</v>
      </c>
      <c r="C120" s="12" t="s">
        <v>310</v>
      </c>
      <c r="D120" s="12" t="s">
        <v>33</v>
      </c>
      <c r="E120" s="12">
        <v>84</v>
      </c>
      <c r="F120" s="13">
        <v>43614</v>
      </c>
      <c r="G120" s="12">
        <v>830091676</v>
      </c>
      <c r="H120" s="12" t="s">
        <v>75</v>
      </c>
      <c r="I120" s="12">
        <v>1</v>
      </c>
      <c r="J120" s="12" t="s">
        <v>1057</v>
      </c>
      <c r="K120" s="12">
        <v>1</v>
      </c>
      <c r="L120" s="14">
        <v>519872</v>
      </c>
      <c r="M120" s="14">
        <v>98775.680000000008</v>
      </c>
      <c r="N120" s="14">
        <v>618647.68000000005</v>
      </c>
      <c r="O120" s="12" t="s">
        <v>1058</v>
      </c>
      <c r="P120" s="12" t="s">
        <v>29</v>
      </c>
      <c r="Q120" s="15">
        <v>43615</v>
      </c>
      <c r="R120">
        <f t="shared" si="15"/>
        <v>-3</v>
      </c>
      <c r="S120" s="13">
        <v>43613</v>
      </c>
      <c r="T120" s="12">
        <v>1</v>
      </c>
      <c r="U120" s="13">
        <v>43613</v>
      </c>
      <c r="V120" s="12">
        <v>9497</v>
      </c>
      <c r="W120" s="11">
        <f t="shared" si="16"/>
        <v>1</v>
      </c>
      <c r="X120" s="12"/>
      <c r="Y120" t="str">
        <f t="shared" si="17"/>
        <v>FAR84-3</v>
      </c>
      <c r="Z120" s="12"/>
    </row>
    <row r="121" spans="1:26" hidden="1" x14ac:dyDescent="0.25">
      <c r="A121" s="12" t="s">
        <v>24</v>
      </c>
      <c r="B121" s="13">
        <v>43614</v>
      </c>
      <c r="C121" s="12" t="s">
        <v>409</v>
      </c>
      <c r="D121" s="12" t="s">
        <v>410</v>
      </c>
      <c r="E121" s="12">
        <v>13</v>
      </c>
      <c r="F121" s="13">
        <v>43614</v>
      </c>
      <c r="G121" s="12">
        <v>860508007</v>
      </c>
      <c r="H121" s="12" t="s">
        <v>1059</v>
      </c>
      <c r="I121" s="12">
        <v>5</v>
      </c>
      <c r="J121" s="12" t="s">
        <v>1065</v>
      </c>
      <c r="K121" s="12">
        <v>22</v>
      </c>
      <c r="L121" s="25">
        <v>1663.86</v>
      </c>
      <c r="M121" s="14">
        <v>6954.9348</v>
      </c>
      <c r="N121" s="14">
        <v>43559.854800000001</v>
      </c>
      <c r="O121" s="14" t="s">
        <v>1061</v>
      </c>
      <c r="P121" s="12" t="s">
        <v>29</v>
      </c>
      <c r="Q121" s="15">
        <v>43615</v>
      </c>
      <c r="R121">
        <f t="shared" si="15"/>
        <v>2</v>
      </c>
      <c r="S121" s="13">
        <v>43616</v>
      </c>
      <c r="T121" s="12">
        <v>34</v>
      </c>
      <c r="U121" s="13">
        <v>43616</v>
      </c>
      <c r="V121" s="12">
        <v>95380</v>
      </c>
      <c r="W121" s="11">
        <f t="shared" si="16"/>
        <v>1.5454545454545454</v>
      </c>
      <c r="X121" s="12"/>
      <c r="Y121" t="str">
        <f t="shared" si="17"/>
        <v>PAT132</v>
      </c>
      <c r="Z121" s="12"/>
    </row>
    <row r="122" spans="1:26" hidden="1" x14ac:dyDescent="0.25">
      <c r="A122" s="12" t="s">
        <v>24</v>
      </c>
      <c r="B122" s="13">
        <v>43615</v>
      </c>
      <c r="C122" s="12" t="s">
        <v>25</v>
      </c>
      <c r="D122" s="12" t="s">
        <v>26</v>
      </c>
      <c r="E122" s="12">
        <v>49</v>
      </c>
      <c r="F122" s="13">
        <v>43615</v>
      </c>
      <c r="G122" s="12">
        <v>4407551</v>
      </c>
      <c r="H122" s="12" t="s">
        <v>520</v>
      </c>
      <c r="I122" s="12">
        <v>1</v>
      </c>
      <c r="J122" s="12" t="s">
        <v>998</v>
      </c>
      <c r="K122" s="12">
        <v>2</v>
      </c>
      <c r="L122" s="14">
        <v>120000</v>
      </c>
      <c r="M122" s="14">
        <v>45600</v>
      </c>
      <c r="N122" s="14">
        <v>285600</v>
      </c>
      <c r="O122" s="14" t="s">
        <v>1066</v>
      </c>
      <c r="P122" s="12" t="s">
        <v>29</v>
      </c>
      <c r="Q122" s="15">
        <v>43616</v>
      </c>
      <c r="R122">
        <f t="shared" si="15"/>
        <v>-15</v>
      </c>
      <c r="S122" s="13">
        <v>43598</v>
      </c>
      <c r="T122" s="12">
        <v>2</v>
      </c>
      <c r="U122" s="13">
        <v>43598</v>
      </c>
      <c r="V122" s="12">
        <v>216</v>
      </c>
      <c r="W122" s="11">
        <f t="shared" si="16"/>
        <v>1</v>
      </c>
      <c r="X122" s="12"/>
      <c r="Y122" t="str">
        <f t="shared" si="17"/>
        <v>BIO49-15</v>
      </c>
      <c r="Z122" s="12"/>
    </row>
    <row r="123" spans="1:26" hidden="1" x14ac:dyDescent="0.25">
      <c r="A123" s="12" t="s">
        <v>24</v>
      </c>
      <c r="B123" s="13">
        <v>43615</v>
      </c>
      <c r="C123" s="12" t="s">
        <v>32</v>
      </c>
      <c r="D123" s="12" t="s">
        <v>33</v>
      </c>
      <c r="E123" s="12">
        <v>85</v>
      </c>
      <c r="F123" s="13">
        <v>43615</v>
      </c>
      <c r="G123" s="12">
        <v>891409291</v>
      </c>
      <c r="H123" s="12" t="s">
        <v>182</v>
      </c>
      <c r="I123" s="12">
        <v>1</v>
      </c>
      <c r="J123" s="12" t="s">
        <v>1069</v>
      </c>
      <c r="K123" s="12">
        <v>1</v>
      </c>
      <c r="L123" s="14">
        <v>1396125</v>
      </c>
      <c r="M123" s="14">
        <v>265263.75</v>
      </c>
      <c r="N123" s="14">
        <v>1661388.75</v>
      </c>
      <c r="O123" s="14" t="s">
        <v>1070</v>
      </c>
      <c r="P123" s="12" t="s">
        <v>29</v>
      </c>
      <c r="Q123" s="15">
        <v>43620</v>
      </c>
      <c r="R123">
        <f t="shared" si="15"/>
        <v>1</v>
      </c>
      <c r="S123" s="13">
        <v>43612</v>
      </c>
      <c r="T123" s="12">
        <v>1</v>
      </c>
      <c r="U123" s="13">
        <v>43620</v>
      </c>
      <c r="V123" s="12">
        <v>42494</v>
      </c>
      <c r="W123" s="11">
        <f t="shared" si="16"/>
        <v>1</v>
      </c>
      <c r="X123" s="12"/>
      <c r="Y123" t="str">
        <f t="shared" si="17"/>
        <v>FAR851</v>
      </c>
      <c r="Z123" s="12"/>
    </row>
    <row r="124" spans="1:26" hidden="1" x14ac:dyDescent="0.25">
      <c r="A124" s="12" t="s">
        <v>24</v>
      </c>
      <c r="B124" s="13">
        <v>43615</v>
      </c>
      <c r="C124" s="12" t="s">
        <v>248</v>
      </c>
      <c r="D124" s="12" t="s">
        <v>249</v>
      </c>
      <c r="E124" s="12">
        <v>2</v>
      </c>
      <c r="F124" s="13">
        <v>43615</v>
      </c>
      <c r="G124" s="12">
        <v>816003904</v>
      </c>
      <c r="H124" s="12" t="s">
        <v>1074</v>
      </c>
      <c r="I124" s="12">
        <v>1</v>
      </c>
      <c r="J124" s="12" t="s">
        <v>1075</v>
      </c>
      <c r="K124" s="12">
        <v>3</v>
      </c>
      <c r="L124" s="14">
        <v>21008.04</v>
      </c>
      <c r="M124" s="14">
        <v>11974.5828</v>
      </c>
      <c r="N124" s="14">
        <v>74998.702799999999</v>
      </c>
      <c r="O124" s="14" t="s">
        <v>1076</v>
      </c>
      <c r="P124" s="12" t="s">
        <v>29</v>
      </c>
      <c r="Q124" s="15">
        <v>43615</v>
      </c>
      <c r="R124">
        <f t="shared" si="15"/>
        <v>11</v>
      </c>
      <c r="S124" s="13">
        <v>43629</v>
      </c>
      <c r="T124" s="12">
        <v>3</v>
      </c>
      <c r="U124" s="13">
        <v>43629</v>
      </c>
      <c r="V124" s="12">
        <v>14356</v>
      </c>
      <c r="W124" s="11">
        <f t="shared" si="16"/>
        <v>1</v>
      </c>
      <c r="X124" s="12"/>
      <c r="Y124" t="str">
        <f t="shared" si="17"/>
        <v>MER211</v>
      </c>
      <c r="Z124" s="12"/>
    </row>
    <row r="125" spans="1:26" hidden="1" x14ac:dyDescent="0.25">
      <c r="A125" s="12" t="s">
        <v>24</v>
      </c>
      <c r="B125" s="13">
        <v>43615</v>
      </c>
      <c r="C125" s="12" t="s">
        <v>409</v>
      </c>
      <c r="D125" s="12" t="s">
        <v>410</v>
      </c>
      <c r="E125" s="12">
        <v>14</v>
      </c>
      <c r="F125" s="13">
        <v>43615</v>
      </c>
      <c r="G125" s="12">
        <v>10100094</v>
      </c>
      <c r="H125" s="12" t="s">
        <v>137</v>
      </c>
      <c r="I125" s="12">
        <v>1</v>
      </c>
      <c r="J125" s="12" t="s">
        <v>959</v>
      </c>
      <c r="K125" s="12">
        <v>1</v>
      </c>
      <c r="L125" s="14">
        <v>68487</v>
      </c>
      <c r="M125" s="14">
        <v>13012.53</v>
      </c>
      <c r="N125" s="14">
        <v>81499.53</v>
      </c>
      <c r="O125" s="14" t="s">
        <v>960</v>
      </c>
      <c r="P125" s="12" t="s">
        <v>29</v>
      </c>
      <c r="Q125" s="15">
        <v>43616</v>
      </c>
      <c r="R125">
        <f t="shared" si="15"/>
        <v>9</v>
      </c>
      <c r="S125" s="13">
        <v>43628</v>
      </c>
      <c r="T125" s="12">
        <v>1</v>
      </c>
      <c r="U125" s="13">
        <v>43628</v>
      </c>
      <c r="V125" s="12">
        <v>12909</v>
      </c>
      <c r="W125" s="11">
        <f t="shared" si="16"/>
        <v>1</v>
      </c>
      <c r="X125" s="12"/>
      <c r="Y125" t="str">
        <f t="shared" si="17"/>
        <v>PAT149</v>
      </c>
      <c r="Z125" s="12"/>
    </row>
    <row r="126" spans="1:26" hidden="1" x14ac:dyDescent="0.25">
      <c r="A126" s="12" t="s">
        <v>24</v>
      </c>
      <c r="B126" s="13">
        <v>43616</v>
      </c>
      <c r="C126" s="12" t="s">
        <v>25</v>
      </c>
      <c r="D126" s="12" t="s">
        <v>26</v>
      </c>
      <c r="E126" s="12">
        <v>51</v>
      </c>
      <c r="F126" s="13">
        <v>43616</v>
      </c>
      <c r="G126" s="12">
        <v>900467216</v>
      </c>
      <c r="H126" s="12" t="s">
        <v>1077</v>
      </c>
      <c r="I126" s="12">
        <v>2</v>
      </c>
      <c r="J126" s="12" t="s">
        <v>979</v>
      </c>
      <c r="K126" s="12">
        <v>1</v>
      </c>
      <c r="L126" s="14">
        <v>200000</v>
      </c>
      <c r="M126" s="14">
        <v>38000</v>
      </c>
      <c r="N126" s="14">
        <v>238000</v>
      </c>
      <c r="O126" s="14" t="s">
        <v>978</v>
      </c>
      <c r="P126" s="12" t="s">
        <v>29</v>
      </c>
      <c r="Q126" s="15">
        <v>43616</v>
      </c>
      <c r="R126">
        <f t="shared" si="15"/>
        <v>3</v>
      </c>
      <c r="S126" s="13">
        <v>43620</v>
      </c>
      <c r="T126" s="12">
        <v>1</v>
      </c>
      <c r="U126" s="13">
        <v>43620</v>
      </c>
      <c r="V126" s="12">
        <v>1507</v>
      </c>
      <c r="W126" s="11">
        <f t="shared" si="16"/>
        <v>1</v>
      </c>
      <c r="X126" s="12"/>
      <c r="Y126" t="str">
        <f t="shared" si="17"/>
        <v>BIO513</v>
      </c>
      <c r="Z126" s="12"/>
    </row>
    <row r="127" spans="1:26" hidden="1" x14ac:dyDescent="0.25">
      <c r="A127" s="12" t="s">
        <v>24</v>
      </c>
      <c r="B127" s="13">
        <v>43620</v>
      </c>
      <c r="C127" s="12" t="s">
        <v>73</v>
      </c>
      <c r="D127" s="12" t="s">
        <v>26</v>
      </c>
      <c r="E127" s="12">
        <v>52</v>
      </c>
      <c r="F127" s="13">
        <v>43620</v>
      </c>
      <c r="G127" s="12">
        <v>10133480</v>
      </c>
      <c r="H127" s="12" t="s">
        <v>1083</v>
      </c>
      <c r="I127" s="12">
        <v>1</v>
      </c>
      <c r="J127" s="12" t="s">
        <v>1084</v>
      </c>
      <c r="K127" s="12">
        <v>1</v>
      </c>
      <c r="L127" s="14">
        <v>30000</v>
      </c>
      <c r="M127" s="14" t="s">
        <v>36</v>
      </c>
      <c r="N127" s="14">
        <v>30000</v>
      </c>
      <c r="O127" s="14" t="s">
        <v>1085</v>
      </c>
      <c r="P127" s="12" t="s">
        <v>29</v>
      </c>
      <c r="Q127" s="15">
        <v>43620</v>
      </c>
      <c r="R127">
        <f t="shared" si="15"/>
        <v>1</v>
      </c>
      <c r="S127" s="13">
        <v>43620</v>
      </c>
      <c r="T127" s="12">
        <v>1</v>
      </c>
      <c r="U127" s="13">
        <v>43620</v>
      </c>
      <c r="V127" s="12" t="s">
        <v>1086</v>
      </c>
      <c r="W127" s="11">
        <f t="shared" si="16"/>
        <v>1</v>
      </c>
      <c r="X127" s="12"/>
      <c r="Y127" t="str">
        <f t="shared" si="17"/>
        <v>BIO521</v>
      </c>
      <c r="Z127" s="12"/>
    </row>
    <row r="128" spans="1:26" hidden="1" x14ac:dyDescent="0.25">
      <c r="A128" s="12" t="s">
        <v>24</v>
      </c>
      <c r="B128" s="13">
        <v>43620</v>
      </c>
      <c r="C128" s="12" t="s">
        <v>32</v>
      </c>
      <c r="D128" s="12" t="s">
        <v>33</v>
      </c>
      <c r="E128" s="12">
        <v>87</v>
      </c>
      <c r="F128" s="13">
        <v>43620</v>
      </c>
      <c r="G128" s="12">
        <v>823004940</v>
      </c>
      <c r="H128" s="12" t="s">
        <v>102</v>
      </c>
      <c r="I128" s="12">
        <v>1</v>
      </c>
      <c r="J128" s="12" t="s">
        <v>1087</v>
      </c>
      <c r="K128" s="12">
        <v>2</v>
      </c>
      <c r="L128" s="14">
        <v>209177</v>
      </c>
      <c r="M128" s="14" t="s">
        <v>36</v>
      </c>
      <c r="N128" s="14">
        <v>418354</v>
      </c>
      <c r="O128" s="14" t="s">
        <v>1088</v>
      </c>
      <c r="P128" s="12" t="s">
        <v>29</v>
      </c>
      <c r="Q128" s="15">
        <v>43621</v>
      </c>
      <c r="R128">
        <f t="shared" si="15"/>
        <v>3</v>
      </c>
      <c r="S128" s="13">
        <v>43623</v>
      </c>
      <c r="T128" s="12">
        <v>2</v>
      </c>
      <c r="U128" s="13">
        <v>43623</v>
      </c>
      <c r="V128" s="12">
        <v>59707</v>
      </c>
      <c r="W128" s="11">
        <f t="shared" si="16"/>
        <v>1</v>
      </c>
      <c r="X128" s="12"/>
      <c r="Y128" t="str">
        <f t="shared" si="17"/>
        <v>FAR873</v>
      </c>
      <c r="Z128" s="12"/>
    </row>
    <row r="129" spans="1:26" hidden="1" x14ac:dyDescent="0.25">
      <c r="A129" s="12" t="s">
        <v>24</v>
      </c>
      <c r="B129" s="13">
        <v>43620</v>
      </c>
      <c r="C129" s="12" t="s">
        <v>41</v>
      </c>
      <c r="D129" s="12" t="s">
        <v>42</v>
      </c>
      <c r="E129" s="12">
        <v>33</v>
      </c>
      <c r="F129" s="13">
        <v>43620</v>
      </c>
      <c r="G129" s="12">
        <v>42101468</v>
      </c>
      <c r="H129" s="12" t="s">
        <v>367</v>
      </c>
      <c r="I129" s="12">
        <v>1</v>
      </c>
      <c r="J129" s="12" t="s">
        <v>1089</v>
      </c>
      <c r="K129" s="12">
        <v>5</v>
      </c>
      <c r="L129" s="14">
        <v>13000</v>
      </c>
      <c r="M129" s="14" t="s">
        <v>36</v>
      </c>
      <c r="N129" s="14">
        <v>65000</v>
      </c>
      <c r="O129" s="14" t="s">
        <v>1090</v>
      </c>
      <c r="P129" s="12" t="s">
        <v>29</v>
      </c>
      <c r="Q129" s="15">
        <v>43621</v>
      </c>
      <c r="R129">
        <f t="shared" si="15"/>
        <v>6</v>
      </c>
      <c r="S129" s="13">
        <v>43628</v>
      </c>
      <c r="T129" s="12">
        <v>5</v>
      </c>
      <c r="U129" s="13">
        <v>43628</v>
      </c>
      <c r="V129" s="12">
        <v>3635</v>
      </c>
      <c r="W129" s="11">
        <f t="shared" si="16"/>
        <v>1</v>
      </c>
      <c r="X129" s="12"/>
      <c r="Y129" t="str">
        <f t="shared" si="17"/>
        <v>GEH336</v>
      </c>
      <c r="Z129" s="12"/>
    </row>
    <row r="130" spans="1:26" hidden="1" x14ac:dyDescent="0.25">
      <c r="A130" s="12" t="s">
        <v>24</v>
      </c>
      <c r="B130" s="13">
        <v>43622</v>
      </c>
      <c r="C130" s="12" t="s">
        <v>32</v>
      </c>
      <c r="D130" s="12" t="s">
        <v>33</v>
      </c>
      <c r="E130" s="12">
        <v>88</v>
      </c>
      <c r="F130" s="13">
        <v>43622</v>
      </c>
      <c r="G130" s="12">
        <v>860001942</v>
      </c>
      <c r="H130" s="12" t="s">
        <v>1100</v>
      </c>
      <c r="I130" s="12">
        <v>1</v>
      </c>
      <c r="J130" s="12" t="s">
        <v>1101</v>
      </c>
      <c r="K130" s="12">
        <v>40</v>
      </c>
      <c r="L130" s="14">
        <v>404250</v>
      </c>
      <c r="M130" s="14" t="s">
        <v>36</v>
      </c>
      <c r="N130" s="14">
        <v>16170000</v>
      </c>
      <c r="O130" s="14" t="s">
        <v>1102</v>
      </c>
      <c r="P130" s="12" t="s">
        <v>29</v>
      </c>
      <c r="Q130" s="15">
        <v>43623</v>
      </c>
      <c r="R130">
        <f t="shared" si="15"/>
        <v>2</v>
      </c>
      <c r="S130" s="13">
        <v>43626</v>
      </c>
      <c r="T130" s="12">
        <v>40</v>
      </c>
      <c r="U130" s="13">
        <v>43626</v>
      </c>
      <c r="V130" s="12">
        <v>1268600</v>
      </c>
      <c r="W130" s="11">
        <f t="shared" si="16"/>
        <v>1</v>
      </c>
      <c r="X130" s="12"/>
      <c r="Y130" t="str">
        <f t="shared" si="17"/>
        <v>FAR882</v>
      </c>
      <c r="Z130" s="12"/>
    </row>
    <row r="131" spans="1:26" hidden="1" x14ac:dyDescent="0.25">
      <c r="A131" s="12" t="s">
        <v>24</v>
      </c>
      <c r="B131" s="13">
        <v>43622</v>
      </c>
      <c r="C131" s="12" t="s">
        <v>32</v>
      </c>
      <c r="D131" s="12" t="s">
        <v>33</v>
      </c>
      <c r="E131" s="12">
        <v>88</v>
      </c>
      <c r="F131" s="13">
        <v>43622</v>
      </c>
      <c r="G131" s="12">
        <v>860001942</v>
      </c>
      <c r="H131" s="12" t="s">
        <v>1100</v>
      </c>
      <c r="I131" s="12">
        <v>2</v>
      </c>
      <c r="J131" s="12" t="s">
        <v>1103</v>
      </c>
      <c r="K131" s="12">
        <v>20</v>
      </c>
      <c r="L131" s="14" t="s">
        <v>36</v>
      </c>
      <c r="M131" s="14" t="s">
        <v>36</v>
      </c>
      <c r="N131" s="14" t="s">
        <v>36</v>
      </c>
      <c r="O131" s="14" t="s">
        <v>1102</v>
      </c>
      <c r="P131" s="12" t="s">
        <v>29</v>
      </c>
      <c r="Q131" s="15">
        <v>43623</v>
      </c>
      <c r="R131">
        <f t="shared" si="15"/>
        <v>8</v>
      </c>
      <c r="S131" s="13">
        <v>43634</v>
      </c>
      <c r="T131" s="12">
        <v>20</v>
      </c>
      <c r="U131" s="13">
        <v>43634</v>
      </c>
      <c r="V131" s="12">
        <v>1269012</v>
      </c>
      <c r="W131" s="11">
        <f t="shared" si="16"/>
        <v>1</v>
      </c>
      <c r="X131" s="12"/>
      <c r="Y131" t="str">
        <f t="shared" si="17"/>
        <v>FAR888</v>
      </c>
      <c r="Z131" s="12"/>
    </row>
    <row r="132" spans="1:26" hidden="1" x14ac:dyDescent="0.25">
      <c r="A132" s="12" t="s">
        <v>40</v>
      </c>
      <c r="B132" s="13">
        <v>43622</v>
      </c>
      <c r="C132" s="12" t="s">
        <v>32</v>
      </c>
      <c r="D132" s="12" t="s">
        <v>33</v>
      </c>
      <c r="E132" s="12">
        <v>89</v>
      </c>
      <c r="F132" s="13">
        <v>43622</v>
      </c>
      <c r="G132" s="12">
        <v>860001942</v>
      </c>
      <c r="H132" s="12" t="s">
        <v>1100</v>
      </c>
      <c r="I132" s="12">
        <v>1</v>
      </c>
      <c r="J132" s="12" t="s">
        <v>1101</v>
      </c>
      <c r="K132" s="12">
        <v>40</v>
      </c>
      <c r="L132" s="14">
        <v>404250</v>
      </c>
      <c r="M132" s="14" t="s">
        <v>36</v>
      </c>
      <c r="N132" s="14">
        <v>16170000</v>
      </c>
      <c r="O132" s="14" t="s">
        <v>1105</v>
      </c>
      <c r="P132" s="12" t="s">
        <v>29</v>
      </c>
      <c r="Q132" s="15">
        <v>43623</v>
      </c>
      <c r="R132">
        <f t="shared" si="15"/>
        <v>2</v>
      </c>
      <c r="S132" s="13">
        <v>43626</v>
      </c>
      <c r="T132" s="12">
        <v>40</v>
      </c>
      <c r="U132" s="13">
        <v>43626</v>
      </c>
      <c r="V132" s="12">
        <v>1268601</v>
      </c>
      <c r="W132" s="11">
        <f t="shared" si="16"/>
        <v>1</v>
      </c>
      <c r="X132" s="12"/>
      <c r="Y132" t="str">
        <f t="shared" si="17"/>
        <v>FAR892</v>
      </c>
      <c r="Z132" s="12"/>
    </row>
    <row r="133" spans="1:26" hidden="1" x14ac:dyDescent="0.25">
      <c r="A133" s="12" t="s">
        <v>40</v>
      </c>
      <c r="B133" s="13">
        <v>43622</v>
      </c>
      <c r="C133" s="12" t="s">
        <v>32</v>
      </c>
      <c r="D133" s="12" t="s">
        <v>33</v>
      </c>
      <c r="E133" s="12">
        <v>89</v>
      </c>
      <c r="F133" s="13">
        <v>43622</v>
      </c>
      <c r="G133" s="12">
        <v>860001942</v>
      </c>
      <c r="H133" s="12" t="s">
        <v>1100</v>
      </c>
      <c r="I133" s="12">
        <v>2</v>
      </c>
      <c r="J133" s="12" t="s">
        <v>1103</v>
      </c>
      <c r="K133" s="12">
        <v>20</v>
      </c>
      <c r="L133" s="14" t="s">
        <v>36</v>
      </c>
      <c r="M133" s="14" t="s">
        <v>36</v>
      </c>
      <c r="N133" s="14" t="s">
        <v>36</v>
      </c>
      <c r="O133" s="14" t="s">
        <v>1105</v>
      </c>
      <c r="P133" s="12" t="s">
        <v>29</v>
      </c>
      <c r="Q133" s="15">
        <v>43623</v>
      </c>
      <c r="R133">
        <f t="shared" si="15"/>
        <v>8</v>
      </c>
      <c r="S133" s="13">
        <v>43634</v>
      </c>
      <c r="T133" s="12">
        <v>20</v>
      </c>
      <c r="U133" s="13">
        <v>43634</v>
      </c>
      <c r="V133" s="12">
        <v>1269012</v>
      </c>
      <c r="W133" s="11">
        <f t="shared" si="16"/>
        <v>1</v>
      </c>
      <c r="X133" s="12"/>
      <c r="Y133" t="str">
        <f t="shared" si="17"/>
        <v>FAR898</v>
      </c>
      <c r="Z133" s="12"/>
    </row>
    <row r="134" spans="1:26" hidden="1" x14ac:dyDescent="0.25">
      <c r="A134" s="12" t="s">
        <v>24</v>
      </c>
      <c r="B134" s="13">
        <v>43622</v>
      </c>
      <c r="C134" s="12" t="s">
        <v>41</v>
      </c>
      <c r="D134" s="12" t="s">
        <v>42</v>
      </c>
      <c r="E134" s="12">
        <v>34</v>
      </c>
      <c r="F134" s="13">
        <v>43622</v>
      </c>
      <c r="G134" s="12">
        <v>42101468</v>
      </c>
      <c r="H134" s="12" t="s">
        <v>367</v>
      </c>
      <c r="I134" s="12">
        <v>1</v>
      </c>
      <c r="J134" s="12" t="s">
        <v>1107</v>
      </c>
      <c r="K134" s="12">
        <v>2</v>
      </c>
      <c r="L134" s="14">
        <v>220000</v>
      </c>
      <c r="M134" s="14" t="s">
        <v>36</v>
      </c>
      <c r="N134" s="14">
        <v>440000</v>
      </c>
      <c r="O134" s="14" t="s">
        <v>1108</v>
      </c>
      <c r="P134" s="12" t="s">
        <v>29</v>
      </c>
      <c r="Q134" s="15">
        <v>43623</v>
      </c>
      <c r="R134">
        <f t="shared" si="15"/>
        <v>5</v>
      </c>
      <c r="S134" s="13">
        <v>43629</v>
      </c>
      <c r="T134" s="12">
        <v>2</v>
      </c>
      <c r="U134" s="13">
        <v>43629</v>
      </c>
      <c r="V134" s="12">
        <v>3641</v>
      </c>
      <c r="W134" s="11">
        <f t="shared" si="16"/>
        <v>1</v>
      </c>
      <c r="X134" s="12"/>
      <c r="Y134" t="str">
        <f t="shared" si="17"/>
        <v>GEH345</v>
      </c>
      <c r="Z134" s="12"/>
    </row>
    <row r="135" spans="1:26" hidden="1" x14ac:dyDescent="0.25">
      <c r="A135" s="12" t="s">
        <v>24</v>
      </c>
      <c r="B135" s="13">
        <v>43627</v>
      </c>
      <c r="C135" s="12" t="s">
        <v>25</v>
      </c>
      <c r="D135" s="12" t="s">
        <v>26</v>
      </c>
      <c r="E135" s="12">
        <v>54</v>
      </c>
      <c r="F135" s="13">
        <v>43627</v>
      </c>
      <c r="G135" s="12">
        <v>4407551</v>
      </c>
      <c r="H135" s="12" t="s">
        <v>520</v>
      </c>
      <c r="I135" s="12">
        <v>1</v>
      </c>
      <c r="J135" s="12" t="s">
        <v>1117</v>
      </c>
      <c r="K135" s="12">
        <v>1</v>
      </c>
      <c r="L135" s="14">
        <v>190000</v>
      </c>
      <c r="M135" s="14">
        <v>36100</v>
      </c>
      <c r="N135" s="14">
        <v>226100</v>
      </c>
      <c r="O135" s="14" t="s">
        <v>1118</v>
      </c>
      <c r="P135" s="12" t="s">
        <v>29</v>
      </c>
      <c r="Q135" s="15">
        <v>43628</v>
      </c>
      <c r="R135">
        <f t="shared" si="15"/>
        <v>4</v>
      </c>
      <c r="S135" s="13">
        <v>43633</v>
      </c>
      <c r="T135" s="12">
        <v>1</v>
      </c>
      <c r="U135" s="13">
        <v>43633</v>
      </c>
      <c r="V135" s="12">
        <v>248</v>
      </c>
      <c r="W135" s="11">
        <f t="shared" si="16"/>
        <v>1</v>
      </c>
      <c r="X135" s="12"/>
      <c r="Y135" t="str">
        <f t="shared" si="17"/>
        <v>BIO544</v>
      </c>
      <c r="Z135" s="12"/>
    </row>
    <row r="136" spans="1:26" hidden="1" x14ac:dyDescent="0.25">
      <c r="A136" s="12" t="s">
        <v>24</v>
      </c>
      <c r="B136" s="13">
        <v>43627</v>
      </c>
      <c r="C136" s="12" t="s">
        <v>32</v>
      </c>
      <c r="D136" s="12" t="s">
        <v>33</v>
      </c>
      <c r="E136" s="12">
        <v>92</v>
      </c>
      <c r="F136" s="13">
        <v>43627</v>
      </c>
      <c r="G136" s="12">
        <v>830091676</v>
      </c>
      <c r="H136" s="12" t="s">
        <v>75</v>
      </c>
      <c r="I136" s="12">
        <v>2</v>
      </c>
      <c r="J136" s="12" t="s">
        <v>1122</v>
      </c>
      <c r="K136" s="12">
        <v>1</v>
      </c>
      <c r="L136" s="14">
        <v>519872</v>
      </c>
      <c r="M136" s="14">
        <v>98775.680000000008</v>
      </c>
      <c r="N136" s="14">
        <v>618647.68000000005</v>
      </c>
      <c r="O136" s="14" t="s">
        <v>1123</v>
      </c>
      <c r="P136" s="12" t="s">
        <v>29</v>
      </c>
      <c r="Q136" s="15">
        <v>43628</v>
      </c>
      <c r="R136">
        <f t="shared" si="15"/>
        <v>-6</v>
      </c>
      <c r="S136" s="13">
        <v>43621</v>
      </c>
      <c r="T136" s="12">
        <v>1</v>
      </c>
      <c r="U136" s="13">
        <v>43621</v>
      </c>
      <c r="V136" s="12">
        <v>9554</v>
      </c>
      <c r="W136" s="11">
        <f t="shared" si="16"/>
        <v>1</v>
      </c>
      <c r="X136" s="12"/>
      <c r="Y136" t="str">
        <f t="shared" si="17"/>
        <v>FAR92-6</v>
      </c>
      <c r="Z136" s="12"/>
    </row>
    <row r="137" spans="1:26" hidden="1" x14ac:dyDescent="0.25">
      <c r="A137" s="12" t="s">
        <v>24</v>
      </c>
      <c r="B137" s="13">
        <v>43627</v>
      </c>
      <c r="C137" s="12" t="s">
        <v>32</v>
      </c>
      <c r="D137" s="12" t="s">
        <v>33</v>
      </c>
      <c r="E137" s="12">
        <v>93</v>
      </c>
      <c r="F137" s="13">
        <v>43627</v>
      </c>
      <c r="G137" s="12">
        <v>830091676</v>
      </c>
      <c r="H137" s="12" t="s">
        <v>75</v>
      </c>
      <c r="I137" s="12">
        <v>1</v>
      </c>
      <c r="J137" s="12" t="s">
        <v>1124</v>
      </c>
      <c r="K137" s="12">
        <v>1</v>
      </c>
      <c r="L137" s="14">
        <v>1383200</v>
      </c>
      <c r="M137" s="14">
        <v>262808</v>
      </c>
      <c r="N137" s="14">
        <v>1646008</v>
      </c>
      <c r="O137" s="14" t="s">
        <v>1125</v>
      </c>
      <c r="P137" s="12" t="s">
        <v>29</v>
      </c>
      <c r="Q137" s="15">
        <v>43628</v>
      </c>
      <c r="R137">
        <f t="shared" si="15"/>
        <v>-6</v>
      </c>
      <c r="S137" s="13">
        <v>43621</v>
      </c>
      <c r="T137" s="12">
        <v>1</v>
      </c>
      <c r="U137" s="13">
        <v>43621</v>
      </c>
      <c r="V137" s="12">
        <v>9552</v>
      </c>
      <c r="W137" s="11">
        <f t="shared" si="16"/>
        <v>1</v>
      </c>
      <c r="X137" s="12"/>
      <c r="Y137" t="str">
        <f t="shared" si="17"/>
        <v>FAR93-6</v>
      </c>
      <c r="Z137" s="12"/>
    </row>
    <row r="138" spans="1:26" hidden="1" x14ac:dyDescent="0.25">
      <c r="A138" s="12" t="s">
        <v>24</v>
      </c>
      <c r="B138" s="13">
        <v>43627</v>
      </c>
      <c r="C138" s="12" t="s">
        <v>32</v>
      </c>
      <c r="D138" s="12" t="s">
        <v>33</v>
      </c>
      <c r="E138" s="12">
        <v>94</v>
      </c>
      <c r="F138" s="13">
        <v>43627</v>
      </c>
      <c r="G138" s="12">
        <v>830091676</v>
      </c>
      <c r="H138" s="12" t="s">
        <v>75</v>
      </c>
      <c r="I138" s="12">
        <v>1</v>
      </c>
      <c r="J138" s="12" t="s">
        <v>1128</v>
      </c>
      <c r="K138" s="12">
        <v>1</v>
      </c>
      <c r="L138" s="14">
        <v>2836684</v>
      </c>
      <c r="M138" s="14" t="s">
        <v>36</v>
      </c>
      <c r="N138" s="14">
        <v>2836684</v>
      </c>
      <c r="O138" s="14" t="s">
        <v>1129</v>
      </c>
      <c r="P138" s="12" t="s">
        <v>29</v>
      </c>
      <c r="Q138" s="15">
        <v>43628</v>
      </c>
      <c r="R138">
        <f t="shared" si="15"/>
        <v>-6</v>
      </c>
      <c r="S138" s="13">
        <v>43621</v>
      </c>
      <c r="T138" s="12">
        <v>1</v>
      </c>
      <c r="U138" s="13">
        <v>43621</v>
      </c>
      <c r="V138" s="12">
        <v>9551</v>
      </c>
      <c r="W138" s="11">
        <f t="shared" ref="W138:W147" si="18">IF(U138="","",T138/K138)</f>
        <v>1</v>
      </c>
      <c r="X138" s="12"/>
      <c r="Y138" t="str">
        <f t="shared" si="17"/>
        <v>FAR94-6</v>
      </c>
      <c r="Z138" s="12"/>
    </row>
    <row r="139" spans="1:26" hidden="1" x14ac:dyDescent="0.25">
      <c r="A139" s="12" t="s">
        <v>24</v>
      </c>
      <c r="B139" s="13">
        <v>43627</v>
      </c>
      <c r="C139" s="12" t="s">
        <v>32</v>
      </c>
      <c r="D139" s="12" t="s">
        <v>33</v>
      </c>
      <c r="E139" s="12">
        <v>95</v>
      </c>
      <c r="F139" s="13">
        <v>43627</v>
      </c>
      <c r="G139" s="12">
        <v>830091676</v>
      </c>
      <c r="H139" s="12" t="s">
        <v>75</v>
      </c>
      <c r="I139" s="12">
        <v>4</v>
      </c>
      <c r="J139" s="12" t="s">
        <v>1130</v>
      </c>
      <c r="K139" s="12">
        <v>1</v>
      </c>
      <c r="L139" s="14">
        <v>519872</v>
      </c>
      <c r="M139" s="14">
        <v>98775.680000000008</v>
      </c>
      <c r="N139" s="14">
        <v>618647.68000000005</v>
      </c>
      <c r="O139" s="14" t="s">
        <v>1131</v>
      </c>
      <c r="P139" s="12" t="s">
        <v>29</v>
      </c>
      <c r="Q139" s="15">
        <v>43628</v>
      </c>
      <c r="R139">
        <f t="shared" ref="R139:R147" si="19">IF(OR(Q139="",U139=""),"",NETWORKDAYS(Q139,U139))</f>
        <v>-6</v>
      </c>
      <c r="S139" s="13">
        <v>43621</v>
      </c>
      <c r="T139" s="12">
        <v>1</v>
      </c>
      <c r="U139" s="13">
        <v>43621</v>
      </c>
      <c r="V139" s="12">
        <v>9555</v>
      </c>
      <c r="W139" s="11">
        <f t="shared" si="18"/>
        <v>1</v>
      </c>
      <c r="X139" s="12"/>
      <c r="Y139" t="str">
        <f t="shared" si="17"/>
        <v>FAR95-6</v>
      </c>
      <c r="Z139" s="12"/>
    </row>
    <row r="140" spans="1:26" hidden="1" x14ac:dyDescent="0.25">
      <c r="A140" s="12" t="s">
        <v>24</v>
      </c>
      <c r="B140" s="13">
        <v>43627</v>
      </c>
      <c r="C140" s="12" t="s">
        <v>32</v>
      </c>
      <c r="D140" s="12" t="s">
        <v>33</v>
      </c>
      <c r="E140" s="12">
        <v>97</v>
      </c>
      <c r="F140" s="13">
        <v>43627</v>
      </c>
      <c r="G140" s="12">
        <v>830091676</v>
      </c>
      <c r="H140" s="12" t="s">
        <v>75</v>
      </c>
      <c r="I140" s="12">
        <v>1</v>
      </c>
      <c r="J140" s="12" t="s">
        <v>1127</v>
      </c>
      <c r="K140" s="12">
        <v>1</v>
      </c>
      <c r="L140" s="14">
        <v>2550000</v>
      </c>
      <c r="M140" s="14">
        <v>484500</v>
      </c>
      <c r="N140" s="14">
        <v>3034500</v>
      </c>
      <c r="O140" s="14" t="s">
        <v>1137</v>
      </c>
      <c r="P140" s="12" t="s">
        <v>29</v>
      </c>
      <c r="Q140" s="15">
        <v>43628</v>
      </c>
      <c r="R140">
        <f t="shared" si="19"/>
        <v>-4</v>
      </c>
      <c r="S140" s="13">
        <v>43623</v>
      </c>
      <c r="T140" s="12">
        <v>1</v>
      </c>
      <c r="U140" s="13">
        <v>43623</v>
      </c>
      <c r="V140" s="12">
        <v>9613</v>
      </c>
      <c r="W140" s="11">
        <f t="shared" si="18"/>
        <v>1</v>
      </c>
      <c r="X140" s="12"/>
      <c r="Y140" t="str">
        <f t="shared" ref="Y140:Y147" si="20">+D140&amp;E140&amp;R140</f>
        <v>FAR97-4</v>
      </c>
      <c r="Z140" s="12"/>
    </row>
    <row r="141" spans="1:26" hidden="1" x14ac:dyDescent="0.25">
      <c r="A141" s="12" t="s">
        <v>24</v>
      </c>
      <c r="B141" s="13">
        <v>43627</v>
      </c>
      <c r="C141" s="12" t="s">
        <v>32</v>
      </c>
      <c r="D141" s="12" t="s">
        <v>33</v>
      </c>
      <c r="E141" s="12">
        <v>98</v>
      </c>
      <c r="F141" s="13">
        <v>43627</v>
      </c>
      <c r="G141" s="12">
        <v>830091676</v>
      </c>
      <c r="H141" s="12" t="s">
        <v>75</v>
      </c>
      <c r="I141" s="12">
        <v>1</v>
      </c>
      <c r="J141" s="12" t="s">
        <v>1139</v>
      </c>
      <c r="K141" s="12">
        <v>1</v>
      </c>
      <c r="L141" s="14">
        <v>1628156</v>
      </c>
      <c r="M141" s="14" t="s">
        <v>36</v>
      </c>
      <c r="N141" s="14">
        <v>1628156</v>
      </c>
      <c r="O141" s="14" t="s">
        <v>1140</v>
      </c>
      <c r="P141" s="12" t="s">
        <v>29</v>
      </c>
      <c r="Q141" s="15">
        <v>43628</v>
      </c>
      <c r="R141">
        <f t="shared" si="19"/>
        <v>-4</v>
      </c>
      <c r="S141" s="13">
        <v>43623</v>
      </c>
      <c r="T141" s="12">
        <v>1</v>
      </c>
      <c r="U141" s="13">
        <v>43623</v>
      </c>
      <c r="V141" s="12">
        <v>9612</v>
      </c>
      <c r="W141" s="11">
        <f t="shared" si="18"/>
        <v>1</v>
      </c>
      <c r="X141" s="12"/>
      <c r="Y141" t="str">
        <f t="shared" si="20"/>
        <v>FAR98-4</v>
      </c>
      <c r="Z141" s="12"/>
    </row>
    <row r="142" spans="1:26" hidden="1" x14ac:dyDescent="0.25">
      <c r="A142" s="12" t="s">
        <v>24</v>
      </c>
      <c r="B142" s="13">
        <v>43627</v>
      </c>
      <c r="C142" s="12" t="s">
        <v>32</v>
      </c>
      <c r="D142" s="12" t="s">
        <v>33</v>
      </c>
      <c r="E142" s="12">
        <v>99</v>
      </c>
      <c r="F142" s="13">
        <v>43627</v>
      </c>
      <c r="G142" s="12">
        <v>830091676</v>
      </c>
      <c r="H142" s="12" t="s">
        <v>75</v>
      </c>
      <c r="I142" s="12">
        <v>1</v>
      </c>
      <c r="J142" s="12" t="s">
        <v>1141</v>
      </c>
      <c r="K142" s="12">
        <v>1</v>
      </c>
      <c r="L142" s="14">
        <v>519872</v>
      </c>
      <c r="M142" s="14">
        <v>98775.680000000008</v>
      </c>
      <c r="N142" s="14">
        <v>618647.68000000005</v>
      </c>
      <c r="O142" s="14" t="s">
        <v>1142</v>
      </c>
      <c r="P142" s="12" t="s">
        <v>29</v>
      </c>
      <c r="Q142" s="15">
        <v>43628</v>
      </c>
      <c r="R142">
        <f t="shared" si="19"/>
        <v>-4</v>
      </c>
      <c r="S142" s="13">
        <v>43623</v>
      </c>
      <c r="T142" s="12">
        <v>1</v>
      </c>
      <c r="U142" s="13">
        <v>43623</v>
      </c>
      <c r="V142" s="12">
        <v>9607</v>
      </c>
      <c r="W142" s="11">
        <f t="shared" si="18"/>
        <v>1</v>
      </c>
      <c r="X142" s="12"/>
      <c r="Y142" t="str">
        <f t="shared" si="20"/>
        <v>FAR99-4</v>
      </c>
      <c r="Z142" s="12"/>
    </row>
    <row r="143" spans="1:26" hidden="1" x14ac:dyDescent="0.25">
      <c r="A143" s="12" t="s">
        <v>24</v>
      </c>
      <c r="B143" s="13">
        <v>43627</v>
      </c>
      <c r="C143" s="12" t="s">
        <v>32</v>
      </c>
      <c r="D143" s="12" t="s">
        <v>33</v>
      </c>
      <c r="E143" s="12">
        <v>100</v>
      </c>
      <c r="F143" s="13">
        <v>43627</v>
      </c>
      <c r="G143" s="12">
        <v>830091676</v>
      </c>
      <c r="H143" s="12" t="s">
        <v>75</v>
      </c>
      <c r="I143" s="12">
        <v>1</v>
      </c>
      <c r="J143" s="12" t="s">
        <v>1016</v>
      </c>
      <c r="K143" s="12">
        <v>1</v>
      </c>
      <c r="L143" s="14">
        <v>4767130</v>
      </c>
      <c r="M143" s="14" t="s">
        <v>36</v>
      </c>
      <c r="N143" s="14">
        <v>4767130</v>
      </c>
      <c r="O143" s="14" t="s">
        <v>1143</v>
      </c>
      <c r="P143" s="12" t="s">
        <v>29</v>
      </c>
      <c r="Q143" s="15">
        <v>43628</v>
      </c>
      <c r="R143">
        <f t="shared" si="19"/>
        <v>-3</v>
      </c>
      <c r="S143" s="13">
        <v>43626</v>
      </c>
      <c r="T143" s="12">
        <v>1</v>
      </c>
      <c r="U143" s="13">
        <v>43626</v>
      </c>
      <c r="V143" s="12">
        <v>9651</v>
      </c>
      <c r="W143" s="11">
        <f t="shared" si="18"/>
        <v>1</v>
      </c>
      <c r="X143" s="12"/>
      <c r="Y143" t="str">
        <f t="shared" si="20"/>
        <v>FAR100-3</v>
      </c>
      <c r="Z143" s="12"/>
    </row>
    <row r="144" spans="1:26" hidden="1" x14ac:dyDescent="0.25">
      <c r="A144" s="12" t="s">
        <v>24</v>
      </c>
      <c r="B144" s="13">
        <v>43627</v>
      </c>
      <c r="C144" s="12" t="s">
        <v>32</v>
      </c>
      <c r="D144" s="12" t="s">
        <v>33</v>
      </c>
      <c r="E144" s="12">
        <v>101</v>
      </c>
      <c r="F144" s="13">
        <v>43627</v>
      </c>
      <c r="G144" s="12">
        <v>830091676</v>
      </c>
      <c r="H144" s="12" t="s">
        <v>75</v>
      </c>
      <c r="I144" s="12">
        <v>1</v>
      </c>
      <c r="J144" s="12" t="s">
        <v>1141</v>
      </c>
      <c r="K144" s="12">
        <v>1</v>
      </c>
      <c r="L144" s="14">
        <v>519872</v>
      </c>
      <c r="M144" s="14">
        <v>98775.680000000008</v>
      </c>
      <c r="N144" s="14">
        <v>618647.68000000005</v>
      </c>
      <c r="O144" s="14" t="s">
        <v>1142</v>
      </c>
      <c r="P144" s="12" t="s">
        <v>29</v>
      </c>
      <c r="Q144" s="15">
        <v>43628</v>
      </c>
      <c r="R144">
        <f t="shared" si="19"/>
        <v>-4</v>
      </c>
      <c r="S144" s="13">
        <v>43623</v>
      </c>
      <c r="T144" s="12">
        <v>1</v>
      </c>
      <c r="U144" s="13">
        <v>43623</v>
      </c>
      <c r="V144" s="12">
        <v>9606</v>
      </c>
      <c r="W144" s="11">
        <f t="shared" si="18"/>
        <v>1</v>
      </c>
      <c r="X144" s="12"/>
      <c r="Y144" t="str">
        <f t="shared" si="20"/>
        <v>FAR101-4</v>
      </c>
      <c r="Z144" s="12"/>
    </row>
    <row r="145" spans="1:26" hidden="1" x14ac:dyDescent="0.25">
      <c r="A145" s="12" t="s">
        <v>24</v>
      </c>
      <c r="B145" s="13">
        <v>43627</v>
      </c>
      <c r="C145" s="12" t="s">
        <v>32</v>
      </c>
      <c r="D145" s="12" t="s">
        <v>33</v>
      </c>
      <c r="E145" s="12">
        <v>102</v>
      </c>
      <c r="F145" s="13">
        <v>43627</v>
      </c>
      <c r="G145" s="12">
        <v>891409291</v>
      </c>
      <c r="H145" s="12" t="s">
        <v>182</v>
      </c>
      <c r="I145" s="12">
        <v>1</v>
      </c>
      <c r="J145" s="12" t="s">
        <v>1145</v>
      </c>
      <c r="K145" s="12">
        <v>1</v>
      </c>
      <c r="L145" s="14">
        <v>197721</v>
      </c>
      <c r="M145" s="14" t="s">
        <v>36</v>
      </c>
      <c r="N145" s="14">
        <v>197721</v>
      </c>
      <c r="O145" s="14" t="s">
        <v>1146</v>
      </c>
      <c r="P145" s="12" t="s">
        <v>29</v>
      </c>
      <c r="Q145" s="15">
        <v>43628</v>
      </c>
      <c r="R145">
        <f t="shared" si="19"/>
        <v>-5</v>
      </c>
      <c r="S145" s="13">
        <v>43622</v>
      </c>
      <c r="T145" s="12">
        <v>1</v>
      </c>
      <c r="U145" s="13">
        <v>43622</v>
      </c>
      <c r="V145" s="12">
        <v>45734</v>
      </c>
      <c r="W145" s="11">
        <f t="shared" si="18"/>
        <v>1</v>
      </c>
      <c r="X145" s="12"/>
      <c r="Y145" t="str">
        <f t="shared" si="20"/>
        <v>FAR102-5</v>
      </c>
      <c r="Z145" s="12"/>
    </row>
    <row r="146" spans="1:26" hidden="1" x14ac:dyDescent="0.25">
      <c r="A146" s="12" t="s">
        <v>24</v>
      </c>
      <c r="B146" s="13">
        <v>43627</v>
      </c>
      <c r="C146" s="12" t="s">
        <v>32</v>
      </c>
      <c r="D146" s="12" t="s">
        <v>33</v>
      </c>
      <c r="E146" s="12">
        <v>103</v>
      </c>
      <c r="F146" s="13">
        <v>43627</v>
      </c>
      <c r="G146" s="12">
        <v>811021765</v>
      </c>
      <c r="H146" s="12" t="s">
        <v>96</v>
      </c>
      <c r="I146" s="12">
        <v>1</v>
      </c>
      <c r="J146" s="12" t="s">
        <v>1147</v>
      </c>
      <c r="K146" s="12">
        <v>1</v>
      </c>
      <c r="L146" s="14">
        <v>2700000</v>
      </c>
      <c r="M146" s="14" t="s">
        <v>36</v>
      </c>
      <c r="N146" s="14">
        <v>2700000</v>
      </c>
      <c r="O146" s="14" t="s">
        <v>1148</v>
      </c>
      <c r="P146" s="12" t="s">
        <v>29</v>
      </c>
      <c r="Q146" s="15">
        <v>43628</v>
      </c>
      <c r="R146">
        <f t="shared" si="19"/>
        <v>-7</v>
      </c>
      <c r="S146" s="13">
        <v>43620</v>
      </c>
      <c r="T146" s="12">
        <v>1</v>
      </c>
      <c r="U146" s="13">
        <v>43620</v>
      </c>
      <c r="V146" s="12">
        <v>9450</v>
      </c>
      <c r="W146" s="11">
        <f t="shared" si="18"/>
        <v>1</v>
      </c>
      <c r="X146" s="12"/>
      <c r="Y146" t="str">
        <f t="shared" si="20"/>
        <v>FAR103-7</v>
      </c>
      <c r="Z146" s="12"/>
    </row>
    <row r="147" spans="1:26" hidden="1" x14ac:dyDescent="0.25">
      <c r="A147" s="12" t="s">
        <v>24</v>
      </c>
      <c r="B147" s="13">
        <v>43628</v>
      </c>
      <c r="C147" s="12" t="s">
        <v>25</v>
      </c>
      <c r="D147" s="12" t="s">
        <v>26</v>
      </c>
      <c r="E147" s="12">
        <v>57</v>
      </c>
      <c r="F147" s="13">
        <v>43628</v>
      </c>
      <c r="G147" s="12">
        <v>10133480</v>
      </c>
      <c r="H147" s="12" t="s">
        <v>1083</v>
      </c>
      <c r="I147" s="12">
        <v>1</v>
      </c>
      <c r="J147" s="12" t="s">
        <v>1152</v>
      </c>
      <c r="K147" s="12">
        <v>1</v>
      </c>
      <c r="L147" s="14">
        <v>60000</v>
      </c>
      <c r="M147" s="14" t="s">
        <v>36</v>
      </c>
      <c r="N147" s="14">
        <v>60000</v>
      </c>
      <c r="O147" s="14" t="s">
        <v>1153</v>
      </c>
      <c r="P147" s="12" t="s">
        <v>29</v>
      </c>
      <c r="Q147" s="15">
        <v>43628</v>
      </c>
      <c r="R147">
        <f t="shared" si="19"/>
        <v>1</v>
      </c>
      <c r="S147" s="13">
        <v>43628</v>
      </c>
      <c r="T147" s="12">
        <v>1</v>
      </c>
      <c r="U147" s="13">
        <v>43628</v>
      </c>
      <c r="V147" s="12" t="s">
        <v>1154</v>
      </c>
      <c r="W147" s="11">
        <f t="shared" si="18"/>
        <v>1</v>
      </c>
      <c r="X147" s="12"/>
      <c r="Y147" t="str">
        <f t="shared" si="20"/>
        <v>BIO571</v>
      </c>
      <c r="Z147" s="12"/>
    </row>
    <row r="148" spans="1:26" hidden="1" x14ac:dyDescent="0.25">
      <c r="A148" s="12" t="s">
        <v>24</v>
      </c>
      <c r="B148" s="13">
        <v>43630</v>
      </c>
      <c r="C148" s="12">
        <v>0</v>
      </c>
      <c r="D148" s="12" t="s">
        <v>82</v>
      </c>
      <c r="E148" s="12">
        <v>40</v>
      </c>
      <c r="F148" s="13">
        <v>43630</v>
      </c>
      <c r="G148" s="12">
        <v>25173604</v>
      </c>
      <c r="H148" s="12" t="s">
        <v>1213</v>
      </c>
      <c r="I148" s="12">
        <v>4</v>
      </c>
      <c r="J148" s="12" t="s">
        <v>1218</v>
      </c>
      <c r="K148" s="12">
        <v>2</v>
      </c>
      <c r="L148" s="14">
        <v>4201.7</v>
      </c>
      <c r="M148" s="14">
        <v>1596.646</v>
      </c>
      <c r="N148" s="14">
        <v>10000.046</v>
      </c>
      <c r="O148" s="14" t="s">
        <v>1214</v>
      </c>
      <c r="P148" s="12" t="s">
        <v>29</v>
      </c>
      <c r="Q148" s="15">
        <v>43630</v>
      </c>
      <c r="R148">
        <f>IF(OR(Q148="",U148=""),"",NETWORKDAYS(Q148,U148))</f>
        <v>3</v>
      </c>
      <c r="S148" s="13">
        <v>43634</v>
      </c>
      <c r="T148" s="12">
        <v>2</v>
      </c>
      <c r="U148" s="13">
        <v>43634</v>
      </c>
      <c r="V148" s="26" t="s">
        <v>1215</v>
      </c>
      <c r="W148" s="11">
        <f>IF(U148="","",T148/K148)</f>
        <v>1</v>
      </c>
      <c r="X148" s="12"/>
      <c r="Y148" t="str">
        <f>+D148&amp;E148&amp;R148</f>
        <v>GEN403</v>
      </c>
      <c r="Z148" s="12"/>
    </row>
    <row r="149" spans="1:26" hidden="1" x14ac:dyDescent="0.25">
      <c r="A149" s="12" t="s">
        <v>24</v>
      </c>
      <c r="B149" s="13">
        <v>43631</v>
      </c>
      <c r="C149" s="12">
        <v>0</v>
      </c>
      <c r="D149" s="12" t="s">
        <v>82</v>
      </c>
      <c r="E149" s="12">
        <v>41</v>
      </c>
      <c r="F149" s="13">
        <v>43631</v>
      </c>
      <c r="G149" s="12">
        <v>900015531</v>
      </c>
      <c r="H149" s="12" t="s">
        <v>167</v>
      </c>
      <c r="I149" s="12">
        <v>1</v>
      </c>
      <c r="J149" s="12" t="s">
        <v>783</v>
      </c>
      <c r="K149" s="12">
        <v>2000</v>
      </c>
      <c r="L149" s="14">
        <v>70</v>
      </c>
      <c r="M149" s="14">
        <v>26600</v>
      </c>
      <c r="N149" s="14">
        <v>166600</v>
      </c>
      <c r="O149" s="14" t="s">
        <v>1219</v>
      </c>
      <c r="P149" s="12" t="s">
        <v>29</v>
      </c>
      <c r="Q149" s="15">
        <v>43634</v>
      </c>
      <c r="R149">
        <f>IF(OR(Q149="",U149=""),"",NETWORKDAYS(Q149,U149))</f>
        <v>-4</v>
      </c>
      <c r="S149" s="13">
        <v>43629</v>
      </c>
      <c r="T149" s="17">
        <v>2000</v>
      </c>
      <c r="U149" s="13">
        <v>43629</v>
      </c>
      <c r="V149" s="12">
        <v>17892</v>
      </c>
      <c r="W149" s="11">
        <f>IF(U149="","",T149/K149)</f>
        <v>1</v>
      </c>
      <c r="X149" s="12"/>
      <c r="Y149" t="str">
        <f>+D149&amp;E149&amp;R149</f>
        <v>GEN41-4</v>
      </c>
      <c r="Z149" s="12"/>
    </row>
  </sheetData>
  <autoFilter ref="A1:Z149">
    <filterColumn colId="7">
      <filters>
        <filter val="GE HEALTHCARE COLOMBIA S.A.S"/>
      </filters>
    </filterColumn>
  </autoFilter>
  <conditionalFormatting sqref="S1">
    <cfRule type="containsText" dxfId="2" priority="2" operator="containsText" text="Confirmado">
      <formula>NOT(ISERROR(SEARCH("Confirmado",S1)))</formula>
    </cfRule>
    <cfRule type="containsText" dxfId="1" priority="3" operator="containsText" text="En espera">
      <formula>NOT(ISERROR(SEARCH("En espera",S1)))</formula>
    </cfRule>
  </conditionalFormatting>
  <conditionalFormatting sqref="A1">
    <cfRule type="duplicateValues" dxfId="0" priority="4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30"/>
  <sheetViews>
    <sheetView showGridLines="0" tabSelected="1" zoomScaleNormal="100" workbookViewId="0">
      <pane ySplit="10" topLeftCell="A11" activePane="bottomLeft" state="frozen"/>
      <selection pane="bottomLeft" activeCell="Y13" sqref="Y13:Z13"/>
    </sheetView>
  </sheetViews>
  <sheetFormatPr baseColWidth="10" defaultColWidth="11.42578125" defaultRowHeight="12" x14ac:dyDescent="0.2"/>
  <cols>
    <col min="1" max="1" width="5.7109375" style="109" customWidth="1"/>
    <col min="2" max="2" width="16.85546875" style="105" customWidth="1"/>
    <col min="3" max="3" width="22" style="105" customWidth="1"/>
    <col min="4" max="4" width="16.5703125" style="105" customWidth="1"/>
    <col min="5" max="5" width="11.7109375" style="105" customWidth="1"/>
    <col min="6" max="15" width="15.7109375" style="104" customWidth="1"/>
    <col min="16" max="16" width="17.28515625" style="104" customWidth="1"/>
    <col min="17" max="17" width="15.7109375" style="104" customWidth="1"/>
    <col min="18" max="20" width="15.7109375" style="105" customWidth="1"/>
    <col min="21" max="21" width="17.28515625" style="105" customWidth="1"/>
    <col min="22" max="22" width="8" style="105" customWidth="1"/>
    <col min="23" max="23" width="17.28515625" style="104" customWidth="1"/>
    <col min="24" max="24" width="7.85546875" style="104" customWidth="1"/>
    <col min="25" max="25" width="31.85546875" style="105" customWidth="1"/>
    <col min="26" max="26" width="23.7109375" style="105" customWidth="1"/>
    <col min="27" max="16384" width="11.42578125" style="105"/>
  </cols>
  <sheetData>
    <row r="1" spans="1:26" ht="13.5" customHeight="1" x14ac:dyDescent="0.2">
      <c r="A1" s="121"/>
      <c r="B1" s="121"/>
      <c r="C1" s="115" t="s">
        <v>1446</v>
      </c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7"/>
      <c r="U1" s="122" t="s">
        <v>1447</v>
      </c>
      <c r="V1" s="121"/>
      <c r="W1" s="73"/>
      <c r="X1" s="73"/>
      <c r="Y1" s="74"/>
      <c r="Z1" s="74"/>
    </row>
    <row r="2" spans="1:26" ht="13.5" customHeight="1" x14ac:dyDescent="0.2">
      <c r="A2" s="121"/>
      <c r="B2" s="121"/>
      <c r="C2" s="118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20"/>
      <c r="U2" s="121"/>
      <c r="V2" s="121"/>
      <c r="W2" s="73"/>
      <c r="X2" s="73"/>
      <c r="Y2" s="74"/>
      <c r="Z2" s="74"/>
    </row>
    <row r="3" spans="1:26" ht="13.5" customHeight="1" x14ac:dyDescent="0.2">
      <c r="A3" s="121"/>
      <c r="B3" s="121"/>
      <c r="C3" s="115" t="s">
        <v>1448</v>
      </c>
      <c r="D3" s="116"/>
      <c r="E3" s="116"/>
      <c r="F3" s="116"/>
      <c r="G3" s="116"/>
      <c r="H3" s="116"/>
      <c r="I3" s="116"/>
      <c r="J3" s="116"/>
      <c r="K3" s="117"/>
      <c r="L3" s="115" t="s">
        <v>1449</v>
      </c>
      <c r="M3" s="116"/>
      <c r="N3" s="116"/>
      <c r="O3" s="116"/>
      <c r="P3" s="116"/>
      <c r="Q3" s="116"/>
      <c r="R3" s="116"/>
      <c r="S3" s="116"/>
      <c r="T3" s="117"/>
      <c r="U3" s="123" t="s">
        <v>1462</v>
      </c>
      <c r="V3" s="123"/>
      <c r="W3" s="73"/>
      <c r="X3" s="73"/>
      <c r="Y3" s="74"/>
      <c r="Z3" s="74"/>
    </row>
    <row r="4" spans="1:26" ht="13.5" customHeight="1" x14ac:dyDescent="0.2">
      <c r="A4" s="121"/>
      <c r="B4" s="121"/>
      <c r="C4" s="118"/>
      <c r="D4" s="119"/>
      <c r="E4" s="119"/>
      <c r="F4" s="119"/>
      <c r="G4" s="119"/>
      <c r="H4" s="119"/>
      <c r="I4" s="119"/>
      <c r="J4" s="119"/>
      <c r="K4" s="120"/>
      <c r="L4" s="118"/>
      <c r="M4" s="119"/>
      <c r="N4" s="119"/>
      <c r="O4" s="119"/>
      <c r="P4" s="119"/>
      <c r="Q4" s="119"/>
      <c r="R4" s="119"/>
      <c r="S4" s="119"/>
      <c r="T4" s="120"/>
      <c r="U4" s="123"/>
      <c r="V4" s="123"/>
      <c r="W4" s="73"/>
      <c r="X4" s="73"/>
      <c r="Y4" s="74"/>
      <c r="Z4" s="74"/>
    </row>
    <row r="5" spans="1:26" s="106" customFormat="1" ht="5.0999999999999996" customHeight="1" thickBot="1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6"/>
      <c r="V5" s="76"/>
      <c r="W5" s="75"/>
      <c r="X5" s="75"/>
      <c r="Y5" s="77"/>
      <c r="Z5" s="77"/>
    </row>
    <row r="6" spans="1:26" ht="20.100000000000001" customHeight="1" x14ac:dyDescent="0.2">
      <c r="A6" s="78" t="s">
        <v>1275</v>
      </c>
      <c r="B6" s="79" t="s">
        <v>1276</v>
      </c>
      <c r="C6" s="78">
        <v>2</v>
      </c>
      <c r="D6" s="146" t="s">
        <v>1277</v>
      </c>
      <c r="E6" s="147"/>
      <c r="F6" s="129" t="s">
        <v>1278</v>
      </c>
      <c r="G6" s="131"/>
      <c r="H6" s="129" t="s">
        <v>1279</v>
      </c>
      <c r="I6" s="131"/>
      <c r="J6" s="129" t="s">
        <v>1280</v>
      </c>
      <c r="K6" s="131"/>
      <c r="L6" s="129" t="s">
        <v>1325</v>
      </c>
      <c r="M6" s="130"/>
      <c r="N6" s="130"/>
      <c r="O6" s="131"/>
      <c r="P6" s="138" t="s">
        <v>1450</v>
      </c>
      <c r="Q6" s="129" t="s">
        <v>1327</v>
      </c>
      <c r="R6" s="131"/>
      <c r="S6" s="124"/>
      <c r="T6" s="124"/>
      <c r="U6" s="80" t="s">
        <v>1273</v>
      </c>
      <c r="V6" s="80" t="s">
        <v>1274</v>
      </c>
      <c r="W6" s="73"/>
      <c r="X6" s="97"/>
      <c r="Y6" s="114" t="s">
        <v>1460</v>
      </c>
      <c r="Z6" s="114"/>
    </row>
    <row r="7" spans="1:26" ht="20.100000000000001" customHeight="1" x14ac:dyDescent="0.2">
      <c r="A7" s="78">
        <v>0</v>
      </c>
      <c r="B7" s="79" t="s">
        <v>1283</v>
      </c>
      <c r="C7" s="78">
        <v>3</v>
      </c>
      <c r="D7" s="146" t="s">
        <v>1284</v>
      </c>
      <c r="E7" s="147"/>
      <c r="F7" s="132"/>
      <c r="G7" s="134"/>
      <c r="H7" s="132"/>
      <c r="I7" s="134"/>
      <c r="J7" s="132"/>
      <c r="K7" s="134"/>
      <c r="L7" s="132"/>
      <c r="M7" s="133"/>
      <c r="N7" s="133"/>
      <c r="O7" s="134"/>
      <c r="P7" s="139"/>
      <c r="Q7" s="132"/>
      <c r="R7" s="134"/>
      <c r="S7" s="124"/>
      <c r="T7" s="124"/>
      <c r="U7" s="80" t="s">
        <v>1281</v>
      </c>
      <c r="V7" s="80" t="s">
        <v>1282</v>
      </c>
      <c r="W7" s="73"/>
      <c r="X7" s="98"/>
      <c r="Y7" s="114" t="s">
        <v>1465</v>
      </c>
      <c r="Z7" s="114"/>
    </row>
    <row r="8" spans="1:26" ht="20.100000000000001" customHeight="1" thickBot="1" x14ac:dyDescent="0.25">
      <c r="A8" s="81">
        <v>1</v>
      </c>
      <c r="B8" s="79" t="s">
        <v>1287</v>
      </c>
      <c r="C8" s="78">
        <v>4</v>
      </c>
      <c r="D8" s="146" t="s">
        <v>1288</v>
      </c>
      <c r="E8" s="147"/>
      <c r="F8" s="135"/>
      <c r="G8" s="137"/>
      <c r="H8" s="135"/>
      <c r="I8" s="137"/>
      <c r="J8" s="135"/>
      <c r="K8" s="137"/>
      <c r="L8" s="135"/>
      <c r="M8" s="136"/>
      <c r="N8" s="136"/>
      <c r="O8" s="137"/>
      <c r="P8" s="140"/>
      <c r="Q8" s="135"/>
      <c r="R8" s="137"/>
      <c r="S8" s="124"/>
      <c r="T8" s="124"/>
      <c r="U8" s="80" t="s">
        <v>1289</v>
      </c>
      <c r="V8" s="80" t="s">
        <v>1286</v>
      </c>
      <c r="W8" s="73"/>
      <c r="X8" s="99"/>
      <c r="Y8" s="114" t="s">
        <v>1461</v>
      </c>
      <c r="Z8" s="114"/>
    </row>
    <row r="9" spans="1:26" ht="20.100000000000001" customHeight="1" thickBot="1" x14ac:dyDescent="0.25">
      <c r="A9" s="82"/>
      <c r="B9" s="83"/>
      <c r="C9" s="83"/>
      <c r="D9" s="84"/>
      <c r="E9" s="8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7"/>
      <c r="S9" s="77"/>
      <c r="T9" s="77"/>
      <c r="U9" s="85" t="s">
        <v>1445</v>
      </c>
      <c r="V9" s="86" t="s">
        <v>1290</v>
      </c>
      <c r="W9" s="73"/>
      <c r="X9" s="73"/>
      <c r="Y9" s="74"/>
      <c r="Z9" s="74"/>
    </row>
    <row r="10" spans="1:26" ht="72.75" customHeight="1" thickBot="1" x14ac:dyDescent="0.25">
      <c r="A10" s="87" t="s">
        <v>1336</v>
      </c>
      <c r="B10" s="87" t="s">
        <v>6</v>
      </c>
      <c r="C10" s="87" t="s">
        <v>7</v>
      </c>
      <c r="D10" s="87" t="s">
        <v>1337</v>
      </c>
      <c r="E10" s="88" t="s">
        <v>1338</v>
      </c>
      <c r="F10" s="89" t="s">
        <v>1291</v>
      </c>
      <c r="G10" s="90" t="s">
        <v>1328</v>
      </c>
      <c r="H10" s="89" t="s">
        <v>1293</v>
      </c>
      <c r="I10" s="90" t="s">
        <v>1329</v>
      </c>
      <c r="J10" s="89" t="s">
        <v>1295</v>
      </c>
      <c r="K10" s="90" t="s">
        <v>1296</v>
      </c>
      <c r="L10" s="89" t="s">
        <v>1451</v>
      </c>
      <c r="M10" s="91" t="s">
        <v>1452</v>
      </c>
      <c r="N10" s="91" t="s">
        <v>1332</v>
      </c>
      <c r="O10" s="90" t="s">
        <v>1453</v>
      </c>
      <c r="P10" s="92" t="s">
        <v>1459</v>
      </c>
      <c r="Q10" s="89" t="s">
        <v>1454</v>
      </c>
      <c r="R10" s="90" t="s">
        <v>1455</v>
      </c>
      <c r="S10" s="102" t="s">
        <v>1463</v>
      </c>
      <c r="T10" s="103" t="s">
        <v>1464</v>
      </c>
      <c r="U10" s="148" t="s">
        <v>1456</v>
      </c>
      <c r="V10" s="143"/>
      <c r="W10" s="142" t="s">
        <v>1457</v>
      </c>
      <c r="X10" s="143"/>
      <c r="Y10" s="144" t="s">
        <v>1458</v>
      </c>
      <c r="Z10" s="145"/>
    </row>
    <row r="11" spans="1:26" s="108" customFormat="1" ht="18" customHeight="1" x14ac:dyDescent="0.2">
      <c r="A11" s="107">
        <v>1</v>
      </c>
      <c r="B11" s="58"/>
      <c r="C11" s="59"/>
      <c r="D11" s="59"/>
      <c r="E11" s="60"/>
      <c r="F11" s="61"/>
      <c r="G11" s="62"/>
      <c r="H11" s="61"/>
      <c r="I11" s="62"/>
      <c r="J11" s="61"/>
      <c r="K11" s="62"/>
      <c r="L11" s="61"/>
      <c r="M11" s="66"/>
      <c r="N11" s="66"/>
      <c r="O11" s="62"/>
      <c r="P11" s="63"/>
      <c r="Q11" s="64" t="str">
        <f t="shared" ref="Q11:Q30" si="0">IF(F11="","",SUM(F11:K11)/(COUNT(F11:K11)*4))</f>
        <v/>
      </c>
      <c r="R11" s="65" t="str">
        <f>IF(F11="","",IF(Q11&lt;26%,#REF!,IF(Q11&lt;51%,#REF!,IF(Q11&lt;76%,$U$7,$U$6))))</f>
        <v/>
      </c>
      <c r="S11" s="100"/>
      <c r="T11" s="101"/>
      <c r="U11" s="125"/>
      <c r="V11" s="126"/>
      <c r="W11" s="126"/>
      <c r="X11" s="126"/>
      <c r="Y11" s="126"/>
      <c r="Z11" s="126"/>
    </row>
    <row r="12" spans="1:26" s="108" customFormat="1" ht="18" customHeight="1" x14ac:dyDescent="0.2">
      <c r="A12" s="107">
        <v>2</v>
      </c>
      <c r="B12" s="58"/>
      <c r="C12" s="59"/>
      <c r="D12" s="59"/>
      <c r="E12" s="60"/>
      <c r="F12" s="61"/>
      <c r="G12" s="62"/>
      <c r="H12" s="61"/>
      <c r="I12" s="62"/>
      <c r="J12" s="61"/>
      <c r="K12" s="62"/>
      <c r="L12" s="61"/>
      <c r="M12" s="66"/>
      <c r="N12" s="66"/>
      <c r="O12" s="62"/>
      <c r="P12" s="63"/>
      <c r="Q12" s="64" t="str">
        <f t="shared" si="0"/>
        <v/>
      </c>
      <c r="R12" s="65" t="str">
        <f>IF(F12="","",IF(Q12&lt;26%,#REF!,IF(Q12&lt;51%,#REF!,IF(Q12&lt;76%,$U$7,$U$6))))</f>
        <v/>
      </c>
      <c r="S12" s="95"/>
      <c r="T12" s="93"/>
      <c r="U12" s="125"/>
      <c r="V12" s="126"/>
      <c r="W12" s="126"/>
      <c r="X12" s="126"/>
      <c r="Y12" s="126"/>
      <c r="Z12" s="126"/>
    </row>
    <row r="13" spans="1:26" s="108" customFormat="1" ht="18" customHeight="1" x14ac:dyDescent="0.2">
      <c r="A13" s="107">
        <v>3</v>
      </c>
      <c r="B13" s="58"/>
      <c r="C13" s="59"/>
      <c r="D13" s="59"/>
      <c r="E13" s="60"/>
      <c r="F13" s="61"/>
      <c r="G13" s="62"/>
      <c r="H13" s="61"/>
      <c r="I13" s="62"/>
      <c r="J13" s="61"/>
      <c r="K13" s="62"/>
      <c r="L13" s="61"/>
      <c r="M13" s="66"/>
      <c r="N13" s="66"/>
      <c r="O13" s="62"/>
      <c r="P13" s="63"/>
      <c r="Q13" s="64" t="str">
        <f t="shared" si="0"/>
        <v/>
      </c>
      <c r="R13" s="65" t="str">
        <f>IF(F13="","",IF(Q13&lt;26%,#REF!,IF(Q13&lt;51%,#REF!,IF(Q13&lt;76%,$U$7,$U$6))))</f>
        <v/>
      </c>
      <c r="S13" s="95"/>
      <c r="T13" s="93"/>
      <c r="U13" s="125"/>
      <c r="V13" s="126"/>
      <c r="W13" s="126"/>
      <c r="X13" s="126"/>
      <c r="Y13" s="126"/>
      <c r="Z13" s="126"/>
    </row>
    <row r="14" spans="1:26" s="108" customFormat="1" ht="18" customHeight="1" x14ac:dyDescent="0.2">
      <c r="A14" s="107">
        <v>4</v>
      </c>
      <c r="B14" s="58"/>
      <c r="C14" s="59"/>
      <c r="D14" s="59"/>
      <c r="E14" s="60"/>
      <c r="F14" s="61"/>
      <c r="G14" s="62"/>
      <c r="H14" s="61"/>
      <c r="I14" s="62"/>
      <c r="J14" s="61"/>
      <c r="K14" s="62"/>
      <c r="L14" s="61"/>
      <c r="M14" s="66"/>
      <c r="N14" s="59"/>
      <c r="O14" s="62"/>
      <c r="P14" s="63"/>
      <c r="Q14" s="64" t="str">
        <f t="shared" si="0"/>
        <v/>
      </c>
      <c r="R14" s="65" t="str">
        <f>IF(F14="","",IF(Q14&lt;26%,#REF!,IF(Q14&lt;51%,#REF!,IF(Q14&lt;76%,$U$7,$U$6))))</f>
        <v/>
      </c>
      <c r="S14" s="95"/>
      <c r="T14" s="93"/>
      <c r="U14" s="125"/>
      <c r="V14" s="126"/>
      <c r="W14" s="126"/>
      <c r="X14" s="126"/>
      <c r="Y14" s="126"/>
      <c r="Z14" s="126"/>
    </row>
    <row r="15" spans="1:26" s="108" customFormat="1" ht="18" customHeight="1" x14ac:dyDescent="0.2">
      <c r="A15" s="107">
        <v>5</v>
      </c>
      <c r="B15" s="58"/>
      <c r="C15" s="59"/>
      <c r="D15" s="59"/>
      <c r="E15" s="60"/>
      <c r="F15" s="61"/>
      <c r="G15" s="62"/>
      <c r="H15" s="61"/>
      <c r="I15" s="62"/>
      <c r="J15" s="61"/>
      <c r="K15" s="62"/>
      <c r="L15" s="61"/>
      <c r="M15" s="66"/>
      <c r="N15" s="66"/>
      <c r="O15" s="62"/>
      <c r="P15" s="63"/>
      <c r="Q15" s="64" t="str">
        <f t="shared" si="0"/>
        <v/>
      </c>
      <c r="R15" s="65" t="str">
        <f>IF(F15="","",IF(Q15&lt;26%,#REF!,IF(Q15&lt;51%,#REF!,IF(Q15&lt;76%,$U$7,$U$6))))</f>
        <v/>
      </c>
      <c r="S15" s="95"/>
      <c r="T15" s="93"/>
      <c r="U15" s="125"/>
      <c r="V15" s="126"/>
      <c r="W15" s="126"/>
      <c r="X15" s="126"/>
      <c r="Y15" s="126"/>
      <c r="Z15" s="126"/>
    </row>
    <row r="16" spans="1:26" s="108" customFormat="1" ht="18" customHeight="1" x14ac:dyDescent="0.2">
      <c r="A16" s="107">
        <v>6</v>
      </c>
      <c r="B16" s="58"/>
      <c r="C16" s="59"/>
      <c r="D16" s="59"/>
      <c r="E16" s="60"/>
      <c r="F16" s="61"/>
      <c r="G16" s="62"/>
      <c r="H16" s="61"/>
      <c r="I16" s="62"/>
      <c r="J16" s="61"/>
      <c r="K16" s="62"/>
      <c r="L16" s="61"/>
      <c r="M16" s="66"/>
      <c r="N16" s="66"/>
      <c r="O16" s="62"/>
      <c r="P16" s="63"/>
      <c r="Q16" s="64" t="str">
        <f t="shared" si="0"/>
        <v/>
      </c>
      <c r="R16" s="65" t="str">
        <f>IF(F16="","",IF(Q16&lt;26%,#REF!,IF(Q16&lt;51%,#REF!,IF(Q16&lt;76%,$U$7,$U$6))))</f>
        <v/>
      </c>
      <c r="S16" s="95"/>
      <c r="T16" s="93"/>
      <c r="U16" s="125"/>
      <c r="V16" s="126"/>
      <c r="W16" s="126"/>
      <c r="X16" s="126"/>
      <c r="Y16" s="126"/>
      <c r="Z16" s="126"/>
    </row>
    <row r="17" spans="1:26" s="108" customFormat="1" ht="18" customHeight="1" x14ac:dyDescent="0.2">
      <c r="A17" s="107">
        <v>7</v>
      </c>
      <c r="B17" s="58"/>
      <c r="C17" s="59"/>
      <c r="D17" s="59"/>
      <c r="E17" s="60"/>
      <c r="F17" s="61"/>
      <c r="G17" s="62"/>
      <c r="H17" s="61"/>
      <c r="I17" s="62"/>
      <c r="J17" s="61"/>
      <c r="K17" s="62"/>
      <c r="L17" s="61"/>
      <c r="M17" s="66"/>
      <c r="N17" s="66"/>
      <c r="O17" s="62"/>
      <c r="P17" s="63"/>
      <c r="Q17" s="64" t="str">
        <f t="shared" si="0"/>
        <v/>
      </c>
      <c r="R17" s="65" t="str">
        <f>IF(F17="","",IF(Q17&lt;26%,#REF!,IF(Q17&lt;51%,#REF!,IF(Q17&lt;76%,$U$7,$U$6))))</f>
        <v/>
      </c>
      <c r="S17" s="95"/>
      <c r="T17" s="93"/>
      <c r="U17" s="127"/>
      <c r="V17" s="128"/>
      <c r="W17" s="126"/>
      <c r="X17" s="126"/>
      <c r="Y17" s="126"/>
      <c r="Z17" s="126"/>
    </row>
    <row r="18" spans="1:26" s="108" customFormat="1" ht="18" customHeight="1" x14ac:dyDescent="0.2">
      <c r="A18" s="107">
        <v>8</v>
      </c>
      <c r="B18" s="58"/>
      <c r="C18" s="59"/>
      <c r="D18" s="59"/>
      <c r="E18" s="60"/>
      <c r="F18" s="61"/>
      <c r="G18" s="62"/>
      <c r="H18" s="61"/>
      <c r="I18" s="62"/>
      <c r="J18" s="61"/>
      <c r="K18" s="62"/>
      <c r="L18" s="61"/>
      <c r="M18" s="66"/>
      <c r="N18" s="66"/>
      <c r="O18" s="62"/>
      <c r="P18" s="63"/>
      <c r="Q18" s="64" t="str">
        <f t="shared" si="0"/>
        <v/>
      </c>
      <c r="R18" s="65" t="str">
        <f>IF(F18="","",IF(Q18&lt;26%,#REF!,IF(Q18&lt;51%,#REF!,IF(Q18&lt;76%,$U$7,$U$6))))</f>
        <v/>
      </c>
      <c r="S18" s="95"/>
      <c r="T18" s="93"/>
      <c r="U18" s="125"/>
      <c r="V18" s="126"/>
      <c r="W18" s="126"/>
      <c r="X18" s="126"/>
      <c r="Y18" s="126"/>
      <c r="Z18" s="126"/>
    </row>
    <row r="19" spans="1:26" s="108" customFormat="1" ht="18" customHeight="1" x14ac:dyDescent="0.2">
      <c r="A19" s="107">
        <v>9</v>
      </c>
      <c r="B19" s="58"/>
      <c r="C19" s="59"/>
      <c r="D19" s="59"/>
      <c r="E19" s="60"/>
      <c r="F19" s="61"/>
      <c r="G19" s="62"/>
      <c r="H19" s="61"/>
      <c r="I19" s="62"/>
      <c r="J19" s="61"/>
      <c r="K19" s="62"/>
      <c r="L19" s="61"/>
      <c r="M19" s="66"/>
      <c r="N19" s="66"/>
      <c r="O19" s="62"/>
      <c r="P19" s="63"/>
      <c r="Q19" s="64" t="str">
        <f t="shared" si="0"/>
        <v/>
      </c>
      <c r="R19" s="65" t="str">
        <f>IF(F19="","",IF(Q19&lt;26%,#REF!,IF(Q19&lt;51%,#REF!,IF(Q19&lt;76%,$U$7,$U$6))))</f>
        <v/>
      </c>
      <c r="S19" s="95"/>
      <c r="T19" s="93"/>
      <c r="U19" s="125"/>
      <c r="V19" s="126"/>
      <c r="W19" s="126"/>
      <c r="X19" s="126"/>
      <c r="Y19" s="126"/>
      <c r="Z19" s="126"/>
    </row>
    <row r="20" spans="1:26" s="108" customFormat="1" ht="18" customHeight="1" x14ac:dyDescent="0.2">
      <c r="A20" s="107">
        <v>10</v>
      </c>
      <c r="B20" s="58"/>
      <c r="C20" s="59"/>
      <c r="D20" s="59"/>
      <c r="E20" s="60"/>
      <c r="F20" s="61"/>
      <c r="G20" s="62"/>
      <c r="H20" s="61"/>
      <c r="I20" s="62"/>
      <c r="J20" s="61"/>
      <c r="K20" s="62"/>
      <c r="L20" s="61"/>
      <c r="M20" s="66"/>
      <c r="N20" s="66"/>
      <c r="O20" s="62"/>
      <c r="P20" s="63"/>
      <c r="Q20" s="64" t="str">
        <f t="shared" si="0"/>
        <v/>
      </c>
      <c r="R20" s="65" t="str">
        <f>IF(F20="","",IF(Q20&lt;26%,#REF!,IF(Q20&lt;51%,#REF!,IF(Q20&lt;76%,$U$7,$U$6))))</f>
        <v/>
      </c>
      <c r="S20" s="95"/>
      <c r="T20" s="93"/>
      <c r="U20" s="125"/>
      <c r="V20" s="126"/>
      <c r="W20" s="126"/>
      <c r="X20" s="126"/>
      <c r="Y20" s="126"/>
      <c r="Z20" s="126"/>
    </row>
    <row r="21" spans="1:26" s="108" customFormat="1" ht="18" customHeight="1" x14ac:dyDescent="0.2">
      <c r="A21" s="107">
        <v>11</v>
      </c>
      <c r="B21" s="58"/>
      <c r="C21" s="59"/>
      <c r="D21" s="59"/>
      <c r="E21" s="60"/>
      <c r="F21" s="61"/>
      <c r="G21" s="62"/>
      <c r="H21" s="61"/>
      <c r="I21" s="62"/>
      <c r="J21" s="61"/>
      <c r="K21" s="62"/>
      <c r="L21" s="61"/>
      <c r="M21" s="66"/>
      <c r="N21" s="66"/>
      <c r="O21" s="62"/>
      <c r="P21" s="63"/>
      <c r="Q21" s="64" t="str">
        <f t="shared" si="0"/>
        <v/>
      </c>
      <c r="R21" s="65" t="str">
        <f>IF(F21="","",IF(Q21&lt;26%,#REF!,IF(Q21&lt;51%,#REF!,IF(Q21&lt;76%,$U$7,$U$6))))</f>
        <v/>
      </c>
      <c r="S21" s="95"/>
      <c r="T21" s="93"/>
      <c r="U21" s="125"/>
      <c r="V21" s="126"/>
      <c r="W21" s="126"/>
      <c r="X21" s="126"/>
      <c r="Y21" s="126"/>
      <c r="Z21" s="126"/>
    </row>
    <row r="22" spans="1:26" s="108" customFormat="1" ht="18" customHeight="1" x14ac:dyDescent="0.2">
      <c r="A22" s="107">
        <v>12</v>
      </c>
      <c r="B22" s="58"/>
      <c r="C22" s="59"/>
      <c r="D22" s="59"/>
      <c r="E22" s="60"/>
      <c r="F22" s="61"/>
      <c r="G22" s="62"/>
      <c r="H22" s="61"/>
      <c r="I22" s="62"/>
      <c r="J22" s="61"/>
      <c r="K22" s="62"/>
      <c r="L22" s="61"/>
      <c r="M22" s="66"/>
      <c r="N22" s="66"/>
      <c r="O22" s="62"/>
      <c r="P22" s="63"/>
      <c r="Q22" s="64" t="str">
        <f t="shared" si="0"/>
        <v/>
      </c>
      <c r="R22" s="65" t="str">
        <f>IF(F22="","",IF(Q22&lt;26%,#REF!,IF(Q22&lt;51%,#REF!,IF(Q22&lt;76%,$U$7,$U$6))))</f>
        <v/>
      </c>
      <c r="S22" s="95"/>
      <c r="T22" s="93"/>
      <c r="U22" s="125"/>
      <c r="V22" s="126"/>
      <c r="W22" s="126"/>
      <c r="X22" s="126"/>
      <c r="Y22" s="126"/>
      <c r="Z22" s="126"/>
    </row>
    <row r="23" spans="1:26" s="108" customFormat="1" ht="18" customHeight="1" x14ac:dyDescent="0.2">
      <c r="A23" s="107">
        <v>13</v>
      </c>
      <c r="B23" s="58"/>
      <c r="C23" s="59"/>
      <c r="D23" s="59"/>
      <c r="E23" s="60"/>
      <c r="F23" s="61"/>
      <c r="G23" s="62"/>
      <c r="H23" s="61"/>
      <c r="I23" s="62"/>
      <c r="J23" s="61"/>
      <c r="K23" s="62"/>
      <c r="L23" s="61"/>
      <c r="M23" s="66"/>
      <c r="N23" s="66"/>
      <c r="O23" s="62"/>
      <c r="P23" s="63"/>
      <c r="Q23" s="64" t="str">
        <f t="shared" si="0"/>
        <v/>
      </c>
      <c r="R23" s="65" t="str">
        <f>IF(F23="","",IF(Q23&lt;26%,#REF!,IF(Q23&lt;51%,#REF!,IF(Q23&lt;76%,$U$7,$U$6))))</f>
        <v/>
      </c>
      <c r="S23" s="95"/>
      <c r="T23" s="93"/>
      <c r="U23" s="125"/>
      <c r="V23" s="126"/>
      <c r="W23" s="126"/>
      <c r="X23" s="126"/>
      <c r="Y23" s="126"/>
      <c r="Z23" s="126"/>
    </row>
    <row r="24" spans="1:26" s="108" customFormat="1" ht="18" customHeight="1" x14ac:dyDescent="0.2">
      <c r="A24" s="107">
        <v>14</v>
      </c>
      <c r="B24" s="58"/>
      <c r="C24" s="59"/>
      <c r="D24" s="59"/>
      <c r="E24" s="60"/>
      <c r="F24" s="61"/>
      <c r="G24" s="62"/>
      <c r="H24" s="61"/>
      <c r="I24" s="62"/>
      <c r="J24" s="61"/>
      <c r="K24" s="62"/>
      <c r="L24" s="61"/>
      <c r="M24" s="66"/>
      <c r="N24" s="66"/>
      <c r="O24" s="62"/>
      <c r="P24" s="63"/>
      <c r="Q24" s="64" t="str">
        <f t="shared" si="0"/>
        <v/>
      </c>
      <c r="R24" s="65" t="str">
        <f>IF(F24="","",IF(Q24&lt;26%,#REF!,IF(Q24&lt;51%,#REF!,IF(Q24&lt;76%,$U$7,$U$6))))</f>
        <v/>
      </c>
      <c r="S24" s="95"/>
      <c r="T24" s="93"/>
      <c r="U24" s="125"/>
      <c r="V24" s="126"/>
      <c r="W24" s="126"/>
      <c r="X24" s="126"/>
      <c r="Y24" s="126"/>
      <c r="Z24" s="126"/>
    </row>
    <row r="25" spans="1:26" s="108" customFormat="1" ht="18" customHeight="1" x14ac:dyDescent="0.2">
      <c r="A25" s="107">
        <v>15</v>
      </c>
      <c r="B25" s="58"/>
      <c r="C25" s="59"/>
      <c r="D25" s="59"/>
      <c r="E25" s="60"/>
      <c r="F25" s="61"/>
      <c r="G25" s="62"/>
      <c r="H25" s="61"/>
      <c r="I25" s="62"/>
      <c r="J25" s="61"/>
      <c r="K25" s="62"/>
      <c r="L25" s="61"/>
      <c r="M25" s="66"/>
      <c r="N25" s="66"/>
      <c r="O25" s="62"/>
      <c r="P25" s="63"/>
      <c r="Q25" s="64" t="str">
        <f t="shared" si="0"/>
        <v/>
      </c>
      <c r="R25" s="65" t="str">
        <f>IF(F25="","",IF(Q25&lt;26%,#REF!,IF(Q25&lt;51%,#REF!,IF(Q25&lt;76%,$U$7,$U$6))))</f>
        <v/>
      </c>
      <c r="S25" s="95"/>
      <c r="T25" s="93"/>
      <c r="U25" s="125"/>
      <c r="V25" s="126"/>
      <c r="W25" s="126"/>
      <c r="X25" s="126"/>
      <c r="Y25" s="126"/>
      <c r="Z25" s="126"/>
    </row>
    <row r="26" spans="1:26" s="108" customFormat="1" ht="18" customHeight="1" x14ac:dyDescent="0.2">
      <c r="A26" s="107">
        <v>16</v>
      </c>
      <c r="B26" s="58"/>
      <c r="C26" s="59"/>
      <c r="D26" s="59"/>
      <c r="E26" s="60"/>
      <c r="F26" s="61"/>
      <c r="G26" s="62"/>
      <c r="H26" s="61"/>
      <c r="I26" s="62"/>
      <c r="J26" s="61"/>
      <c r="K26" s="62"/>
      <c r="L26" s="61"/>
      <c r="M26" s="66"/>
      <c r="N26" s="66"/>
      <c r="O26" s="62"/>
      <c r="P26" s="63"/>
      <c r="Q26" s="64" t="str">
        <f t="shared" si="0"/>
        <v/>
      </c>
      <c r="R26" s="65" t="str">
        <f>IF(F26="","",IF(Q26&lt;26%,#REF!,IF(Q26&lt;51%,#REF!,IF(Q26&lt;76%,$U$7,$U$6))))</f>
        <v/>
      </c>
      <c r="S26" s="95"/>
      <c r="T26" s="93"/>
      <c r="U26" s="125"/>
      <c r="V26" s="126"/>
      <c r="W26" s="126"/>
      <c r="X26" s="126"/>
      <c r="Y26" s="126"/>
      <c r="Z26" s="126"/>
    </row>
    <row r="27" spans="1:26" s="108" customFormat="1" ht="18" customHeight="1" x14ac:dyDescent="0.2">
      <c r="A27" s="107">
        <v>17</v>
      </c>
      <c r="B27" s="58"/>
      <c r="C27" s="59"/>
      <c r="D27" s="59"/>
      <c r="E27" s="60"/>
      <c r="F27" s="61"/>
      <c r="G27" s="62"/>
      <c r="H27" s="61"/>
      <c r="I27" s="62"/>
      <c r="J27" s="61"/>
      <c r="K27" s="62"/>
      <c r="L27" s="61"/>
      <c r="M27" s="66"/>
      <c r="N27" s="66"/>
      <c r="O27" s="62"/>
      <c r="P27" s="63"/>
      <c r="Q27" s="64" t="str">
        <f t="shared" si="0"/>
        <v/>
      </c>
      <c r="R27" s="65" t="str">
        <f>IF(F27="","",IF(Q27&lt;26%,#REF!,IF(Q27&lt;51%,#REF!,IF(Q27&lt;76%,$U$7,$U$6))))</f>
        <v/>
      </c>
      <c r="S27" s="95"/>
      <c r="T27" s="93"/>
      <c r="U27" s="125"/>
      <c r="V27" s="126"/>
      <c r="W27" s="126"/>
      <c r="X27" s="126"/>
      <c r="Y27" s="141"/>
      <c r="Z27" s="141"/>
    </row>
    <row r="28" spans="1:26" s="108" customFormat="1" ht="18" customHeight="1" x14ac:dyDescent="0.2">
      <c r="A28" s="107">
        <v>18</v>
      </c>
      <c r="B28" s="58"/>
      <c r="C28" s="59"/>
      <c r="D28" s="59"/>
      <c r="E28" s="60"/>
      <c r="F28" s="61"/>
      <c r="G28" s="62"/>
      <c r="H28" s="61"/>
      <c r="I28" s="62"/>
      <c r="J28" s="61"/>
      <c r="K28" s="62"/>
      <c r="L28" s="61"/>
      <c r="M28" s="66"/>
      <c r="N28" s="66"/>
      <c r="O28" s="62"/>
      <c r="P28" s="63"/>
      <c r="Q28" s="64" t="str">
        <f t="shared" si="0"/>
        <v/>
      </c>
      <c r="R28" s="65" t="str">
        <f>IF(F28="","",IF(Q28&lt;26%,#REF!,IF(Q28&lt;51%,#REF!,IF(Q28&lt;76%,$U$7,$U$6))))</f>
        <v/>
      </c>
      <c r="S28" s="95"/>
      <c r="T28" s="93"/>
      <c r="U28" s="125"/>
      <c r="V28" s="126"/>
      <c r="W28" s="126"/>
      <c r="X28" s="126"/>
      <c r="Y28" s="126"/>
      <c r="Z28" s="126"/>
    </row>
    <row r="29" spans="1:26" s="108" customFormat="1" ht="18" customHeight="1" x14ac:dyDescent="0.2">
      <c r="A29" s="107">
        <v>19</v>
      </c>
      <c r="B29" s="58"/>
      <c r="C29" s="59"/>
      <c r="D29" s="59"/>
      <c r="E29" s="60"/>
      <c r="F29" s="61"/>
      <c r="G29" s="62"/>
      <c r="H29" s="61"/>
      <c r="I29" s="62"/>
      <c r="J29" s="61"/>
      <c r="K29" s="62"/>
      <c r="L29" s="61"/>
      <c r="M29" s="66"/>
      <c r="N29" s="66"/>
      <c r="O29" s="62"/>
      <c r="P29" s="63"/>
      <c r="Q29" s="64" t="str">
        <f t="shared" si="0"/>
        <v/>
      </c>
      <c r="R29" s="65" t="str">
        <f>IF(F29="","",IF(Q29&lt;26%,#REF!,IF(Q29&lt;51%,#REF!,IF(Q29&lt;76%,$U$7,$U$6))))</f>
        <v/>
      </c>
      <c r="S29" s="95"/>
      <c r="T29" s="93"/>
      <c r="U29" s="125"/>
      <c r="V29" s="126"/>
      <c r="W29" s="126"/>
      <c r="X29" s="126"/>
      <c r="Y29" s="126"/>
      <c r="Z29" s="126"/>
    </row>
    <row r="30" spans="1:26" s="108" customFormat="1" ht="18" customHeight="1" thickBot="1" x14ac:dyDescent="0.25">
      <c r="A30" s="107">
        <v>20</v>
      </c>
      <c r="B30" s="58"/>
      <c r="C30" s="59"/>
      <c r="D30" s="59"/>
      <c r="E30" s="60"/>
      <c r="F30" s="67"/>
      <c r="G30" s="68"/>
      <c r="H30" s="67"/>
      <c r="I30" s="68"/>
      <c r="J30" s="67"/>
      <c r="K30" s="68"/>
      <c r="L30" s="67"/>
      <c r="M30" s="69"/>
      <c r="N30" s="69"/>
      <c r="O30" s="68"/>
      <c r="P30" s="70"/>
      <c r="Q30" s="71" t="str">
        <f t="shared" si="0"/>
        <v/>
      </c>
      <c r="R30" s="72" t="str">
        <f>IF(F30="","",IF(Q30&lt;26%,#REF!,IF(Q30&lt;51%,#REF!,IF(Q30&lt;76%,$U$7,$U$6))))</f>
        <v/>
      </c>
      <c r="S30" s="96"/>
      <c r="T30" s="94"/>
      <c r="U30" s="125"/>
      <c r="V30" s="126"/>
      <c r="W30" s="126"/>
      <c r="X30" s="126"/>
      <c r="Y30" s="126"/>
      <c r="Z30" s="126"/>
    </row>
  </sheetData>
  <sheetProtection sheet="1" objects="1" scenarios="1" formatCells="0" formatRows="0" insertHyperlinks="0" sort="0" autoFilter="0" pivotTables="0"/>
  <sortState ref="A11:P30">
    <sortCondition ref="B11:B30"/>
  </sortState>
  <mergeCells count="83">
    <mergeCell ref="W10:X10"/>
    <mergeCell ref="Y10:Z10"/>
    <mergeCell ref="D6:E6"/>
    <mergeCell ref="D7:E7"/>
    <mergeCell ref="D8:E8"/>
    <mergeCell ref="U10:V10"/>
    <mergeCell ref="Q6:R8"/>
    <mergeCell ref="F6:G8"/>
    <mergeCell ref="H6:I8"/>
    <mergeCell ref="J6:K8"/>
    <mergeCell ref="Y6:Z6"/>
    <mergeCell ref="Y30:Z30"/>
    <mergeCell ref="Y11:Z11"/>
    <mergeCell ref="Y12:Z12"/>
    <mergeCell ref="Y13:Z13"/>
    <mergeCell ref="Y14:Z14"/>
    <mergeCell ref="Y15:Z15"/>
    <mergeCell ref="Y16:Z16"/>
    <mergeCell ref="Y17:Z17"/>
    <mergeCell ref="Y18:Z18"/>
    <mergeCell ref="Y19:Z19"/>
    <mergeCell ref="Y20:Z20"/>
    <mergeCell ref="Y21:Z21"/>
    <mergeCell ref="Y22:Z22"/>
    <mergeCell ref="Y23:Z23"/>
    <mergeCell ref="Y24:Z24"/>
    <mergeCell ref="Y25:Z25"/>
    <mergeCell ref="Y26:Z26"/>
    <mergeCell ref="Y27:Z27"/>
    <mergeCell ref="Y28:Z28"/>
    <mergeCell ref="Y29:Z29"/>
    <mergeCell ref="W28:X28"/>
    <mergeCell ref="W29:X29"/>
    <mergeCell ref="W30:X30"/>
    <mergeCell ref="W18:X18"/>
    <mergeCell ref="W19:X19"/>
    <mergeCell ref="W20:X20"/>
    <mergeCell ref="W21:X21"/>
    <mergeCell ref="W22:X22"/>
    <mergeCell ref="W23:X23"/>
    <mergeCell ref="W24:X24"/>
    <mergeCell ref="W25:X25"/>
    <mergeCell ref="W11:X11"/>
    <mergeCell ref="W12:X12"/>
    <mergeCell ref="W13:X13"/>
    <mergeCell ref="W14:X14"/>
    <mergeCell ref="W15:X15"/>
    <mergeCell ref="W16:X16"/>
    <mergeCell ref="W17:X17"/>
    <mergeCell ref="W26:X26"/>
    <mergeCell ref="W27:X27"/>
    <mergeCell ref="L6:O8"/>
    <mergeCell ref="P6:P8"/>
    <mergeCell ref="U13:V13"/>
    <mergeCell ref="U11:V11"/>
    <mergeCell ref="U14:V14"/>
    <mergeCell ref="U12:V12"/>
    <mergeCell ref="U15:V15"/>
    <mergeCell ref="U16:V16"/>
    <mergeCell ref="U25:V25"/>
    <mergeCell ref="U22:V22"/>
    <mergeCell ref="U23:V23"/>
    <mergeCell ref="U24:V24"/>
    <mergeCell ref="U19:V19"/>
    <mergeCell ref="U20:V20"/>
    <mergeCell ref="U21:V21"/>
    <mergeCell ref="U17:V17"/>
    <mergeCell ref="U18:V18"/>
    <mergeCell ref="U26:V26"/>
    <mergeCell ref="U27:V27"/>
    <mergeCell ref="U28:V28"/>
    <mergeCell ref="U29:V29"/>
    <mergeCell ref="U30:V30"/>
    <mergeCell ref="A1:B4"/>
    <mergeCell ref="U1:V2"/>
    <mergeCell ref="U3:V4"/>
    <mergeCell ref="S6:S8"/>
    <mergeCell ref="T6:T8"/>
    <mergeCell ref="Y7:Z7"/>
    <mergeCell ref="Y8:Z8"/>
    <mergeCell ref="C1:T2"/>
    <mergeCell ref="C3:K4"/>
    <mergeCell ref="L3:T4"/>
  </mergeCells>
  <pageMargins left="0.25" right="0.25" top="0.75" bottom="0.75" header="0.3" footer="0.3"/>
  <pageSetup scale="45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Hoja2!$C$1:$C$2</xm:f>
          </x14:formula1>
          <xm:sqref>L14:M14 L11:N13 L15:N30</xm:sqref>
        </x14:dataValidation>
        <x14:dataValidation type="list" allowBlank="1" showInputMessage="1" showErrorMessage="1">
          <x14:formula1>
            <xm:f>Hoja2!$A$2:$A$4</xm:f>
          </x14:formula1>
          <xm:sqref>P11:P30</xm:sqref>
        </x14:dataValidation>
        <x14:dataValidation type="list" allowBlank="1" showInputMessage="1" showErrorMessage="1">
          <x14:formula1>
            <xm:f>Hoja2!$A$1:$A$5</xm:f>
          </x14:formula1>
          <xm:sqref>F11:K30</xm:sqref>
        </x14:dataValidation>
        <x14:dataValidation type="list" allowBlank="1" showInputMessage="1" showErrorMessage="1">
          <x14:formula1>
            <xm:f>Hoja2!$F$1:$F$3</xm:f>
          </x14:formula1>
          <xm:sqref>U11:V30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0"/>
  <sheetViews>
    <sheetView workbookViewId="0">
      <selection activeCell="C44" sqref="C44"/>
    </sheetView>
  </sheetViews>
  <sheetFormatPr baseColWidth="10" defaultColWidth="11.42578125" defaultRowHeight="15" x14ac:dyDescent="0.25"/>
  <cols>
    <col min="1" max="1" width="8.42578125" style="40" customWidth="1"/>
    <col min="2" max="2" width="13.140625" customWidth="1"/>
    <col min="3" max="3" width="46.140625" customWidth="1"/>
    <col min="4" max="4" width="30" customWidth="1"/>
    <col min="5" max="5" width="14.42578125" style="39" customWidth="1"/>
    <col min="6" max="13" width="11.42578125" style="39"/>
    <col min="14" max="14" width="13.28515625" style="39" customWidth="1"/>
    <col min="15" max="15" width="15" style="39" customWidth="1"/>
    <col min="16" max="16" width="12.85546875" style="39" customWidth="1"/>
    <col min="17" max="17" width="15.140625" customWidth="1"/>
    <col min="19" max="19" width="83.5703125" customWidth="1"/>
  </cols>
  <sheetData>
    <row r="1" spans="1:23" x14ac:dyDescent="0.25">
      <c r="A1" s="174"/>
      <c r="B1" s="174"/>
      <c r="C1" s="175" t="s">
        <v>1320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5" t="s">
        <v>1321</v>
      </c>
      <c r="S1" s="174"/>
    </row>
    <row r="2" spans="1:23" x14ac:dyDescent="0.2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23" x14ac:dyDescent="0.25">
      <c r="A3" s="174"/>
      <c r="B3" s="174"/>
      <c r="C3" s="175" t="s">
        <v>1322</v>
      </c>
      <c r="D3" s="174"/>
      <c r="E3" s="174"/>
      <c r="F3" s="175" t="s">
        <v>1323</v>
      </c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6" t="s">
        <v>1324</v>
      </c>
      <c r="S3" s="176"/>
    </row>
    <row r="4" spans="1:23" ht="15.75" thickBot="1" x14ac:dyDescent="0.3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6"/>
      <c r="S4" s="176"/>
    </row>
    <row r="5" spans="1:23" ht="15.75" customHeight="1" thickBot="1" x14ac:dyDescent="0.3">
      <c r="A5" s="41" t="s">
        <v>1275</v>
      </c>
      <c r="B5" s="42" t="s">
        <v>1276</v>
      </c>
      <c r="C5" s="41">
        <v>2</v>
      </c>
      <c r="D5" s="42" t="s">
        <v>1277</v>
      </c>
      <c r="E5" s="173" t="s">
        <v>1278</v>
      </c>
      <c r="F5" s="173"/>
      <c r="G5" s="173" t="s">
        <v>1279</v>
      </c>
      <c r="H5" s="173"/>
      <c r="I5" s="173" t="s">
        <v>1280</v>
      </c>
      <c r="J5" s="173"/>
      <c r="K5" s="177" t="s">
        <v>1325</v>
      </c>
      <c r="L5" s="178"/>
      <c r="M5" s="178"/>
      <c r="N5" s="179"/>
      <c r="O5" s="110" t="s">
        <v>1326</v>
      </c>
      <c r="P5" s="173" t="s">
        <v>1327</v>
      </c>
      <c r="Q5" s="173"/>
      <c r="R5" s="36" t="s">
        <v>1273</v>
      </c>
      <c r="S5" s="31" t="s">
        <v>1274</v>
      </c>
    </row>
    <row r="6" spans="1:23" ht="15.75" thickBot="1" x14ac:dyDescent="0.3">
      <c r="A6" s="32">
        <v>0</v>
      </c>
      <c r="B6" s="34" t="s">
        <v>1283</v>
      </c>
      <c r="C6" s="32">
        <v>3</v>
      </c>
      <c r="D6" s="34" t="s">
        <v>1284</v>
      </c>
      <c r="E6" s="110"/>
      <c r="F6" s="110"/>
      <c r="G6" s="110"/>
      <c r="H6" s="110"/>
      <c r="I6" s="110"/>
      <c r="J6" s="110"/>
      <c r="K6" s="180"/>
      <c r="L6" s="181"/>
      <c r="M6" s="181"/>
      <c r="N6" s="182"/>
      <c r="O6" s="110"/>
      <c r="P6" s="110"/>
      <c r="Q6" s="110"/>
      <c r="R6" s="36" t="s">
        <v>1281</v>
      </c>
      <c r="S6" s="31" t="s">
        <v>1282</v>
      </c>
    </row>
    <row r="7" spans="1:23" ht="19.5" customHeight="1" thickBot="1" x14ac:dyDescent="0.3">
      <c r="A7" s="33">
        <v>1</v>
      </c>
      <c r="B7" s="34" t="s">
        <v>1287</v>
      </c>
      <c r="C7" s="32">
        <v>4</v>
      </c>
      <c r="D7" s="34" t="s">
        <v>1288</v>
      </c>
      <c r="E7" s="110"/>
      <c r="F7" s="110"/>
      <c r="G7" s="110"/>
      <c r="H7" s="110"/>
      <c r="I7" s="110"/>
      <c r="J7" s="110"/>
      <c r="K7" s="183"/>
      <c r="L7" s="184"/>
      <c r="M7" s="184"/>
      <c r="N7" s="185"/>
      <c r="O7" s="110"/>
      <c r="P7" s="110"/>
      <c r="Q7" s="110"/>
      <c r="R7" s="36" t="s">
        <v>1285</v>
      </c>
      <c r="S7" s="31" t="s">
        <v>1286</v>
      </c>
    </row>
    <row r="8" spans="1:23" ht="23.25" customHeight="1" thickBot="1" x14ac:dyDescent="0.3">
      <c r="B8" s="30"/>
      <c r="C8" s="30"/>
      <c r="D8" s="37"/>
      <c r="E8" s="169" t="s">
        <v>1291</v>
      </c>
      <c r="F8" s="169" t="s">
        <v>1328</v>
      </c>
      <c r="G8" s="169" t="s">
        <v>1293</v>
      </c>
      <c r="H8" s="169" t="s">
        <v>1329</v>
      </c>
      <c r="I8" s="169" t="s">
        <v>1295</v>
      </c>
      <c r="J8" s="169" t="s">
        <v>1296</v>
      </c>
      <c r="K8" s="170" t="s">
        <v>1330</v>
      </c>
      <c r="L8" s="170" t="s">
        <v>1331</v>
      </c>
      <c r="M8" s="170" t="s">
        <v>1332</v>
      </c>
      <c r="N8" s="170" t="s">
        <v>1333</v>
      </c>
      <c r="O8" s="170" t="s">
        <v>1334</v>
      </c>
      <c r="P8" s="169" t="s">
        <v>1335</v>
      </c>
      <c r="Q8" s="169" t="s">
        <v>1298</v>
      </c>
      <c r="R8" s="36" t="s">
        <v>1289</v>
      </c>
      <c r="S8" s="31" t="s">
        <v>1290</v>
      </c>
    </row>
    <row r="9" spans="1:23" ht="52.5" customHeight="1" x14ac:dyDescent="0.25">
      <c r="A9" s="49" t="s">
        <v>1336</v>
      </c>
      <c r="B9" s="49" t="s">
        <v>6</v>
      </c>
      <c r="C9" s="49" t="s">
        <v>7</v>
      </c>
      <c r="D9" s="49" t="s">
        <v>1337</v>
      </c>
      <c r="E9" s="170"/>
      <c r="F9" s="170"/>
      <c r="G9" s="170"/>
      <c r="H9" s="170"/>
      <c r="I9" s="170"/>
      <c r="J9" s="170"/>
      <c r="K9" s="171"/>
      <c r="L9" s="171"/>
      <c r="M9" s="171"/>
      <c r="N9" s="171"/>
      <c r="O9" s="171"/>
      <c r="P9" s="170"/>
      <c r="Q9" s="170"/>
      <c r="R9" s="172" t="s">
        <v>1339</v>
      </c>
      <c r="S9" s="172"/>
      <c r="T9" s="150"/>
      <c r="U9" s="151"/>
      <c r="V9" s="154"/>
      <c r="W9" s="155"/>
    </row>
    <row r="10" spans="1:23" s="48" customFormat="1" x14ac:dyDescent="0.25">
      <c r="A10" s="50">
        <v>1</v>
      </c>
      <c r="B10" s="51">
        <v>52707674</v>
      </c>
      <c r="C10" s="52" t="s">
        <v>1340</v>
      </c>
      <c r="D10" s="52" t="s">
        <v>1340</v>
      </c>
      <c r="E10" s="56">
        <v>3</v>
      </c>
      <c r="F10" s="56">
        <v>2</v>
      </c>
      <c r="G10" s="56">
        <v>4</v>
      </c>
      <c r="H10" s="56">
        <v>3</v>
      </c>
      <c r="I10" s="56">
        <v>2</v>
      </c>
      <c r="J10" s="56">
        <v>1</v>
      </c>
      <c r="K10" s="56"/>
      <c r="L10" s="56"/>
      <c r="M10" s="56"/>
      <c r="N10" s="56">
        <v>4</v>
      </c>
      <c r="O10" s="56">
        <v>2</v>
      </c>
      <c r="P10" s="53">
        <v>0.625</v>
      </c>
      <c r="Q10" s="52" t="s">
        <v>1281</v>
      </c>
      <c r="R10" s="149" t="s">
        <v>1341</v>
      </c>
      <c r="S10" s="149"/>
      <c r="T10" s="150"/>
      <c r="U10" s="151"/>
      <c r="V10" s="154"/>
      <c r="W10" s="155"/>
    </row>
    <row r="11" spans="1:23" s="48" customFormat="1" x14ac:dyDescent="0.25">
      <c r="A11" s="50">
        <v>2</v>
      </c>
      <c r="B11" s="51">
        <v>800231235</v>
      </c>
      <c r="C11" s="52" t="s">
        <v>1342</v>
      </c>
      <c r="D11" s="52" t="s">
        <v>1343</v>
      </c>
      <c r="E11" s="56">
        <v>4</v>
      </c>
      <c r="F11" s="56">
        <v>4</v>
      </c>
      <c r="G11" s="56">
        <v>4</v>
      </c>
      <c r="H11" s="56">
        <v>4</v>
      </c>
      <c r="I11" s="56">
        <v>4</v>
      </c>
      <c r="J11" s="56">
        <v>1</v>
      </c>
      <c r="K11" s="56"/>
      <c r="L11" s="56"/>
      <c r="M11" s="56"/>
      <c r="N11" s="56"/>
      <c r="O11" s="56">
        <v>2</v>
      </c>
      <c r="P11" s="53">
        <v>0.875</v>
      </c>
      <c r="Q11" s="52" t="s">
        <v>1273</v>
      </c>
      <c r="R11" s="149" t="s">
        <v>1344</v>
      </c>
      <c r="S11" s="149"/>
      <c r="T11" s="150"/>
      <c r="U11" s="151"/>
      <c r="V11" s="154"/>
      <c r="W11" s="155"/>
    </row>
    <row r="12" spans="1:23" s="48" customFormat="1" x14ac:dyDescent="0.25">
      <c r="A12" s="50">
        <v>3</v>
      </c>
      <c r="B12" s="51">
        <v>816005370</v>
      </c>
      <c r="C12" s="52" t="s">
        <v>1345</v>
      </c>
      <c r="D12" s="52"/>
      <c r="E12" s="56">
        <v>3</v>
      </c>
      <c r="F12" s="56">
        <v>3</v>
      </c>
      <c r="G12" s="56">
        <v>3</v>
      </c>
      <c r="H12" s="56">
        <v>3</v>
      </c>
      <c r="I12" s="56">
        <v>1</v>
      </c>
      <c r="J12" s="56">
        <v>1</v>
      </c>
      <c r="K12" s="56"/>
      <c r="L12" s="56"/>
      <c r="M12" s="56" t="s">
        <v>1346</v>
      </c>
      <c r="N12" s="56"/>
      <c r="O12" s="56">
        <v>3</v>
      </c>
      <c r="P12" s="53">
        <v>0.58333333333333337</v>
      </c>
      <c r="Q12" s="52" t="s">
        <v>1281</v>
      </c>
      <c r="R12" s="149" t="s">
        <v>1347</v>
      </c>
      <c r="S12" s="149"/>
      <c r="T12" s="150"/>
      <c r="U12" s="151"/>
      <c r="V12" s="154"/>
      <c r="W12" s="155"/>
    </row>
    <row r="13" spans="1:23" s="48" customFormat="1" x14ac:dyDescent="0.25">
      <c r="A13" s="50">
        <v>4</v>
      </c>
      <c r="B13" s="51">
        <v>816005590</v>
      </c>
      <c r="C13" s="52" t="s">
        <v>1348</v>
      </c>
      <c r="D13" s="52" t="s">
        <v>1349</v>
      </c>
      <c r="E13" s="56">
        <v>3</v>
      </c>
      <c r="F13" s="56">
        <v>3</v>
      </c>
      <c r="G13" s="56">
        <v>3</v>
      </c>
      <c r="H13" s="56">
        <v>3</v>
      </c>
      <c r="I13" s="56">
        <v>1</v>
      </c>
      <c r="J13" s="56">
        <v>1</v>
      </c>
      <c r="K13" s="56"/>
      <c r="L13" s="56"/>
      <c r="M13" s="56"/>
      <c r="N13" s="56"/>
      <c r="O13" s="56">
        <v>3</v>
      </c>
      <c r="P13" s="53">
        <v>0.58333333333333337</v>
      </c>
      <c r="Q13" s="52" t="s">
        <v>1281</v>
      </c>
      <c r="R13" s="149" t="s">
        <v>1347</v>
      </c>
      <c r="S13" s="149"/>
      <c r="T13" s="150"/>
      <c r="U13" s="151"/>
      <c r="V13" s="154"/>
      <c r="W13" s="155"/>
    </row>
    <row r="14" spans="1:23" s="48" customFormat="1" x14ac:dyDescent="0.25">
      <c r="A14" s="50">
        <v>5</v>
      </c>
      <c r="B14" s="51">
        <v>900746479</v>
      </c>
      <c r="C14" s="52" t="s">
        <v>1350</v>
      </c>
      <c r="D14" s="52"/>
      <c r="E14" s="56">
        <v>2</v>
      </c>
      <c r="F14" s="56">
        <v>4</v>
      </c>
      <c r="G14" s="56">
        <v>1</v>
      </c>
      <c r="H14" s="56">
        <v>1</v>
      </c>
      <c r="I14" s="56">
        <v>1</v>
      </c>
      <c r="J14" s="56">
        <v>1</v>
      </c>
      <c r="K14" s="56"/>
      <c r="L14" s="56"/>
      <c r="M14" s="56"/>
      <c r="N14" s="56">
        <v>3</v>
      </c>
      <c r="O14" s="56">
        <v>2</v>
      </c>
      <c r="P14" s="53">
        <v>0.41666666666666669</v>
      </c>
      <c r="Q14" s="52" t="s">
        <v>1285</v>
      </c>
      <c r="R14" s="149" t="s">
        <v>1347</v>
      </c>
      <c r="S14" s="149"/>
      <c r="T14" s="150"/>
      <c r="U14" s="151"/>
      <c r="V14" s="154"/>
      <c r="W14" s="155"/>
    </row>
    <row r="15" spans="1:23" s="48" customFormat="1" x14ac:dyDescent="0.25">
      <c r="A15" s="50">
        <v>6</v>
      </c>
      <c r="B15" s="51">
        <v>900816433</v>
      </c>
      <c r="C15" s="52" t="s">
        <v>1351</v>
      </c>
      <c r="D15" s="52"/>
      <c r="E15" s="56">
        <v>3</v>
      </c>
      <c r="F15" s="56">
        <v>3</v>
      </c>
      <c r="G15" s="56">
        <v>2</v>
      </c>
      <c r="H15" s="56">
        <v>4</v>
      </c>
      <c r="I15" s="56">
        <v>1</v>
      </c>
      <c r="J15" s="56">
        <v>1</v>
      </c>
      <c r="K15" s="56"/>
      <c r="L15" s="56"/>
      <c r="M15" s="56"/>
      <c r="N15" s="56"/>
      <c r="O15" s="56">
        <v>3</v>
      </c>
      <c r="P15" s="53">
        <v>0.58333333333333337</v>
      </c>
      <c r="Q15" s="52" t="s">
        <v>1281</v>
      </c>
      <c r="R15" s="149" t="s">
        <v>1347</v>
      </c>
      <c r="S15" s="149"/>
      <c r="T15" s="150"/>
      <c r="U15" s="151"/>
      <c r="V15" s="154"/>
      <c r="W15" s="155"/>
    </row>
    <row r="16" spans="1:23" s="48" customFormat="1" x14ac:dyDescent="0.25">
      <c r="A16" s="50">
        <v>7</v>
      </c>
      <c r="B16" s="51">
        <v>900823156</v>
      </c>
      <c r="C16" s="52" t="s">
        <v>1352</v>
      </c>
      <c r="D16" s="52"/>
      <c r="E16" s="56">
        <v>3</v>
      </c>
      <c r="F16" s="56">
        <v>3</v>
      </c>
      <c r="G16" s="56">
        <v>4</v>
      </c>
      <c r="H16" s="56">
        <v>3</v>
      </c>
      <c r="I16" s="56">
        <v>3</v>
      </c>
      <c r="J16" s="56">
        <v>1</v>
      </c>
      <c r="K16" s="56"/>
      <c r="L16" s="56"/>
      <c r="M16" s="56"/>
      <c r="N16" s="56">
        <v>4</v>
      </c>
      <c r="O16" s="56">
        <v>3</v>
      </c>
      <c r="P16" s="53">
        <v>0.70833333333333337</v>
      </c>
      <c r="Q16" s="52" t="s">
        <v>1281</v>
      </c>
      <c r="R16" s="149" t="s">
        <v>1347</v>
      </c>
      <c r="S16" s="149"/>
      <c r="T16" s="150"/>
      <c r="U16" s="151"/>
      <c r="V16" s="154"/>
      <c r="W16" s="155"/>
    </row>
    <row r="17" spans="1:36" s="48" customFormat="1" x14ac:dyDescent="0.25">
      <c r="A17" s="50">
        <v>8</v>
      </c>
      <c r="B17" s="51">
        <v>900931305</v>
      </c>
      <c r="C17" s="52" t="s">
        <v>1353</v>
      </c>
      <c r="D17" s="52"/>
      <c r="E17" s="56">
        <v>2</v>
      </c>
      <c r="F17" s="56">
        <v>2</v>
      </c>
      <c r="G17" s="56">
        <v>4</v>
      </c>
      <c r="H17" s="56">
        <v>4</v>
      </c>
      <c r="I17" s="56">
        <v>2</v>
      </c>
      <c r="J17" s="56">
        <v>1</v>
      </c>
      <c r="K17" s="56"/>
      <c r="L17" s="56"/>
      <c r="M17" s="56"/>
      <c r="N17" s="56">
        <v>3</v>
      </c>
      <c r="O17" s="56">
        <v>3</v>
      </c>
      <c r="P17" s="53">
        <v>0.625</v>
      </c>
      <c r="Q17" s="52" t="s">
        <v>1281</v>
      </c>
      <c r="R17" s="149" t="s">
        <v>1347</v>
      </c>
      <c r="S17" s="149"/>
      <c r="T17" s="150"/>
      <c r="U17" s="151"/>
      <c r="V17" s="154"/>
      <c r="W17" s="155"/>
    </row>
    <row r="18" spans="1:36" s="48" customFormat="1" x14ac:dyDescent="0.25">
      <c r="A18" s="50">
        <v>9</v>
      </c>
      <c r="B18" s="51">
        <v>901168433</v>
      </c>
      <c r="C18" s="52" t="s">
        <v>1354</v>
      </c>
      <c r="D18" s="52"/>
      <c r="E18" s="56">
        <v>4</v>
      </c>
      <c r="F18" s="56">
        <v>2</v>
      </c>
      <c r="G18" s="56">
        <v>2</v>
      </c>
      <c r="H18" s="56">
        <v>4</v>
      </c>
      <c r="I18" s="56">
        <v>2</v>
      </c>
      <c r="J18" s="56">
        <v>1</v>
      </c>
      <c r="K18" s="56"/>
      <c r="L18" s="56"/>
      <c r="M18" s="56"/>
      <c r="N18" s="56"/>
      <c r="O18" s="56">
        <v>3</v>
      </c>
      <c r="P18" s="53">
        <v>0.625</v>
      </c>
      <c r="Q18" s="52" t="s">
        <v>1281</v>
      </c>
      <c r="R18" s="149" t="s">
        <v>1347</v>
      </c>
      <c r="S18" s="149"/>
      <c r="T18" s="150"/>
      <c r="U18" s="151"/>
      <c r="V18" s="152"/>
      <c r="W18" s="153"/>
    </row>
    <row r="19" spans="1:36" s="48" customFormat="1" x14ac:dyDescent="0.25">
      <c r="A19" s="50">
        <v>10</v>
      </c>
      <c r="B19" s="51">
        <v>800228667</v>
      </c>
      <c r="C19" s="52" t="s">
        <v>1355</v>
      </c>
      <c r="D19" s="52" t="s">
        <v>1356</v>
      </c>
      <c r="E19" s="56">
        <v>2</v>
      </c>
      <c r="F19" s="56">
        <v>2</v>
      </c>
      <c r="G19" s="56">
        <v>3</v>
      </c>
      <c r="H19" s="56">
        <v>2</v>
      </c>
      <c r="I19" s="56">
        <v>2</v>
      </c>
      <c r="J19" s="56">
        <v>2</v>
      </c>
      <c r="K19" s="56"/>
      <c r="L19" s="56" t="s">
        <v>1357</v>
      </c>
      <c r="M19" s="56" t="s">
        <v>1357</v>
      </c>
      <c r="N19" s="56">
        <v>3</v>
      </c>
      <c r="O19" s="56">
        <v>2</v>
      </c>
      <c r="P19" s="53">
        <f t="shared" ref="P19:P25" si="0">IF(E19="","",SUM(E19:J19)/(COUNT(E19:J19)*4))</f>
        <v>0.54166666666666663</v>
      </c>
      <c r="Q19" s="52" t="str">
        <f>IF(E19="","",IF(P19&lt;26%,PROVEEDORES!#REF!,IF(P19&lt;51%,PROVEEDORES!#REF!,IF(P19&lt;76%,PROVEEDORES!$U$7,PROVEEDORES!$U$6))))</f>
        <v>BUENO</v>
      </c>
      <c r="R19" s="149" t="s">
        <v>1347</v>
      </c>
      <c r="S19" s="149"/>
      <c r="T19" s="150"/>
      <c r="U19" s="151"/>
      <c r="V19" s="152"/>
      <c r="W19" s="153"/>
    </row>
    <row r="20" spans="1:36" s="48" customFormat="1" x14ac:dyDescent="0.25">
      <c r="A20" s="50">
        <v>11</v>
      </c>
      <c r="B20" s="51">
        <v>811001723</v>
      </c>
      <c r="C20" s="52" t="s">
        <v>721</v>
      </c>
      <c r="D20" s="52" t="s">
        <v>1358</v>
      </c>
      <c r="E20" s="56">
        <v>4</v>
      </c>
      <c r="F20" s="56">
        <v>4</v>
      </c>
      <c r="G20" s="56">
        <v>4</v>
      </c>
      <c r="H20" s="56">
        <v>4</v>
      </c>
      <c r="I20" s="56">
        <v>3</v>
      </c>
      <c r="J20" s="56">
        <v>1</v>
      </c>
      <c r="K20" s="56"/>
      <c r="L20" s="56"/>
      <c r="M20" s="56" t="s">
        <v>1357</v>
      </c>
      <c r="N20" s="56">
        <v>3</v>
      </c>
      <c r="O20" s="56">
        <v>3</v>
      </c>
      <c r="P20" s="53">
        <f t="shared" si="0"/>
        <v>0.83333333333333337</v>
      </c>
      <c r="Q20" s="52" t="str">
        <f>IF(E20="","",IF(P20&lt;26%,PROVEEDORES!#REF!,IF(P20&lt;51%,PROVEEDORES!#REF!,IF(P20&lt;76%,PROVEEDORES!$U$7,PROVEEDORES!$U$6))))</f>
        <v>EXCELENTE</v>
      </c>
      <c r="R20" s="149" t="s">
        <v>1347</v>
      </c>
      <c r="S20" s="149"/>
      <c r="T20" s="150"/>
      <c r="U20" s="151"/>
      <c r="V20" s="152"/>
      <c r="W20" s="153"/>
    </row>
    <row r="21" spans="1:36" s="48" customFormat="1" x14ac:dyDescent="0.25">
      <c r="A21" s="50">
        <v>12</v>
      </c>
      <c r="B21" s="51">
        <v>816005590</v>
      </c>
      <c r="C21" s="52" t="s">
        <v>1348</v>
      </c>
      <c r="D21" s="52" t="s">
        <v>1349</v>
      </c>
      <c r="E21" s="56">
        <v>3</v>
      </c>
      <c r="F21" s="56">
        <v>3</v>
      </c>
      <c r="G21" s="56">
        <v>3</v>
      </c>
      <c r="H21" s="56">
        <v>3</v>
      </c>
      <c r="I21" s="56">
        <v>1</v>
      </c>
      <c r="J21" s="56">
        <v>1</v>
      </c>
      <c r="K21" s="56"/>
      <c r="L21" s="56"/>
      <c r="M21" s="56"/>
      <c r="N21" s="56"/>
      <c r="O21" s="56">
        <v>3</v>
      </c>
      <c r="P21" s="53">
        <f t="shared" si="0"/>
        <v>0.58333333333333337</v>
      </c>
      <c r="Q21" s="52" t="str">
        <f>IF(E21="","",IF(P21&lt;26%,PROVEEDORES!#REF!,IF(P21&lt;51%,PROVEEDORES!#REF!,IF(P21&lt;76%,PROVEEDORES!$U$7,PROVEEDORES!$U$6))))</f>
        <v>BUENO</v>
      </c>
      <c r="R21" s="149" t="s">
        <v>1347</v>
      </c>
      <c r="S21" s="149"/>
      <c r="T21" s="150"/>
      <c r="U21" s="151"/>
      <c r="V21" s="152" t="s">
        <v>1347</v>
      </c>
      <c r="W21" s="153"/>
    </row>
    <row r="22" spans="1:36" s="48" customFormat="1" x14ac:dyDescent="0.25">
      <c r="A22" s="50">
        <v>47</v>
      </c>
      <c r="B22" s="51">
        <v>830091676</v>
      </c>
      <c r="C22" s="52" t="s">
        <v>75</v>
      </c>
      <c r="D22" s="52" t="s">
        <v>75</v>
      </c>
      <c r="E22" s="56">
        <v>3</v>
      </c>
      <c r="F22" s="56">
        <v>4</v>
      </c>
      <c r="G22" s="56">
        <v>4</v>
      </c>
      <c r="H22" s="56">
        <v>4</v>
      </c>
      <c r="I22" s="56">
        <v>3</v>
      </c>
      <c r="J22" s="56">
        <v>1</v>
      </c>
      <c r="K22" s="56"/>
      <c r="L22" s="56"/>
      <c r="M22" s="56" t="s">
        <v>1357</v>
      </c>
      <c r="N22" s="56">
        <v>3</v>
      </c>
      <c r="O22" s="56">
        <v>2</v>
      </c>
      <c r="P22" s="53">
        <f t="shared" si="0"/>
        <v>0.79166666666666663</v>
      </c>
      <c r="Q22" s="52" t="str">
        <f>IF(E22="","",IF(P22&lt;26%,PROVEEDORES!#REF!,IF(P22&lt;51%,PROVEEDORES!#REF!,IF(P22&lt;76%,PROVEEDORES!$U$7,PROVEEDORES!$U$6))))</f>
        <v>EXCELENTE</v>
      </c>
      <c r="R22" s="149" t="s">
        <v>1347</v>
      </c>
      <c r="S22" s="149"/>
      <c r="T22" s="149"/>
      <c r="U22" s="149"/>
      <c r="V22" s="164"/>
      <c r="W22" s="164"/>
    </row>
    <row r="23" spans="1:36" s="48" customFormat="1" x14ac:dyDescent="0.25">
      <c r="A23" s="50">
        <v>82</v>
      </c>
      <c r="B23" s="51">
        <v>900081215</v>
      </c>
      <c r="C23" s="52" t="s">
        <v>1359</v>
      </c>
      <c r="D23" s="52" t="s">
        <v>1360</v>
      </c>
      <c r="E23" s="56">
        <v>3</v>
      </c>
      <c r="F23" s="56">
        <v>3</v>
      </c>
      <c r="G23" s="56">
        <v>4</v>
      </c>
      <c r="H23" s="56">
        <v>2</v>
      </c>
      <c r="I23" s="56">
        <v>2</v>
      </c>
      <c r="J23" s="56">
        <v>1</v>
      </c>
      <c r="K23" s="56"/>
      <c r="L23" s="56"/>
      <c r="M23" s="56"/>
      <c r="N23" s="56">
        <v>2</v>
      </c>
      <c r="O23" s="56">
        <v>3</v>
      </c>
      <c r="P23" s="53">
        <f t="shared" si="0"/>
        <v>0.625</v>
      </c>
      <c r="Q23" s="52" t="str">
        <f>IF(E23="","",IF(P23&lt;26%,PROVEEDORES!#REF!,IF(P23&lt;51%,PROVEEDORES!#REF!,IF(P23&lt;76%,PROVEEDORES!$U$7,PROVEEDORES!$U$6))))</f>
        <v>BUENO</v>
      </c>
      <c r="R23" s="149" t="s">
        <v>1347</v>
      </c>
      <c r="S23" s="149"/>
      <c r="T23" s="149"/>
      <c r="U23" s="149"/>
      <c r="V23" s="164" t="s">
        <v>1361</v>
      </c>
      <c r="W23" s="164"/>
    </row>
    <row r="24" spans="1:36" s="48" customFormat="1" x14ac:dyDescent="0.25">
      <c r="A24" s="50">
        <v>34</v>
      </c>
      <c r="B24" s="51">
        <v>816006619</v>
      </c>
      <c r="C24" s="52" t="s">
        <v>1362</v>
      </c>
      <c r="D24" s="52" t="s">
        <v>1363</v>
      </c>
      <c r="E24" s="56">
        <v>4</v>
      </c>
      <c r="F24" s="56">
        <v>3</v>
      </c>
      <c r="G24" s="56">
        <v>1</v>
      </c>
      <c r="H24" s="56">
        <v>1</v>
      </c>
      <c r="I24" s="56">
        <v>1</v>
      </c>
      <c r="J24" s="56">
        <v>1</v>
      </c>
      <c r="K24" s="56"/>
      <c r="L24" s="56"/>
      <c r="M24" s="56"/>
      <c r="N24" s="56">
        <v>3</v>
      </c>
      <c r="O24" s="56">
        <v>3</v>
      </c>
      <c r="P24" s="53">
        <f t="shared" si="0"/>
        <v>0.45833333333333331</v>
      </c>
      <c r="Q24" s="52" t="e">
        <f>IF(E24="","",IF(P24&lt;26%,PROVEEDORES!#REF!,IF(P24&lt;51%,PROVEEDORES!#REF!,IF(P24&lt;76%,PROVEEDORES!$U$7,PROVEEDORES!$U$6))))</f>
        <v>#REF!</v>
      </c>
      <c r="R24" s="149" t="s">
        <v>1347</v>
      </c>
      <c r="S24" s="149"/>
      <c r="T24" s="149" t="s">
        <v>140</v>
      </c>
      <c r="U24" s="149"/>
      <c r="V24" s="164" t="s">
        <v>1364</v>
      </c>
      <c r="W24" s="164"/>
    </row>
    <row r="25" spans="1:36" x14ac:dyDescent="0.25">
      <c r="A25" s="50">
        <v>176</v>
      </c>
      <c r="B25" s="51">
        <v>8160040291</v>
      </c>
      <c r="C25" s="52" t="s">
        <v>1365</v>
      </c>
      <c r="D25" s="52"/>
      <c r="E25" s="56">
        <v>4</v>
      </c>
      <c r="F25" s="56">
        <v>3</v>
      </c>
      <c r="G25" s="56">
        <v>3</v>
      </c>
      <c r="H25" s="56">
        <v>4</v>
      </c>
      <c r="I25" s="56">
        <v>1</v>
      </c>
      <c r="J25" s="56">
        <v>1</v>
      </c>
      <c r="K25" s="56"/>
      <c r="L25" s="56" t="s">
        <v>1357</v>
      </c>
      <c r="M25" s="56" t="s">
        <v>1357</v>
      </c>
      <c r="N25" s="56">
        <v>4</v>
      </c>
      <c r="O25" s="56">
        <v>0</v>
      </c>
      <c r="P25" s="53">
        <f t="shared" si="0"/>
        <v>0.66666666666666663</v>
      </c>
      <c r="Q25" s="52" t="str">
        <f>IF(E25="","",IF(P25&lt;26%,PROVEEDORES!#REF!,IF(P25&lt;51%,PROVEEDORES!#REF!,IF(P25&lt;76%,PROVEEDORES!$U$7,PROVEEDORES!$U$6))))</f>
        <v>BUENO</v>
      </c>
      <c r="R25" s="149" t="s">
        <v>1347</v>
      </c>
      <c r="S25" s="149"/>
      <c r="T25" s="165" t="s">
        <v>140</v>
      </c>
      <c r="U25" s="166"/>
      <c r="V25" s="167"/>
      <c r="W25" s="168"/>
    </row>
    <row r="26" spans="1:36" s="48" customFormat="1" x14ac:dyDescent="0.25">
      <c r="A26" s="50">
        <v>1</v>
      </c>
      <c r="B26" s="51">
        <v>4407551</v>
      </c>
      <c r="C26" s="52" t="s">
        <v>1366</v>
      </c>
      <c r="D26" s="52" t="s">
        <v>1367</v>
      </c>
      <c r="E26" s="56">
        <v>3</v>
      </c>
      <c r="F26" s="56">
        <v>3</v>
      </c>
      <c r="G26" s="56">
        <v>4</v>
      </c>
      <c r="H26" s="56">
        <v>4</v>
      </c>
      <c r="I26" s="56">
        <v>2</v>
      </c>
      <c r="J26" s="56">
        <v>2</v>
      </c>
      <c r="K26" s="56"/>
      <c r="L26" s="56"/>
      <c r="M26" s="56" t="s">
        <v>1357</v>
      </c>
      <c r="N26" s="56">
        <v>4</v>
      </c>
      <c r="O26" s="56">
        <v>1</v>
      </c>
      <c r="P26" s="53">
        <f t="shared" ref="P26:P35" si="1">IF(E26="","",SUM(E26:J26)/(COUNT(E26:J26)*4))</f>
        <v>0.75</v>
      </c>
      <c r="Q26" s="52" t="str">
        <f>IF(E26="","",IF(P26&lt;26%,PROVEEDORES!#REF!,IF(P26&lt;51%,PROVEEDORES!#REF!,IF(P26&lt;76%,PROVEEDORES!$U$7,PROVEEDORES!$U$6))))</f>
        <v>BUENO</v>
      </c>
      <c r="R26" s="149" t="s">
        <v>1368</v>
      </c>
      <c r="S26" s="149"/>
      <c r="T26" s="149" t="s">
        <v>1369</v>
      </c>
      <c r="U26" s="149"/>
      <c r="V26" s="164" t="s">
        <v>1370</v>
      </c>
      <c r="W26" s="164"/>
    </row>
    <row r="27" spans="1:36" s="54" customFormat="1" x14ac:dyDescent="0.25">
      <c r="A27" s="50">
        <v>7</v>
      </c>
      <c r="B27" s="51">
        <v>79780562</v>
      </c>
      <c r="C27" s="52" t="s">
        <v>34</v>
      </c>
      <c r="D27" s="52" t="s">
        <v>1371</v>
      </c>
      <c r="E27" s="56">
        <v>3</v>
      </c>
      <c r="F27" s="56">
        <v>3</v>
      </c>
      <c r="G27" s="56">
        <v>3</v>
      </c>
      <c r="H27" s="56">
        <v>3</v>
      </c>
      <c r="I27" s="56">
        <v>2</v>
      </c>
      <c r="J27" s="56">
        <v>1</v>
      </c>
      <c r="K27" s="56"/>
      <c r="L27" s="56"/>
      <c r="M27" s="56"/>
      <c r="N27" s="56"/>
      <c r="O27" s="56">
        <v>3</v>
      </c>
      <c r="P27" s="53">
        <f t="shared" si="1"/>
        <v>0.625</v>
      </c>
      <c r="Q27" s="52" t="str">
        <f>IF(E27="","",IF(P27&lt;26%,PROVEEDORES!#REF!,IF(P27&lt;51%,PROVEEDORES!#REF!,IF(P27&lt;76%,PROVEEDORES!$U$7,PROVEEDORES!$U$6))))</f>
        <v>BUENO</v>
      </c>
      <c r="R27" s="149" t="s">
        <v>1372</v>
      </c>
      <c r="S27" s="149"/>
      <c r="T27" s="162" t="s">
        <v>32</v>
      </c>
      <c r="U27" s="162"/>
      <c r="V27" s="163" t="s">
        <v>1361</v>
      </c>
      <c r="W27" s="163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</row>
    <row r="28" spans="1:36" s="54" customFormat="1" x14ac:dyDescent="0.25">
      <c r="A28" s="50">
        <v>3</v>
      </c>
      <c r="B28" s="51">
        <v>19269551</v>
      </c>
      <c r="C28" s="52" t="s">
        <v>579</v>
      </c>
      <c r="D28" s="52" t="s">
        <v>1373</v>
      </c>
      <c r="E28" s="56">
        <v>3</v>
      </c>
      <c r="F28" s="56">
        <v>3</v>
      </c>
      <c r="G28" s="56">
        <v>3</v>
      </c>
      <c r="H28" s="56">
        <v>3</v>
      </c>
      <c r="I28" s="56">
        <v>2</v>
      </c>
      <c r="J28" s="56">
        <v>1</v>
      </c>
      <c r="K28" s="56"/>
      <c r="L28" s="56"/>
      <c r="M28" s="56"/>
      <c r="N28" s="56"/>
      <c r="O28" s="56">
        <v>3</v>
      </c>
      <c r="P28" s="53">
        <f t="shared" si="1"/>
        <v>0.625</v>
      </c>
      <c r="Q28" s="52" t="str">
        <f>IF(E28="","",IF(P28&lt;26%,PROVEEDORES!#REF!,IF(P28&lt;51%,PROVEEDORES!#REF!,IF(P28&lt;76%,PROVEEDORES!$U$7,PROVEEDORES!$U$6))))</f>
        <v>BUENO</v>
      </c>
      <c r="R28" s="149"/>
      <c r="S28" s="149"/>
      <c r="T28" s="162" t="s">
        <v>1369</v>
      </c>
      <c r="U28" s="162"/>
      <c r="V28" s="163" t="s">
        <v>1361</v>
      </c>
      <c r="W28" s="163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</row>
    <row r="29" spans="1:36" s="48" customFormat="1" x14ac:dyDescent="0.25">
      <c r="A29" s="50">
        <v>167</v>
      </c>
      <c r="B29" s="51">
        <v>9003098632</v>
      </c>
      <c r="C29" s="52" t="s">
        <v>1374</v>
      </c>
      <c r="D29" s="52" t="s">
        <v>1374</v>
      </c>
      <c r="E29" s="56">
        <v>4</v>
      </c>
      <c r="F29" s="56">
        <v>4</v>
      </c>
      <c r="G29" s="56">
        <v>3</v>
      </c>
      <c r="H29" s="56">
        <v>4</v>
      </c>
      <c r="I29" s="56">
        <v>3</v>
      </c>
      <c r="J29" s="56">
        <v>1</v>
      </c>
      <c r="K29" s="56"/>
      <c r="L29" s="56"/>
      <c r="M29" s="56" t="s">
        <v>1357</v>
      </c>
      <c r="N29" s="56">
        <v>3</v>
      </c>
      <c r="O29" s="56">
        <v>0</v>
      </c>
      <c r="P29" s="53">
        <f t="shared" si="1"/>
        <v>0.79166666666666663</v>
      </c>
      <c r="Q29" s="52" t="str">
        <f>IF(E29="","",IF(P29&lt;26%,PROVEEDORES!#REF!,IF(P29&lt;51%,PROVEEDORES!#REF!,IF(P29&lt;76%,PROVEEDORES!$U$7,PROVEEDORES!$U$6))))</f>
        <v>EXCELENTE</v>
      </c>
      <c r="R29" s="149" t="s">
        <v>1375</v>
      </c>
      <c r="S29" s="149"/>
      <c r="T29" s="158" t="s">
        <v>1369</v>
      </c>
      <c r="U29" s="159"/>
      <c r="V29" s="160"/>
      <c r="W29" s="161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</row>
    <row r="30" spans="1:36" s="54" customFormat="1" x14ac:dyDescent="0.25">
      <c r="A30" s="50">
        <v>134</v>
      </c>
      <c r="B30" s="51">
        <v>9008231567</v>
      </c>
      <c r="C30" s="52" t="s">
        <v>1352</v>
      </c>
      <c r="D30" s="52"/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/>
      <c r="L30" s="56"/>
      <c r="M30" s="56"/>
      <c r="N30" s="56">
        <v>4</v>
      </c>
      <c r="O30" s="56">
        <v>3</v>
      </c>
      <c r="P30" s="53">
        <f t="shared" si="1"/>
        <v>0</v>
      </c>
      <c r="Q30" s="52" t="e">
        <f>IF(E30="","",IF(P30&lt;26%,PROVEEDORES!#REF!,IF(P30&lt;51%,PROVEEDORES!#REF!,IF(P30&lt;76%,PROVEEDORES!$U$7,PROVEEDORES!$U$6))))</f>
        <v>#REF!</v>
      </c>
      <c r="R30" s="149" t="s">
        <v>1376</v>
      </c>
      <c r="S30" s="149"/>
      <c r="T30" s="158" t="s">
        <v>1369</v>
      </c>
      <c r="U30" s="159"/>
      <c r="V30" s="160"/>
      <c r="W30" s="161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</row>
    <row r="31" spans="1:36" s="48" customFormat="1" x14ac:dyDescent="0.25">
      <c r="A31" s="50">
        <v>143</v>
      </c>
      <c r="B31" s="51">
        <v>8301462836</v>
      </c>
      <c r="C31" s="52" t="s">
        <v>1377</v>
      </c>
      <c r="D31" s="52"/>
      <c r="E31" s="56">
        <v>4</v>
      </c>
      <c r="F31" s="56">
        <v>3</v>
      </c>
      <c r="G31" s="56">
        <v>3</v>
      </c>
      <c r="H31" s="56">
        <v>3</v>
      </c>
      <c r="I31" s="56">
        <v>2</v>
      </c>
      <c r="J31" s="56">
        <v>2</v>
      </c>
      <c r="K31" s="56"/>
      <c r="L31" s="56" t="s">
        <v>1357</v>
      </c>
      <c r="M31" s="56" t="s">
        <v>1357</v>
      </c>
      <c r="N31" s="56">
        <v>4</v>
      </c>
      <c r="O31" s="56">
        <v>0</v>
      </c>
      <c r="P31" s="53">
        <f t="shared" si="1"/>
        <v>0.70833333333333337</v>
      </c>
      <c r="Q31" s="52" t="str">
        <f>IF(E31="","",IF(P31&lt;26%,PROVEEDORES!#REF!,IF(P31&lt;51%,PROVEEDORES!#REF!,IF(P31&lt;76%,PROVEEDORES!$U$7,PROVEEDORES!$U$6))))</f>
        <v>BUENO</v>
      </c>
      <c r="R31" s="149" t="s">
        <v>1378</v>
      </c>
      <c r="S31" s="149"/>
      <c r="T31" s="158" t="s">
        <v>1379</v>
      </c>
      <c r="U31" s="159"/>
      <c r="V31" s="160"/>
      <c r="W31" s="161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</row>
    <row r="32" spans="1:36" s="54" customFormat="1" x14ac:dyDescent="0.25">
      <c r="A32" s="50">
        <v>214</v>
      </c>
      <c r="B32" s="51">
        <v>421114191</v>
      </c>
      <c r="C32" s="52" t="s">
        <v>1380</v>
      </c>
      <c r="D32" s="52"/>
      <c r="E32" s="56">
        <v>4</v>
      </c>
      <c r="F32" s="56">
        <v>4</v>
      </c>
      <c r="G32" s="56">
        <v>2</v>
      </c>
      <c r="H32" s="56">
        <v>2</v>
      </c>
      <c r="I32" s="56">
        <v>2</v>
      </c>
      <c r="J32" s="56">
        <v>1</v>
      </c>
      <c r="K32" s="56"/>
      <c r="L32" s="56"/>
      <c r="M32" s="56"/>
      <c r="N32" s="56">
        <v>3</v>
      </c>
      <c r="O32" s="56">
        <v>3</v>
      </c>
      <c r="P32" s="53">
        <f t="shared" si="1"/>
        <v>0.625</v>
      </c>
      <c r="Q32" s="52" t="str">
        <f>IF(E32="","",IF(P32&lt;26%,PROVEEDORES!#REF!,IF(P32&lt;51%,PROVEEDORES!#REF!,IF(P32&lt;76%,PROVEEDORES!$U$7,PROVEEDORES!$U$6))))</f>
        <v>BUENO</v>
      </c>
      <c r="R32" s="149" t="s">
        <v>1381</v>
      </c>
      <c r="S32" s="149"/>
      <c r="T32" s="158"/>
      <c r="U32" s="159"/>
      <c r="V32" s="160"/>
      <c r="W32" s="161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</row>
    <row r="33" spans="1:36" s="48" customFormat="1" x14ac:dyDescent="0.25">
      <c r="A33" s="50">
        <v>117</v>
      </c>
      <c r="B33" s="51">
        <v>8002066988</v>
      </c>
      <c r="C33" s="52" t="s">
        <v>1382</v>
      </c>
      <c r="D33" s="52"/>
      <c r="E33" s="56">
        <v>3</v>
      </c>
      <c r="F33" s="56">
        <v>3</v>
      </c>
      <c r="G33" s="56">
        <v>3</v>
      </c>
      <c r="H33" s="56">
        <v>3</v>
      </c>
      <c r="I33" s="56">
        <v>2</v>
      </c>
      <c r="J33" s="56">
        <v>2</v>
      </c>
      <c r="K33" s="56"/>
      <c r="L33" s="56"/>
      <c r="M33" s="56" t="s">
        <v>1357</v>
      </c>
      <c r="N33" s="56">
        <v>4</v>
      </c>
      <c r="O33" s="56">
        <v>3</v>
      </c>
      <c r="P33" s="53">
        <f t="shared" si="1"/>
        <v>0.66666666666666663</v>
      </c>
      <c r="Q33" s="52" t="str">
        <f>IF(E33="","",IF(P33&lt;26%,$R$8,IF(P33&lt;51%,$R$7,IF(P33&lt;76%,$R$6,$R$5))))</f>
        <v>BUENO</v>
      </c>
      <c r="R33" s="149"/>
      <c r="S33" s="149"/>
      <c r="T33" s="158" t="s">
        <v>48</v>
      </c>
      <c r="U33" s="159"/>
      <c r="V33" s="160"/>
      <c r="W33" s="161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</row>
    <row r="34" spans="1:36" s="48" customFormat="1" x14ac:dyDescent="0.25">
      <c r="A34" s="50">
        <v>205</v>
      </c>
      <c r="B34" s="51">
        <v>9007464790</v>
      </c>
      <c r="C34" s="52" t="s">
        <v>1383</v>
      </c>
      <c r="D34" s="52" t="s">
        <v>1383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56"/>
      <c r="L34" s="56"/>
      <c r="M34" s="56"/>
      <c r="N34" s="56">
        <v>3</v>
      </c>
      <c r="O34" s="56">
        <v>2</v>
      </c>
      <c r="P34" s="53">
        <f t="shared" si="1"/>
        <v>0</v>
      </c>
      <c r="Q34" s="52" t="str">
        <f>IF(E34="","",IF(P34&lt;26%,$R$8,IF(P34&lt;51%,$R$7,IF(P34&lt;76%,$R$6,$R$5))))</f>
        <v>MALO</v>
      </c>
      <c r="R34" s="149" t="s">
        <v>1384</v>
      </c>
      <c r="S34" s="149"/>
      <c r="T34" s="150" t="s">
        <v>48</v>
      </c>
      <c r="U34" s="151"/>
      <c r="V34" s="152"/>
      <c r="W34" s="153"/>
    </row>
    <row r="35" spans="1:36" s="48" customFormat="1" x14ac:dyDescent="0.25">
      <c r="A35" s="50">
        <v>8</v>
      </c>
      <c r="B35" s="51">
        <v>802563993</v>
      </c>
      <c r="C35" s="52" t="s">
        <v>1385</v>
      </c>
      <c r="D35" s="52" t="s">
        <v>1386</v>
      </c>
      <c r="E35" s="56">
        <v>0</v>
      </c>
      <c r="F35" s="56">
        <v>0</v>
      </c>
      <c r="G35" s="56">
        <v>0</v>
      </c>
      <c r="H35" s="56">
        <v>0</v>
      </c>
      <c r="I35" s="56">
        <v>0</v>
      </c>
      <c r="J35" s="56">
        <v>0</v>
      </c>
      <c r="K35" s="56"/>
      <c r="L35" s="56"/>
      <c r="M35" s="56"/>
      <c r="N35" s="56">
        <v>4</v>
      </c>
      <c r="O35" s="56">
        <v>3</v>
      </c>
      <c r="P35" s="53">
        <f t="shared" si="1"/>
        <v>0</v>
      </c>
      <c r="Q35" s="52" t="str">
        <f>IF(E35="","",IF(P35&lt;26%,$R$8,IF(P35&lt;51%,$R$7,IF(P35&lt;76%,$R$6,$R$5))))</f>
        <v>MALO</v>
      </c>
      <c r="R35" s="149" t="s">
        <v>1387</v>
      </c>
      <c r="S35" s="149"/>
      <c r="T35" s="150"/>
      <c r="U35" s="151"/>
      <c r="V35" s="152"/>
      <c r="W35" s="153"/>
    </row>
    <row r="36" spans="1:36" s="48" customFormat="1" x14ac:dyDescent="0.25">
      <c r="A36" s="50">
        <v>52</v>
      </c>
      <c r="B36" s="51">
        <v>811019499</v>
      </c>
      <c r="C36" s="52" t="s">
        <v>1388</v>
      </c>
      <c r="D36" s="52" t="s">
        <v>1388</v>
      </c>
      <c r="E36" s="56">
        <v>3</v>
      </c>
      <c r="F36" s="56">
        <v>3</v>
      </c>
      <c r="G36" s="56">
        <v>3</v>
      </c>
      <c r="H36" s="56">
        <v>3</v>
      </c>
      <c r="I36" s="56">
        <v>2</v>
      </c>
      <c r="J36" s="56">
        <v>1</v>
      </c>
      <c r="K36" s="56" t="s">
        <v>1357</v>
      </c>
      <c r="L36" s="56" t="s">
        <v>1357</v>
      </c>
      <c r="M36" s="56" t="s">
        <v>1357</v>
      </c>
      <c r="N36" s="56">
        <v>4</v>
      </c>
      <c r="O36" s="56">
        <v>3</v>
      </c>
      <c r="P36" s="53">
        <f t="shared" ref="P36" si="2">IF(E36="","",SUM(E36:J36)/(COUNT(E36:J36)*4))</f>
        <v>0.625</v>
      </c>
      <c r="Q36" s="52" t="str">
        <f t="shared" ref="Q36:Q50" si="3">IF(E36="","",IF(P36&lt;26%,$R$8,IF(P36&lt;51%,$R$7,IF(P36&lt;76%,$R$6,$R$5))))</f>
        <v>BUENO</v>
      </c>
      <c r="R36" s="149" t="s">
        <v>1389</v>
      </c>
      <c r="S36" s="149"/>
      <c r="T36" s="150"/>
      <c r="U36" s="151"/>
      <c r="V36" s="152"/>
      <c r="W36" s="153"/>
    </row>
    <row r="37" spans="1:36" s="48" customFormat="1" x14ac:dyDescent="0.25">
      <c r="A37" s="50">
        <v>41</v>
      </c>
      <c r="B37" s="51">
        <v>891409291</v>
      </c>
      <c r="C37" s="52" t="s">
        <v>1390</v>
      </c>
      <c r="D37" s="52" t="s">
        <v>1391</v>
      </c>
      <c r="E37" s="56">
        <v>4</v>
      </c>
      <c r="F37" s="56">
        <v>4</v>
      </c>
      <c r="G37" s="56">
        <v>4</v>
      </c>
      <c r="H37" s="56">
        <v>3</v>
      </c>
      <c r="I37" s="56">
        <v>3</v>
      </c>
      <c r="J37" s="56">
        <v>1</v>
      </c>
      <c r="K37" s="56"/>
      <c r="L37" s="56"/>
      <c r="M37" s="56" t="s">
        <v>1357</v>
      </c>
      <c r="N37" s="56">
        <v>4</v>
      </c>
      <c r="O37" s="56">
        <v>2</v>
      </c>
      <c r="P37" s="53">
        <f t="shared" ref="P37:P40" si="4">IF(E37="","",SUM(E37:J37)/(COUNT(E37:J37)*4))</f>
        <v>0.79166666666666663</v>
      </c>
      <c r="Q37" s="52" t="str">
        <f t="shared" si="3"/>
        <v>EXCELENTE</v>
      </c>
      <c r="R37" s="149" t="s">
        <v>1392</v>
      </c>
      <c r="S37" s="149"/>
      <c r="T37" s="150"/>
      <c r="U37" s="151"/>
      <c r="V37" s="152"/>
      <c r="W37" s="153"/>
    </row>
    <row r="38" spans="1:36" s="48" customFormat="1" x14ac:dyDescent="0.25">
      <c r="A38" s="50">
        <v>105</v>
      </c>
      <c r="B38" s="51">
        <v>8300833975</v>
      </c>
      <c r="C38" s="52" t="s">
        <v>1393</v>
      </c>
      <c r="D38" s="52" t="s">
        <v>1394</v>
      </c>
      <c r="E38" s="56">
        <v>4</v>
      </c>
      <c r="F38" s="56">
        <v>3</v>
      </c>
      <c r="G38" s="56">
        <v>3</v>
      </c>
      <c r="H38" s="56">
        <v>3</v>
      </c>
      <c r="I38" s="56">
        <v>3</v>
      </c>
      <c r="J38" s="56">
        <v>2</v>
      </c>
      <c r="K38" s="56"/>
      <c r="L38" s="56" t="s">
        <v>1357</v>
      </c>
      <c r="M38" s="56" t="s">
        <v>1357</v>
      </c>
      <c r="N38" s="56">
        <v>4</v>
      </c>
      <c r="O38" s="56">
        <v>0</v>
      </c>
      <c r="P38" s="53">
        <f t="shared" si="4"/>
        <v>0.75</v>
      </c>
      <c r="Q38" s="52" t="str">
        <f t="shared" si="3"/>
        <v>BUENO</v>
      </c>
      <c r="R38" s="149" t="s">
        <v>1395</v>
      </c>
      <c r="S38" s="149"/>
      <c r="T38" s="150"/>
      <c r="U38" s="151"/>
      <c r="V38" s="152"/>
      <c r="W38" s="153"/>
    </row>
    <row r="39" spans="1:36" s="48" customFormat="1" x14ac:dyDescent="0.25">
      <c r="A39" s="50">
        <v>200</v>
      </c>
      <c r="B39" s="51">
        <v>8600264425</v>
      </c>
      <c r="C39" s="52" t="s">
        <v>1396</v>
      </c>
      <c r="D39" s="52"/>
      <c r="E39" s="56">
        <v>3</v>
      </c>
      <c r="F39" s="56">
        <v>3</v>
      </c>
      <c r="G39" s="56">
        <v>3</v>
      </c>
      <c r="H39" s="56">
        <v>3</v>
      </c>
      <c r="I39" s="56">
        <v>3</v>
      </c>
      <c r="J39" s="56">
        <v>3</v>
      </c>
      <c r="K39" s="56"/>
      <c r="L39" s="56"/>
      <c r="M39" s="56" t="s">
        <v>1357</v>
      </c>
      <c r="N39" s="56">
        <v>4</v>
      </c>
      <c r="O39" s="56">
        <v>0</v>
      </c>
      <c r="P39" s="53">
        <f t="shared" si="4"/>
        <v>0.75</v>
      </c>
      <c r="Q39" s="52" t="str">
        <f t="shared" si="3"/>
        <v>BUENO</v>
      </c>
      <c r="R39" s="149" t="s">
        <v>1397</v>
      </c>
      <c r="S39" s="149"/>
      <c r="T39" s="150"/>
      <c r="U39" s="151"/>
      <c r="V39" s="152"/>
      <c r="W39" s="153"/>
    </row>
    <row r="40" spans="1:36" s="48" customFormat="1" x14ac:dyDescent="0.25">
      <c r="A40" s="50">
        <v>85</v>
      </c>
      <c r="B40" s="51">
        <v>9007977066</v>
      </c>
      <c r="C40" s="52" t="s">
        <v>1398</v>
      </c>
      <c r="D40" s="52" t="s">
        <v>1398</v>
      </c>
      <c r="E40" s="56">
        <v>4</v>
      </c>
      <c r="F40" s="56">
        <v>4</v>
      </c>
      <c r="G40" s="56">
        <v>3</v>
      </c>
      <c r="H40" s="56">
        <v>3</v>
      </c>
      <c r="I40" s="56">
        <v>2</v>
      </c>
      <c r="J40" s="56">
        <v>1</v>
      </c>
      <c r="K40" s="56"/>
      <c r="L40" s="56"/>
      <c r="M40" s="56" t="s">
        <v>1357</v>
      </c>
      <c r="N40" s="56">
        <v>4</v>
      </c>
      <c r="O40" s="56">
        <v>0</v>
      </c>
      <c r="P40" s="53">
        <f t="shared" si="4"/>
        <v>0.70833333333333337</v>
      </c>
      <c r="Q40" s="52" t="str">
        <f t="shared" si="3"/>
        <v>BUENO</v>
      </c>
      <c r="R40" s="149" t="s">
        <v>1399</v>
      </c>
      <c r="S40" s="149"/>
      <c r="T40" s="150"/>
      <c r="U40" s="151"/>
      <c r="V40" s="152"/>
      <c r="W40" s="153"/>
    </row>
    <row r="41" spans="1:36" s="48" customFormat="1" x14ac:dyDescent="0.25">
      <c r="A41" s="50">
        <v>4</v>
      </c>
      <c r="B41" s="51">
        <v>52997798</v>
      </c>
      <c r="C41" s="52" t="s">
        <v>1400</v>
      </c>
      <c r="D41" s="52" t="s">
        <v>1400</v>
      </c>
      <c r="E41" s="56">
        <v>3</v>
      </c>
      <c r="F41" s="56">
        <v>2</v>
      </c>
      <c r="G41" s="56">
        <v>4</v>
      </c>
      <c r="H41" s="56">
        <v>3</v>
      </c>
      <c r="I41" s="56">
        <v>2</v>
      </c>
      <c r="J41" s="56">
        <v>1</v>
      </c>
      <c r="K41" s="56"/>
      <c r="L41" s="56"/>
      <c r="M41" s="56" t="s">
        <v>1357</v>
      </c>
      <c r="N41" s="56">
        <v>3</v>
      </c>
      <c r="O41" s="56">
        <v>2</v>
      </c>
      <c r="P41" s="53">
        <f>IF(E41="","",SUM(E41:J41)/(COUNT(E41:J41)*4))</f>
        <v>0.625</v>
      </c>
      <c r="Q41" s="52" t="str">
        <f t="shared" si="3"/>
        <v>BUENO</v>
      </c>
      <c r="R41" s="149" t="s">
        <v>1401</v>
      </c>
      <c r="S41" s="149"/>
      <c r="T41" s="150" t="s">
        <v>248</v>
      </c>
      <c r="U41" s="151"/>
      <c r="V41" s="156" t="s">
        <v>1402</v>
      </c>
      <c r="W41" s="157"/>
    </row>
    <row r="42" spans="1:36" s="54" customFormat="1" x14ac:dyDescent="0.25">
      <c r="A42" s="50">
        <v>51</v>
      </c>
      <c r="B42" s="51">
        <v>860039988</v>
      </c>
      <c r="C42" s="52" t="s">
        <v>1403</v>
      </c>
      <c r="D42" s="52" t="s">
        <v>1404</v>
      </c>
      <c r="E42" s="56">
        <v>3</v>
      </c>
      <c r="F42" s="56">
        <v>3</v>
      </c>
      <c r="G42" s="56">
        <v>3</v>
      </c>
      <c r="H42" s="56">
        <v>2</v>
      </c>
      <c r="I42" s="56">
        <v>2</v>
      </c>
      <c r="J42" s="56">
        <v>1</v>
      </c>
      <c r="K42" s="56"/>
      <c r="L42" s="56"/>
      <c r="M42" s="56"/>
      <c r="N42" s="56"/>
      <c r="O42" s="56">
        <v>2</v>
      </c>
      <c r="P42" s="53">
        <f t="shared" ref="P42" si="5">IF(E42="","",SUM(E42:J42)/(COUNT(E42:J42)*4))</f>
        <v>0.58333333333333337</v>
      </c>
      <c r="Q42" s="52" t="str">
        <f t="shared" si="3"/>
        <v>BUENO</v>
      </c>
      <c r="R42" s="149" t="s">
        <v>1405</v>
      </c>
      <c r="S42" s="149"/>
      <c r="T42" s="150" t="s">
        <v>1406</v>
      </c>
      <c r="U42" s="151"/>
      <c r="V42" s="152" t="s">
        <v>1407</v>
      </c>
      <c r="W42" s="153"/>
    </row>
    <row r="43" spans="1:36" s="54" customFormat="1" x14ac:dyDescent="0.25">
      <c r="A43" s="50">
        <v>16</v>
      </c>
      <c r="B43" s="51">
        <v>805023778</v>
      </c>
      <c r="C43" s="52" t="s">
        <v>1408</v>
      </c>
      <c r="D43" s="52"/>
      <c r="E43" s="56">
        <v>3</v>
      </c>
      <c r="F43" s="56">
        <v>2</v>
      </c>
      <c r="G43" s="56">
        <v>3</v>
      </c>
      <c r="H43" s="56">
        <v>4</v>
      </c>
      <c r="I43" s="56">
        <v>2</v>
      </c>
      <c r="J43" s="56">
        <v>2</v>
      </c>
      <c r="K43" s="56"/>
      <c r="L43" s="56"/>
      <c r="M43" s="56"/>
      <c r="N43" s="56"/>
      <c r="O43" s="56">
        <v>3</v>
      </c>
      <c r="P43" s="53">
        <f t="shared" ref="P43" si="6">IF(E43="","",SUM(E43:J43)/(COUNT(E43:J43)*4))</f>
        <v>0.66666666666666663</v>
      </c>
      <c r="Q43" s="52" t="str">
        <f t="shared" si="3"/>
        <v>BUENO</v>
      </c>
      <c r="R43" s="149" t="s">
        <v>1409</v>
      </c>
      <c r="S43" s="149"/>
      <c r="T43" s="150" t="s">
        <v>1410</v>
      </c>
      <c r="U43" s="151"/>
      <c r="V43" s="152" t="s">
        <v>1411</v>
      </c>
      <c r="W43" s="153"/>
    </row>
    <row r="44" spans="1:36" s="54" customFormat="1" x14ac:dyDescent="0.25">
      <c r="A44" s="50">
        <v>167</v>
      </c>
      <c r="B44" s="51">
        <v>79677087</v>
      </c>
      <c r="C44" s="52" t="s">
        <v>1412</v>
      </c>
      <c r="D44" s="52" t="s">
        <v>1413</v>
      </c>
      <c r="E44" s="56">
        <v>3</v>
      </c>
      <c r="F44" s="56">
        <v>4</v>
      </c>
      <c r="G44" s="56">
        <v>3</v>
      </c>
      <c r="H44" s="56">
        <v>4</v>
      </c>
      <c r="I44" s="56">
        <v>3</v>
      </c>
      <c r="J44" s="56">
        <v>3</v>
      </c>
      <c r="K44" s="56"/>
      <c r="L44" s="56"/>
      <c r="M44" s="56"/>
      <c r="N44" s="56"/>
      <c r="O44" s="56">
        <v>2</v>
      </c>
      <c r="P44" s="53">
        <f t="shared" ref="P44" si="7">IF(E44="","",SUM(E44:J44)/(COUNT(E44:J44)*4))</f>
        <v>0.83333333333333337</v>
      </c>
      <c r="Q44" s="52" t="str">
        <f t="shared" si="3"/>
        <v>EXCELENTE</v>
      </c>
      <c r="R44" s="149" t="s">
        <v>1414</v>
      </c>
      <c r="S44" s="149"/>
      <c r="T44" s="150" t="s">
        <v>1410</v>
      </c>
      <c r="U44" s="151"/>
      <c r="V44" s="152" t="s">
        <v>1361</v>
      </c>
      <c r="W44" s="153"/>
    </row>
    <row r="45" spans="1:36" s="54" customFormat="1" x14ac:dyDescent="0.25">
      <c r="A45" s="50">
        <v>87</v>
      </c>
      <c r="B45" s="51">
        <v>900455549</v>
      </c>
      <c r="C45" s="52" t="s">
        <v>667</v>
      </c>
      <c r="D45" s="52" t="s">
        <v>1415</v>
      </c>
      <c r="E45" s="56">
        <v>4</v>
      </c>
      <c r="F45" s="56">
        <v>4</v>
      </c>
      <c r="G45" s="56">
        <v>4</v>
      </c>
      <c r="H45" s="56">
        <v>3</v>
      </c>
      <c r="I45" s="56">
        <v>3</v>
      </c>
      <c r="J45" s="56">
        <v>1</v>
      </c>
      <c r="K45" s="56"/>
      <c r="L45" s="56"/>
      <c r="M45" s="56"/>
      <c r="N45" s="56">
        <v>4</v>
      </c>
      <c r="O45" s="56">
        <v>3</v>
      </c>
      <c r="P45" s="53">
        <f t="shared" ref="P45:P46" si="8">IF(E45="","",SUM(E45:J45)/(COUNT(E45:J45)*4))</f>
        <v>0.79166666666666663</v>
      </c>
      <c r="Q45" s="52" t="str">
        <f t="shared" si="3"/>
        <v>EXCELENTE</v>
      </c>
      <c r="R45" s="149" t="s">
        <v>1416</v>
      </c>
      <c r="S45" s="149"/>
      <c r="T45" s="150" t="s">
        <v>1379</v>
      </c>
      <c r="U45" s="151"/>
      <c r="V45" s="152" t="s">
        <v>1361</v>
      </c>
      <c r="W45" s="153"/>
    </row>
    <row r="46" spans="1:36" s="48" customFormat="1" x14ac:dyDescent="0.25">
      <c r="A46" s="50">
        <v>92</v>
      </c>
      <c r="B46" s="51">
        <v>900493462</v>
      </c>
      <c r="C46" s="52" t="s">
        <v>1417</v>
      </c>
      <c r="D46" s="52" t="s">
        <v>1418</v>
      </c>
      <c r="E46" s="56">
        <v>3</v>
      </c>
      <c r="F46" s="56">
        <v>3</v>
      </c>
      <c r="G46" s="56">
        <v>4</v>
      </c>
      <c r="H46" s="56">
        <v>4</v>
      </c>
      <c r="I46" s="56">
        <v>3</v>
      </c>
      <c r="J46" s="56">
        <v>1</v>
      </c>
      <c r="K46" s="56"/>
      <c r="L46" s="56"/>
      <c r="M46" s="56"/>
      <c r="N46" s="56"/>
      <c r="O46" s="56">
        <v>2</v>
      </c>
      <c r="P46" s="53">
        <f t="shared" si="8"/>
        <v>0.75</v>
      </c>
      <c r="Q46" s="52" t="str">
        <f t="shared" si="3"/>
        <v>BUENO</v>
      </c>
      <c r="R46" s="149" t="s">
        <v>1368</v>
      </c>
      <c r="S46" s="149"/>
      <c r="T46" s="150" t="s">
        <v>1369</v>
      </c>
      <c r="U46" s="151"/>
      <c r="V46" s="152" t="s">
        <v>1419</v>
      </c>
      <c r="W46" s="153"/>
      <c r="X46" s="54"/>
      <c r="Y46" s="54"/>
      <c r="Z46" s="54"/>
      <c r="AA46" s="54"/>
      <c r="AB46" s="54"/>
      <c r="AC46" s="54"/>
      <c r="AD46" s="54"/>
    </row>
    <row r="47" spans="1:36" s="54" customFormat="1" x14ac:dyDescent="0.25">
      <c r="A47" s="50">
        <v>34</v>
      </c>
      <c r="B47" s="51">
        <v>830055758</v>
      </c>
      <c r="C47" s="52" t="s">
        <v>1420</v>
      </c>
      <c r="D47" s="52" t="s">
        <v>1421</v>
      </c>
      <c r="E47" s="56">
        <v>4</v>
      </c>
      <c r="F47" s="56">
        <v>4</v>
      </c>
      <c r="G47" s="56">
        <v>4</v>
      </c>
      <c r="H47" s="56">
        <v>1</v>
      </c>
      <c r="I47" s="56">
        <v>1</v>
      </c>
      <c r="J47" s="56">
        <v>1</v>
      </c>
      <c r="K47" s="56"/>
      <c r="L47" s="56"/>
      <c r="M47" s="56"/>
      <c r="N47" s="56"/>
      <c r="O47" s="56">
        <v>2</v>
      </c>
      <c r="P47" s="53">
        <f t="shared" ref="P47:P48" si="9">IF(E47="","",SUM(E47:J47)/(COUNT(E47:J47)*4))</f>
        <v>0.625</v>
      </c>
      <c r="Q47" s="52" t="str">
        <f t="shared" si="3"/>
        <v>BUENO</v>
      </c>
      <c r="R47" s="149" t="s">
        <v>1416</v>
      </c>
      <c r="S47" s="149"/>
      <c r="T47" s="150" t="s">
        <v>32</v>
      </c>
      <c r="U47" s="151"/>
      <c r="V47" s="152" t="s">
        <v>1422</v>
      </c>
      <c r="W47" s="153"/>
    </row>
    <row r="48" spans="1:36" s="54" customFormat="1" x14ac:dyDescent="0.25">
      <c r="A48" s="50">
        <v>7</v>
      </c>
      <c r="B48" s="51">
        <v>800115720</v>
      </c>
      <c r="C48" s="52" t="s">
        <v>200</v>
      </c>
      <c r="D48" s="52" t="s">
        <v>1423</v>
      </c>
      <c r="E48" s="56">
        <v>1</v>
      </c>
      <c r="F48" s="56">
        <v>2</v>
      </c>
      <c r="G48" s="56">
        <v>4</v>
      </c>
      <c r="H48" s="56">
        <v>2</v>
      </c>
      <c r="I48" s="56">
        <v>4</v>
      </c>
      <c r="J48" s="56">
        <v>2</v>
      </c>
      <c r="K48" s="56"/>
      <c r="L48" s="56"/>
      <c r="M48" s="56"/>
      <c r="N48" s="56">
        <v>2</v>
      </c>
      <c r="O48" s="56">
        <v>2</v>
      </c>
      <c r="P48" s="53">
        <f t="shared" si="9"/>
        <v>0.625</v>
      </c>
      <c r="Q48" s="52" t="str">
        <f t="shared" si="3"/>
        <v>BUENO</v>
      </c>
      <c r="R48" s="149" t="s">
        <v>1424</v>
      </c>
      <c r="S48" s="149"/>
      <c r="T48" s="150" t="s">
        <v>48</v>
      </c>
      <c r="U48" s="151"/>
      <c r="V48" s="152" t="s">
        <v>1422</v>
      </c>
      <c r="W48" s="153"/>
    </row>
    <row r="49" spans="1:23" s="54" customFormat="1" x14ac:dyDescent="0.25">
      <c r="A49" s="50">
        <v>108</v>
      </c>
      <c r="B49" s="51">
        <v>901242439</v>
      </c>
      <c r="C49" s="52" t="s">
        <v>1425</v>
      </c>
      <c r="D49" s="52"/>
      <c r="E49" s="56">
        <v>3</v>
      </c>
      <c r="F49" s="56">
        <v>3</v>
      </c>
      <c r="G49" s="56">
        <v>3</v>
      </c>
      <c r="H49" s="56">
        <v>3</v>
      </c>
      <c r="I49" s="56">
        <v>1</v>
      </c>
      <c r="J49" s="56">
        <v>1</v>
      </c>
      <c r="K49" s="56"/>
      <c r="L49" s="56"/>
      <c r="M49" s="56"/>
      <c r="N49" s="56"/>
      <c r="O49" s="56">
        <v>3</v>
      </c>
      <c r="P49" s="53">
        <f t="shared" ref="P49" si="10">IF(E49="","",SUM(E49:J49)/(COUNT(E49:J49)*4))</f>
        <v>0.58333333333333337</v>
      </c>
      <c r="Q49" s="52" t="str">
        <f t="shared" si="3"/>
        <v>BUENO</v>
      </c>
      <c r="R49" s="149" t="s">
        <v>1426</v>
      </c>
      <c r="S49" s="149"/>
      <c r="T49" s="150" t="s">
        <v>48</v>
      </c>
      <c r="U49" s="151"/>
      <c r="V49" s="152" t="s">
        <v>1422</v>
      </c>
      <c r="W49" s="153"/>
    </row>
    <row r="50" spans="1:23" s="54" customFormat="1" x14ac:dyDescent="0.25">
      <c r="A50" s="50">
        <v>232</v>
      </c>
      <c r="B50" s="51">
        <v>890936529</v>
      </c>
      <c r="C50" s="52" t="s">
        <v>1427</v>
      </c>
      <c r="D50" s="52" t="s">
        <v>1428</v>
      </c>
      <c r="E50" s="56">
        <v>3</v>
      </c>
      <c r="F50" s="56">
        <v>3</v>
      </c>
      <c r="G50" s="56">
        <v>4</v>
      </c>
      <c r="H50" s="56">
        <v>3</v>
      </c>
      <c r="I50" s="56">
        <v>1</v>
      </c>
      <c r="J50" s="56">
        <v>1</v>
      </c>
      <c r="K50" s="56"/>
      <c r="L50" s="56"/>
      <c r="M50" s="56"/>
      <c r="N50" s="56">
        <v>3</v>
      </c>
      <c r="O50" s="56">
        <v>3</v>
      </c>
      <c r="P50" s="53">
        <f t="shared" ref="P50" si="11">IF(E50="","",SUM(E50:J50)/(COUNT(E50:J50)*4))</f>
        <v>0.625</v>
      </c>
      <c r="Q50" s="52" t="str">
        <f t="shared" si="3"/>
        <v>BUENO</v>
      </c>
      <c r="R50" s="149" t="s">
        <v>1416</v>
      </c>
      <c r="S50" s="149"/>
      <c r="T50" s="150" t="s">
        <v>1369</v>
      </c>
      <c r="U50" s="151"/>
      <c r="V50" s="152" t="s">
        <v>1422</v>
      </c>
      <c r="W50" s="153"/>
    </row>
    <row r="51" spans="1:23" s="48" customFormat="1" x14ac:dyDescent="0.25"/>
    <row r="52" spans="1:23" s="48" customFormat="1" x14ac:dyDescent="0.25"/>
    <row r="53" spans="1:23" s="48" customFormat="1" x14ac:dyDescent="0.25"/>
    <row r="54" spans="1:23" s="48" customFormat="1" x14ac:dyDescent="0.25"/>
    <row r="55" spans="1:23" s="48" customFormat="1" x14ac:dyDescent="0.25"/>
    <row r="56" spans="1:23" s="48" customFormat="1" x14ac:dyDescent="0.25"/>
    <row r="57" spans="1:23" s="48" customFormat="1" x14ac:dyDescent="0.25"/>
    <row r="58" spans="1:23" s="48" customFormat="1" x14ac:dyDescent="0.25"/>
    <row r="59" spans="1:23" s="48" customFormat="1" x14ac:dyDescent="0.25"/>
    <row r="60" spans="1:23" s="48" customFormat="1" x14ac:dyDescent="0.25"/>
    <row r="61" spans="1:23" s="48" customFormat="1" x14ac:dyDescent="0.25"/>
    <row r="62" spans="1:23" s="48" customFormat="1" x14ac:dyDescent="0.25"/>
    <row r="63" spans="1:23" s="48" customFormat="1" x14ac:dyDescent="0.25"/>
    <row r="64" spans="1:23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customFormat="1" x14ac:dyDescent="0.25"/>
    <row r="155" customFormat="1" x14ac:dyDescent="0.25"/>
    <row r="156" customFormat="1" ht="15" customHeight="1" x14ac:dyDescent="0.25"/>
    <row r="157" customFormat="1" ht="15" customHeight="1" x14ac:dyDescent="0.25"/>
    <row r="158" customFormat="1" ht="15" customHeight="1" x14ac:dyDescent="0.25"/>
    <row r="159" customFormat="1" ht="15" customHeight="1" x14ac:dyDescent="0.25"/>
    <row r="160" customFormat="1" ht="15" customHeight="1" x14ac:dyDescent="0.25"/>
    <row r="161" customFormat="1" ht="15" customHeight="1" x14ac:dyDescent="0.25"/>
    <row r="162" customFormat="1" ht="15" customHeigh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</sheetData>
  <mergeCells count="151">
    <mergeCell ref="R50:S50"/>
    <mergeCell ref="T50:U50"/>
    <mergeCell ref="V50:W50"/>
    <mergeCell ref="R42:S42"/>
    <mergeCell ref="T42:U42"/>
    <mergeCell ref="V42:W42"/>
    <mergeCell ref="P5:Q7"/>
    <mergeCell ref="A1:B4"/>
    <mergeCell ref="C1:Q2"/>
    <mergeCell ref="R1:S2"/>
    <mergeCell ref="C3:E4"/>
    <mergeCell ref="F3:Q4"/>
    <mergeCell ref="R3:S4"/>
    <mergeCell ref="E5:F7"/>
    <mergeCell ref="G5:H7"/>
    <mergeCell ref="I5:J7"/>
    <mergeCell ref="K5:N7"/>
    <mergeCell ref="O5:O7"/>
    <mergeCell ref="P8:P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R19:S19"/>
    <mergeCell ref="R20:S20"/>
    <mergeCell ref="T21:U21"/>
    <mergeCell ref="R15:S15"/>
    <mergeCell ref="R16:S16"/>
    <mergeCell ref="R17:S17"/>
    <mergeCell ref="R18:S18"/>
    <mergeCell ref="Q8:Q9"/>
    <mergeCell ref="R9:S9"/>
    <mergeCell ref="R10:S10"/>
    <mergeCell ref="R11:S11"/>
    <mergeCell ref="R12:S12"/>
    <mergeCell ref="R13:S13"/>
    <mergeCell ref="R14:S14"/>
    <mergeCell ref="T12:U12"/>
    <mergeCell ref="T18:U18"/>
    <mergeCell ref="V22:W22"/>
    <mergeCell ref="R23:S23"/>
    <mergeCell ref="T23:U23"/>
    <mergeCell ref="V23:W23"/>
    <mergeCell ref="R24:S24"/>
    <mergeCell ref="T24:U24"/>
    <mergeCell ref="V24:W24"/>
    <mergeCell ref="R21:S21"/>
    <mergeCell ref="R22:S22"/>
    <mergeCell ref="T22:U22"/>
    <mergeCell ref="V21:W21"/>
    <mergeCell ref="R26:S26"/>
    <mergeCell ref="T26:U26"/>
    <mergeCell ref="V26:W26"/>
    <mergeCell ref="R27:S27"/>
    <mergeCell ref="T27:U27"/>
    <mergeCell ref="V27:W27"/>
    <mergeCell ref="R25:S25"/>
    <mergeCell ref="T25:U25"/>
    <mergeCell ref="V25:W25"/>
    <mergeCell ref="R29:S29"/>
    <mergeCell ref="T29:U29"/>
    <mergeCell ref="V29:W29"/>
    <mergeCell ref="V30:W30"/>
    <mergeCell ref="T30:U30"/>
    <mergeCell ref="R30:S30"/>
    <mergeCell ref="R28:S28"/>
    <mergeCell ref="T28:U28"/>
    <mergeCell ref="V28:W28"/>
    <mergeCell ref="R33:S33"/>
    <mergeCell ref="T33:U33"/>
    <mergeCell ref="V33:W33"/>
    <mergeCell ref="R34:S34"/>
    <mergeCell ref="T34:U34"/>
    <mergeCell ref="R31:S31"/>
    <mergeCell ref="T31:U31"/>
    <mergeCell ref="V31:W31"/>
    <mergeCell ref="R32:S32"/>
    <mergeCell ref="V32:W32"/>
    <mergeCell ref="T32:U32"/>
    <mergeCell ref="V12:W12"/>
    <mergeCell ref="T13:U13"/>
    <mergeCell ref="V13:W13"/>
    <mergeCell ref="T14:U14"/>
    <mergeCell ref="V14:W14"/>
    <mergeCell ref="T9:U9"/>
    <mergeCell ref="V9:W9"/>
    <mergeCell ref="T10:U10"/>
    <mergeCell ref="V10:W10"/>
    <mergeCell ref="T11:U11"/>
    <mergeCell ref="V11:W11"/>
    <mergeCell ref="R41:S41"/>
    <mergeCell ref="T41:U41"/>
    <mergeCell ref="V41:W41"/>
    <mergeCell ref="V34:W34"/>
    <mergeCell ref="T35:U35"/>
    <mergeCell ref="V35:W35"/>
    <mergeCell ref="T36:U36"/>
    <mergeCell ref="V36:W36"/>
    <mergeCell ref="T37:U37"/>
    <mergeCell ref="V37:W37"/>
    <mergeCell ref="T38:U38"/>
    <mergeCell ref="V38:W38"/>
    <mergeCell ref="T39:U39"/>
    <mergeCell ref="V39:W39"/>
    <mergeCell ref="T40:U40"/>
    <mergeCell ref="V40:W40"/>
    <mergeCell ref="R35:S35"/>
    <mergeCell ref="R36:S36"/>
    <mergeCell ref="R37:S37"/>
    <mergeCell ref="R38:S38"/>
    <mergeCell ref="R39:S39"/>
    <mergeCell ref="R40:S40"/>
    <mergeCell ref="V18:W18"/>
    <mergeCell ref="T19:U19"/>
    <mergeCell ref="V19:W19"/>
    <mergeCell ref="T20:U20"/>
    <mergeCell ref="V20:W20"/>
    <mergeCell ref="T15:U15"/>
    <mergeCell ref="V15:W15"/>
    <mergeCell ref="T16:U16"/>
    <mergeCell ref="V16:W16"/>
    <mergeCell ref="T17:U17"/>
    <mergeCell ref="V17:W17"/>
    <mergeCell ref="R45:S45"/>
    <mergeCell ref="T45:U45"/>
    <mergeCell ref="V45:W45"/>
    <mergeCell ref="R46:S46"/>
    <mergeCell ref="T46:U46"/>
    <mergeCell ref="V46:W46"/>
    <mergeCell ref="R43:S43"/>
    <mergeCell ref="T43:U43"/>
    <mergeCell ref="V43:W43"/>
    <mergeCell ref="R44:S44"/>
    <mergeCell ref="T44:U44"/>
    <mergeCell ref="V44:W44"/>
    <mergeCell ref="R47:S47"/>
    <mergeCell ref="T47:U47"/>
    <mergeCell ref="V47:W47"/>
    <mergeCell ref="R48:S48"/>
    <mergeCell ref="T48:U48"/>
    <mergeCell ref="V48:W48"/>
    <mergeCell ref="R49:S49"/>
    <mergeCell ref="T49:U49"/>
    <mergeCell ref="V49:W4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C14" sqref="C14"/>
    </sheetView>
  </sheetViews>
  <sheetFormatPr baseColWidth="10" defaultColWidth="11.42578125" defaultRowHeight="15" x14ac:dyDescent="0.25"/>
  <cols>
    <col min="2" max="2" width="11.42578125" style="44"/>
    <col min="3" max="3" width="39.85546875" bestFit="1" customWidth="1"/>
  </cols>
  <sheetData>
    <row r="2" spans="1:5" x14ac:dyDescent="0.25">
      <c r="A2">
        <v>0.22977582418433962</v>
      </c>
      <c r="B2" s="45">
        <v>1</v>
      </c>
      <c r="C2" s="43" t="s">
        <v>1429</v>
      </c>
      <c r="D2" t="s">
        <v>1430</v>
      </c>
      <c r="E2" t="s">
        <v>1431</v>
      </c>
    </row>
    <row r="3" spans="1:5" x14ac:dyDescent="0.25">
      <c r="A3">
        <v>0.46313089487009274</v>
      </c>
      <c r="B3" s="45">
        <v>1</v>
      </c>
      <c r="C3" s="43" t="s">
        <v>188</v>
      </c>
      <c r="D3" t="s">
        <v>1432</v>
      </c>
      <c r="E3" t="s">
        <v>1431</v>
      </c>
    </row>
    <row r="4" spans="1:5" x14ac:dyDescent="0.25">
      <c r="A4">
        <v>0.97468372425727734</v>
      </c>
      <c r="B4" s="17">
        <v>2</v>
      </c>
      <c r="C4" s="43" t="s">
        <v>1433</v>
      </c>
      <c r="D4" t="s">
        <v>1430</v>
      </c>
      <c r="E4" t="s">
        <v>1431</v>
      </c>
    </row>
    <row r="5" spans="1:5" x14ac:dyDescent="0.25">
      <c r="A5">
        <v>3.3582421755572134E-2</v>
      </c>
      <c r="B5" s="45">
        <v>1</v>
      </c>
      <c r="C5" s="43" t="s">
        <v>653</v>
      </c>
      <c r="D5" t="s">
        <v>1434</v>
      </c>
    </row>
    <row r="6" spans="1:5" x14ac:dyDescent="0.25">
      <c r="A6">
        <v>7.085671056839915E-2</v>
      </c>
      <c r="B6" s="45">
        <v>1</v>
      </c>
      <c r="C6" s="46" t="s">
        <v>1317</v>
      </c>
      <c r="D6" t="s">
        <v>1434</v>
      </c>
      <c r="E6" s="47" t="s">
        <v>1431</v>
      </c>
    </row>
    <row r="7" spans="1:5" x14ac:dyDescent="0.25">
      <c r="A7">
        <v>0.37325607714790165</v>
      </c>
      <c r="B7" s="45">
        <v>1</v>
      </c>
      <c r="C7" s="43" t="s">
        <v>993</v>
      </c>
      <c r="D7" t="s">
        <v>1434</v>
      </c>
    </row>
    <row r="8" spans="1:5" x14ac:dyDescent="0.25">
      <c r="A8">
        <v>0.65697319917708996</v>
      </c>
      <c r="B8" s="45">
        <v>1</v>
      </c>
      <c r="C8" s="43" t="s">
        <v>1435</v>
      </c>
      <c r="D8" t="s">
        <v>1436</v>
      </c>
      <c r="E8" t="s">
        <v>1431</v>
      </c>
    </row>
    <row r="9" spans="1:5" x14ac:dyDescent="0.25">
      <c r="A9">
        <v>0.69116269519888285</v>
      </c>
      <c r="B9" s="17">
        <v>2</v>
      </c>
      <c r="C9" s="43" t="s">
        <v>367</v>
      </c>
      <c r="D9" t="s">
        <v>1434</v>
      </c>
    </row>
    <row r="10" spans="1:5" x14ac:dyDescent="0.25">
      <c r="A10">
        <v>0.69531634858140023</v>
      </c>
      <c r="B10" s="17">
        <v>2</v>
      </c>
      <c r="C10" s="43" t="s">
        <v>1437</v>
      </c>
      <c r="D10" t="s">
        <v>1434</v>
      </c>
    </row>
    <row r="11" spans="1:5" x14ac:dyDescent="0.25">
      <c r="A11">
        <v>0.88320852958522278</v>
      </c>
      <c r="B11" s="17">
        <v>2</v>
      </c>
      <c r="C11" s="43" t="s">
        <v>1438</v>
      </c>
      <c r="D11" t="s">
        <v>1434</v>
      </c>
    </row>
    <row r="12" spans="1:5" x14ac:dyDescent="0.25">
      <c r="A12">
        <v>0.98210071030279555</v>
      </c>
      <c r="B12" s="17">
        <v>2</v>
      </c>
      <c r="C12" s="43" t="s">
        <v>1351</v>
      </c>
    </row>
  </sheetData>
  <sortState ref="A2:E12">
    <sortCondition ref="D2:D1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P10" sqref="P10"/>
    </sheetView>
  </sheetViews>
  <sheetFormatPr baseColWidth="10" defaultColWidth="11.42578125" defaultRowHeight="15" x14ac:dyDescent="0.25"/>
  <sheetData>
    <row r="1" spans="1:6" x14ac:dyDescent="0.25">
      <c r="A1">
        <v>0</v>
      </c>
      <c r="C1" t="s">
        <v>1357</v>
      </c>
      <c r="D1" t="s">
        <v>1439</v>
      </c>
      <c r="F1" t="s">
        <v>1440</v>
      </c>
    </row>
    <row r="2" spans="1:6" x14ac:dyDescent="0.25">
      <c r="A2">
        <v>1</v>
      </c>
      <c r="C2" t="s">
        <v>1441</v>
      </c>
      <c r="D2" t="s">
        <v>1442</v>
      </c>
      <c r="F2" t="s">
        <v>1443</v>
      </c>
    </row>
    <row r="3" spans="1:6" x14ac:dyDescent="0.25">
      <c r="A3">
        <v>2</v>
      </c>
      <c r="F3" t="s">
        <v>1444</v>
      </c>
    </row>
    <row r="4" spans="1:6" x14ac:dyDescent="0.25">
      <c r="A4">
        <v>3</v>
      </c>
    </row>
    <row r="5" spans="1:6" x14ac:dyDescent="0.25">
      <c r="A5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BASE</vt:lpstr>
      <vt:lpstr>Hoja3</vt:lpstr>
      <vt:lpstr>BASE (2)</vt:lpstr>
      <vt:lpstr>PROVEEDORES</vt:lpstr>
      <vt:lpstr>PROVEEDORES OBSOLETOS</vt:lpstr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MACCOMPRAS1</dc:creator>
  <cp:keywords/>
  <dc:description/>
  <cp:lastModifiedBy>Johana</cp:lastModifiedBy>
  <cp:revision/>
  <dcterms:created xsi:type="dcterms:W3CDTF">2019-06-21T15:36:21Z</dcterms:created>
  <dcterms:modified xsi:type="dcterms:W3CDTF">2022-05-11T16:23:05Z</dcterms:modified>
  <cp:category/>
  <cp:contentStatus/>
</cp:coreProperties>
</file>