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omments2.xml" ContentType="application/vnd.openxmlformats-officedocument.spreadsheetml.comments+xml"/>
  <Override PartName="/xl/drawings/drawing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mc:AlternateContent xmlns:mc="http://schemas.openxmlformats.org/markup-compatibility/2006">
    <mc:Choice Requires="x15">
      <x15ac:absPath xmlns:x15ac="http://schemas.microsoft.com/office/spreadsheetml/2010/11/ac" url="C:\Users\LHOSPITALIZACION\Documents\MAC San Rafael\INFORMES DE GESTION\2017\JULIO\"/>
    </mc:Choice>
  </mc:AlternateContent>
  <bookViews>
    <workbookView xWindow="0" yWindow="0" windowWidth="28800" windowHeight="11610" tabRatio="500" firstSheet="4" activeTab="7" xr2:uid="{00000000-000D-0000-FFFF-FFFF00000000}"/>
  </bookViews>
  <sheets>
    <sheet name="MATRIZ ASISTENCIAL" sheetId="1" r:id="rId1"/>
    <sheet name="CONSOLIDADO ENCUESTAS" sheetId="2" r:id="rId2"/>
    <sheet name="DATOS HOSPI" sheetId="5" r:id="rId3"/>
    <sheet name="CONSOLIDADO INDICADORES" sheetId="6" r:id="rId4"/>
    <sheet name="MAPA DE RIESGOS" sheetId="7" r:id="rId5"/>
    <sheet name="INDICADORES HOSPI" sheetId="10" r:id="rId6"/>
    <sheet name="PRESUPUESTO" sheetId="9" r:id="rId7"/>
    <sheet name="OPORTUNIDAD DE ESPECIALISTAS" sheetId="12" r:id="rId8"/>
  </sheets>
  <externalReferences>
    <externalReference r:id="rId9"/>
  </externalReferences>
  <definedNames>
    <definedName name="_xlnm._FilterDatabase" localSheetId="0" hidden="1">'MATRIZ ASISTENCIAL'!$A$2:$T$815</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775" i="10" l="1"/>
  <c r="I776" i="10"/>
  <c r="I754" i="10"/>
  <c r="I755" i="10"/>
  <c r="I733" i="10"/>
  <c r="I734" i="10"/>
  <c r="I712" i="10"/>
  <c r="I713" i="10"/>
  <c r="I691" i="10"/>
  <c r="I692" i="10"/>
  <c r="I670" i="10"/>
  <c r="I671" i="10"/>
  <c r="I649" i="10"/>
  <c r="I650" i="10"/>
  <c r="I629" i="10"/>
  <c r="I608" i="10"/>
  <c r="I609" i="10"/>
  <c r="I587" i="10"/>
  <c r="I588" i="10"/>
  <c r="I566" i="10"/>
  <c r="I567" i="10"/>
  <c r="I545" i="10"/>
  <c r="I546" i="10"/>
  <c r="I524" i="10"/>
  <c r="I525" i="10"/>
  <c r="I503" i="10"/>
  <c r="I504" i="10"/>
  <c r="I482" i="10"/>
  <c r="I483" i="10"/>
  <c r="I461" i="10"/>
  <c r="I462" i="10"/>
  <c r="I440" i="10"/>
  <c r="I441" i="10"/>
  <c r="I419" i="10"/>
  <c r="I420" i="10"/>
  <c r="I398" i="10"/>
  <c r="I399" i="10"/>
  <c r="I377" i="10"/>
  <c r="I378" i="10"/>
  <c r="I356" i="10"/>
  <c r="I357" i="10"/>
  <c r="I335" i="10"/>
  <c r="I336" i="10"/>
  <c r="I314" i="10"/>
  <c r="I315" i="10"/>
  <c r="I293" i="10"/>
  <c r="I294" i="10"/>
  <c r="I272" i="10"/>
  <c r="I273" i="10"/>
  <c r="I251" i="10"/>
  <c r="I252" i="10"/>
  <c r="I230" i="10"/>
  <c r="I231" i="10"/>
  <c r="I209" i="10"/>
  <c r="I210" i="10"/>
  <c r="I188" i="10"/>
  <c r="I189" i="10"/>
  <c r="I167" i="10"/>
  <c r="I168" i="10"/>
  <c r="I146" i="10"/>
  <c r="I147" i="10"/>
  <c r="I125" i="10"/>
  <c r="I126" i="10"/>
  <c r="I104" i="10"/>
  <c r="I105" i="10"/>
  <c r="I83" i="10"/>
  <c r="I84" i="10"/>
  <c r="I62" i="10"/>
  <c r="I63" i="10"/>
  <c r="I41" i="10"/>
  <c r="I42" i="10"/>
  <c r="I20" i="10"/>
  <c r="I21" i="10"/>
  <c r="P47" i="5" l="1"/>
  <c r="H65" i="6"/>
  <c r="H62" i="6"/>
  <c r="H24" i="6"/>
  <c r="P49" i="5"/>
  <c r="O27" i="5"/>
  <c r="H775" i="10" l="1"/>
  <c r="H776" i="10"/>
  <c r="H754" i="10"/>
  <c r="H755" i="10"/>
  <c r="H733" i="10"/>
  <c r="H734" i="10"/>
  <c r="H712" i="10"/>
  <c r="H713" i="10"/>
  <c r="H691" i="10"/>
  <c r="H692" i="10"/>
  <c r="H670" i="10"/>
  <c r="H671" i="10"/>
  <c r="H649" i="10"/>
  <c r="H650" i="10"/>
  <c r="H608" i="10"/>
  <c r="H609" i="10"/>
  <c r="H587" i="10"/>
  <c r="H588" i="10"/>
  <c r="H566" i="10"/>
  <c r="H567" i="10"/>
  <c r="H545" i="10"/>
  <c r="H546" i="10"/>
  <c r="H524" i="10"/>
  <c r="H525" i="10"/>
  <c r="H503" i="10"/>
  <c r="H504" i="10"/>
  <c r="H482" i="10"/>
  <c r="H483" i="10"/>
  <c r="H461" i="10"/>
  <c r="H462" i="10"/>
  <c r="H440" i="10"/>
  <c r="H441" i="10"/>
  <c r="H419" i="10"/>
  <c r="H420" i="10"/>
  <c r="H398" i="10"/>
  <c r="H399" i="10"/>
  <c r="H377" i="10"/>
  <c r="H378" i="10"/>
  <c r="H356" i="10"/>
  <c r="H357" i="10"/>
  <c r="H335" i="10"/>
  <c r="H336" i="10"/>
  <c r="H314" i="10"/>
  <c r="H315" i="10"/>
  <c r="H293" i="10"/>
  <c r="H294" i="10"/>
  <c r="H272" i="10"/>
  <c r="H273" i="10"/>
  <c r="H251" i="10"/>
  <c r="H252" i="10"/>
  <c r="H230" i="10"/>
  <c r="H231" i="10"/>
  <c r="H209" i="10"/>
  <c r="H210" i="10"/>
  <c r="H188" i="10"/>
  <c r="H189" i="10"/>
  <c r="H167" i="10"/>
  <c r="H168" i="10"/>
  <c r="H146" i="10"/>
  <c r="H147" i="10"/>
  <c r="H125" i="10"/>
  <c r="H126" i="10"/>
  <c r="H104" i="10"/>
  <c r="H105" i="10"/>
  <c r="H83" i="10"/>
  <c r="H84" i="10"/>
  <c r="H62" i="10"/>
  <c r="H63" i="10"/>
  <c r="H41" i="10"/>
  <c r="H42" i="10"/>
  <c r="H20" i="10"/>
  <c r="H21" i="10"/>
  <c r="G65" i="6"/>
  <c r="G62" i="6"/>
  <c r="N49" i="5"/>
  <c r="N47" i="5" l="1"/>
  <c r="M27" i="5"/>
  <c r="M117" i="7" l="1"/>
  <c r="G41" i="10" l="1"/>
  <c r="G42" i="10"/>
  <c r="G62" i="10"/>
  <c r="G63" i="10"/>
  <c r="G125" i="10"/>
  <c r="G126" i="10"/>
  <c r="G146" i="10"/>
  <c r="G147" i="10"/>
  <c r="G167" i="10"/>
  <c r="G168" i="10"/>
  <c r="G188" i="10"/>
  <c r="G189" i="10"/>
  <c r="G230" i="10"/>
  <c r="G231" i="10"/>
  <c r="G251" i="10"/>
  <c r="G252" i="10"/>
  <c r="G440" i="10"/>
  <c r="G441" i="10"/>
  <c r="G608" i="10"/>
  <c r="G609" i="10"/>
  <c r="F608" i="10"/>
  <c r="F609" i="10"/>
  <c r="G754" i="10"/>
  <c r="G755" i="10"/>
  <c r="G775" i="10"/>
  <c r="G776" i="10"/>
  <c r="G733" i="10"/>
  <c r="G734" i="10"/>
  <c r="G712" i="10"/>
  <c r="G713" i="10"/>
  <c r="G691" i="10"/>
  <c r="G692" i="10"/>
  <c r="G670" i="10"/>
  <c r="G671" i="10"/>
  <c r="G649" i="10"/>
  <c r="G650" i="10"/>
  <c r="G629" i="10"/>
  <c r="G587" i="10"/>
  <c r="G588" i="10"/>
  <c r="G566" i="10"/>
  <c r="G567" i="10"/>
  <c r="G545" i="10"/>
  <c r="G546" i="10"/>
  <c r="G524" i="10"/>
  <c r="G525" i="10"/>
  <c r="G503" i="10"/>
  <c r="G504" i="10"/>
  <c r="G482" i="10"/>
  <c r="G483" i="10"/>
  <c r="G461" i="10"/>
  <c r="G462" i="10"/>
  <c r="G419" i="10"/>
  <c r="G420" i="10"/>
  <c r="G398" i="10"/>
  <c r="G399" i="10"/>
  <c r="G377" i="10"/>
  <c r="G378" i="10"/>
  <c r="G356" i="10"/>
  <c r="G357" i="10"/>
  <c r="G335" i="10"/>
  <c r="G336" i="10"/>
  <c r="G314" i="10"/>
  <c r="G315" i="10"/>
  <c r="G293" i="10"/>
  <c r="G294" i="10"/>
  <c r="G272" i="10"/>
  <c r="G273" i="10"/>
  <c r="G209" i="10"/>
  <c r="G210" i="10"/>
  <c r="G104" i="10"/>
  <c r="G105" i="10"/>
  <c r="G83" i="10"/>
  <c r="G84" i="10"/>
  <c r="C43" i="10"/>
  <c r="G20" i="10"/>
  <c r="G21" i="10"/>
  <c r="D22" i="6"/>
  <c r="E22" i="6"/>
  <c r="F22" i="6"/>
  <c r="E7" i="6"/>
  <c r="F7" i="6"/>
  <c r="J7" i="6"/>
  <c r="K7" i="6"/>
  <c r="L7" i="6"/>
  <c r="M7" i="6"/>
  <c r="L47" i="5" l="1"/>
  <c r="J47" i="5"/>
  <c r="H47" i="5"/>
  <c r="F47" i="5"/>
  <c r="K27" i="5" l="1"/>
  <c r="F754" i="10" l="1"/>
  <c r="F755" i="10"/>
  <c r="F733" i="10"/>
  <c r="F734" i="10"/>
  <c r="F712" i="10"/>
  <c r="F713" i="10"/>
  <c r="F691" i="10"/>
  <c r="F692" i="10"/>
  <c r="F670" i="10"/>
  <c r="F671" i="10"/>
  <c r="F649" i="10"/>
  <c r="F650" i="10"/>
  <c r="F629" i="10"/>
  <c r="F587" i="10"/>
  <c r="F588" i="10"/>
  <c r="C566" i="10"/>
  <c r="C567" i="10"/>
  <c r="F566" i="10"/>
  <c r="F567" i="10"/>
  <c r="F545" i="10"/>
  <c r="F546" i="10"/>
  <c r="F524" i="10"/>
  <c r="F525" i="10"/>
  <c r="F503" i="10"/>
  <c r="F504" i="10"/>
  <c r="F482" i="10"/>
  <c r="F483" i="10"/>
  <c r="F461" i="10"/>
  <c r="F462" i="10"/>
  <c r="F419" i="10"/>
  <c r="F420" i="10"/>
  <c r="F398" i="10"/>
  <c r="F399" i="10"/>
  <c r="F377" i="10"/>
  <c r="F378" i="10"/>
  <c r="F356" i="10"/>
  <c r="F357" i="10"/>
  <c r="F335" i="10"/>
  <c r="F336" i="10"/>
  <c r="F314" i="10"/>
  <c r="F315" i="10"/>
  <c r="F293" i="10"/>
  <c r="F294" i="10"/>
  <c r="F272" i="10"/>
  <c r="F273" i="10"/>
  <c r="F251" i="10"/>
  <c r="F252" i="10"/>
  <c r="F230" i="10"/>
  <c r="F231" i="10"/>
  <c r="F209" i="10"/>
  <c r="F210" i="10"/>
  <c r="F188" i="10"/>
  <c r="F189" i="10"/>
  <c r="F167" i="10"/>
  <c r="F168" i="10"/>
  <c r="F146" i="10"/>
  <c r="F147" i="10"/>
  <c r="F125" i="10"/>
  <c r="F126" i="10"/>
  <c r="F104" i="10"/>
  <c r="F105" i="10"/>
  <c r="F83" i="10"/>
  <c r="F84" i="10"/>
  <c r="F62" i="10"/>
  <c r="F63" i="10"/>
  <c r="F20" i="10"/>
  <c r="F21" i="10"/>
  <c r="F41" i="10"/>
  <c r="F42" i="10"/>
  <c r="I27" i="5" l="1"/>
  <c r="C7" i="6" l="1"/>
  <c r="D7" i="6"/>
  <c r="E775" i="10" l="1"/>
  <c r="E776" i="10"/>
  <c r="E754" i="10"/>
  <c r="E755" i="10"/>
  <c r="E733" i="10"/>
  <c r="E734" i="10"/>
  <c r="E712" i="10"/>
  <c r="E713" i="10"/>
  <c r="E691" i="10"/>
  <c r="E692" i="10"/>
  <c r="E670" i="10"/>
  <c r="E671" i="10"/>
  <c r="E649" i="10"/>
  <c r="E650" i="10"/>
  <c r="E608" i="10"/>
  <c r="E609" i="10"/>
  <c r="E629" i="10"/>
  <c r="E587" i="10"/>
  <c r="E588" i="10"/>
  <c r="E566" i="10"/>
  <c r="E567" i="10"/>
  <c r="E545" i="10"/>
  <c r="E546" i="10"/>
  <c r="E524" i="10"/>
  <c r="E525" i="10"/>
  <c r="E503" i="10"/>
  <c r="E504" i="10"/>
  <c r="E482" i="10"/>
  <c r="E483" i="10"/>
  <c r="E461" i="10"/>
  <c r="E462" i="10"/>
  <c r="E440" i="10"/>
  <c r="E441" i="10"/>
  <c r="E419" i="10"/>
  <c r="E420" i="10"/>
  <c r="E377" i="10"/>
  <c r="E378" i="10"/>
  <c r="E398" i="10"/>
  <c r="E399" i="10"/>
  <c r="E356" i="10"/>
  <c r="E357" i="10"/>
  <c r="E335" i="10"/>
  <c r="E336" i="10"/>
  <c r="E314" i="10"/>
  <c r="E315" i="10"/>
  <c r="E293" i="10"/>
  <c r="E294" i="10"/>
  <c r="E272" i="10"/>
  <c r="E273" i="10"/>
  <c r="E251" i="10"/>
  <c r="E252" i="10"/>
  <c r="E230" i="10"/>
  <c r="E231" i="10"/>
  <c r="E209" i="10"/>
  <c r="E210" i="10"/>
  <c r="E188" i="10"/>
  <c r="E189" i="10"/>
  <c r="E146" i="10"/>
  <c r="E147" i="10"/>
  <c r="E167" i="10"/>
  <c r="E168" i="10"/>
  <c r="E125" i="10"/>
  <c r="E126" i="10"/>
  <c r="E104" i="10"/>
  <c r="E105" i="10"/>
  <c r="E83" i="10"/>
  <c r="E84" i="10"/>
  <c r="E62" i="10"/>
  <c r="E63" i="10"/>
  <c r="E41" i="10"/>
  <c r="E42" i="10"/>
  <c r="E20" i="10"/>
  <c r="E21" i="10"/>
  <c r="D33" i="6"/>
  <c r="H49" i="5"/>
  <c r="G27" i="5"/>
  <c r="D125" i="10" l="1"/>
  <c r="D126" i="10"/>
  <c r="D775" i="10" l="1"/>
  <c r="D776" i="10"/>
  <c r="D754" i="10"/>
  <c r="D755" i="10"/>
  <c r="D733" i="10"/>
  <c r="D734" i="10"/>
  <c r="D712" i="10"/>
  <c r="D713" i="10"/>
  <c r="D649" i="10"/>
  <c r="D650" i="10"/>
  <c r="D670" i="10"/>
  <c r="D671" i="10"/>
  <c r="D691" i="10"/>
  <c r="D692" i="10"/>
  <c r="D608" i="10"/>
  <c r="D609" i="10"/>
  <c r="D629" i="10"/>
  <c r="D587" i="10"/>
  <c r="D588" i="10"/>
  <c r="D566" i="10"/>
  <c r="D567" i="10"/>
  <c r="D545" i="10"/>
  <c r="D546" i="10"/>
  <c r="D524" i="10"/>
  <c r="D525" i="10"/>
  <c r="D503" i="10"/>
  <c r="D504" i="10"/>
  <c r="D482" i="10"/>
  <c r="D483" i="10"/>
  <c r="D461" i="10"/>
  <c r="D462" i="10"/>
  <c r="D440" i="10"/>
  <c r="D441" i="10"/>
  <c r="D419" i="10"/>
  <c r="D420" i="10"/>
  <c r="D398" i="10"/>
  <c r="D399" i="10"/>
  <c r="D377" i="10"/>
  <c r="D378" i="10"/>
  <c r="G56" i="7"/>
  <c r="D356" i="10"/>
  <c r="D357" i="10"/>
  <c r="D335" i="10"/>
  <c r="D336" i="10"/>
  <c r="D314" i="10"/>
  <c r="D315" i="10"/>
  <c r="F47" i="7"/>
  <c r="F48" i="7"/>
  <c r="D293" i="10"/>
  <c r="D294" i="10"/>
  <c r="D272" i="10"/>
  <c r="D273" i="10"/>
  <c r="D251" i="10"/>
  <c r="D252" i="10"/>
  <c r="D209" i="10"/>
  <c r="D210" i="10"/>
  <c r="D230" i="10"/>
  <c r="D231" i="10"/>
  <c r="D188" i="10"/>
  <c r="D189" i="10"/>
  <c r="D167" i="10"/>
  <c r="D168" i="10"/>
  <c r="D146" i="10"/>
  <c r="D147" i="10"/>
  <c r="D104" i="10"/>
  <c r="D105" i="10"/>
  <c r="D83" i="10"/>
  <c r="D84" i="10"/>
  <c r="D41" i="10"/>
  <c r="D42" i="10"/>
  <c r="D62" i="10"/>
  <c r="D63" i="10"/>
  <c r="D20" i="10"/>
  <c r="D21" i="10"/>
  <c r="C65" i="6"/>
  <c r="C33" i="6"/>
  <c r="F49" i="5" l="1"/>
  <c r="E27" i="5"/>
  <c r="C754" i="10" l="1"/>
  <c r="C755" i="10"/>
  <c r="C775" i="10"/>
  <c r="C776" i="10"/>
  <c r="C733" i="10"/>
  <c r="C734" i="10"/>
  <c r="C712" i="10"/>
  <c r="C713" i="10"/>
  <c r="C714" i="10" s="1"/>
  <c r="C691" i="10"/>
  <c r="C692" i="10"/>
  <c r="C670" i="10"/>
  <c r="C671" i="10"/>
  <c r="C672" i="10" s="1"/>
  <c r="C649" i="10"/>
  <c r="C650" i="10"/>
  <c r="C587" i="10"/>
  <c r="C588" i="10"/>
  <c r="C545" i="10"/>
  <c r="C546" i="10"/>
  <c r="C524" i="10"/>
  <c r="C525" i="10"/>
  <c r="C526" i="10" s="1"/>
  <c r="N777" i="10"/>
  <c r="M777" i="10"/>
  <c r="L777" i="10"/>
  <c r="K777" i="10"/>
  <c r="J777" i="10"/>
  <c r="I777" i="10"/>
  <c r="H777" i="10"/>
  <c r="G777" i="10"/>
  <c r="F777" i="10"/>
  <c r="E777" i="10"/>
  <c r="D777" i="10"/>
  <c r="C777" i="10"/>
  <c r="N756" i="10"/>
  <c r="M756" i="10"/>
  <c r="L756" i="10"/>
  <c r="K756" i="10"/>
  <c r="J756" i="10"/>
  <c r="I756" i="10"/>
  <c r="H756" i="10"/>
  <c r="G756" i="10"/>
  <c r="F756" i="10"/>
  <c r="E756" i="10"/>
  <c r="D756" i="10"/>
  <c r="C756" i="10"/>
  <c r="N735" i="10"/>
  <c r="M735" i="10"/>
  <c r="L735" i="10"/>
  <c r="K735" i="10"/>
  <c r="J735" i="10"/>
  <c r="I735" i="10"/>
  <c r="H735" i="10"/>
  <c r="G735" i="10"/>
  <c r="F735" i="10"/>
  <c r="E735" i="10"/>
  <c r="D735" i="10"/>
  <c r="N714" i="10"/>
  <c r="M714" i="10"/>
  <c r="L714" i="10"/>
  <c r="K714" i="10"/>
  <c r="J714" i="10"/>
  <c r="I714" i="10"/>
  <c r="H714" i="10"/>
  <c r="G714" i="10"/>
  <c r="F714" i="10"/>
  <c r="E714" i="10"/>
  <c r="D714" i="10"/>
  <c r="N693" i="10"/>
  <c r="M693" i="10"/>
  <c r="L693" i="10"/>
  <c r="K693" i="10"/>
  <c r="J693" i="10"/>
  <c r="I693" i="10"/>
  <c r="H693" i="10"/>
  <c r="G693" i="10"/>
  <c r="F693" i="10"/>
  <c r="E693" i="10"/>
  <c r="D693" i="10"/>
  <c r="N672" i="10"/>
  <c r="M672" i="10"/>
  <c r="L672" i="10"/>
  <c r="K672" i="10"/>
  <c r="J672" i="10"/>
  <c r="I672" i="10"/>
  <c r="H672" i="10"/>
  <c r="G672" i="10"/>
  <c r="F672" i="10"/>
  <c r="E672" i="10"/>
  <c r="D672" i="10"/>
  <c r="N651" i="10"/>
  <c r="M651" i="10"/>
  <c r="L651" i="10"/>
  <c r="K651" i="10"/>
  <c r="J651" i="10"/>
  <c r="I651" i="10"/>
  <c r="H651" i="10"/>
  <c r="G651" i="10"/>
  <c r="F651" i="10"/>
  <c r="E651" i="10"/>
  <c r="D651" i="10"/>
  <c r="C651" i="10"/>
  <c r="N610" i="10"/>
  <c r="M610" i="10"/>
  <c r="L610" i="10"/>
  <c r="K610" i="10"/>
  <c r="J610" i="10"/>
  <c r="I610" i="10"/>
  <c r="H610" i="10"/>
  <c r="G610" i="10"/>
  <c r="F610" i="10"/>
  <c r="E610" i="10"/>
  <c r="D610" i="10"/>
  <c r="C610" i="10"/>
  <c r="N589" i="10"/>
  <c r="M589" i="10"/>
  <c r="L589" i="10"/>
  <c r="K589" i="10"/>
  <c r="J589" i="10"/>
  <c r="I589" i="10"/>
  <c r="H589" i="10"/>
  <c r="G589" i="10"/>
  <c r="F589" i="10"/>
  <c r="E589" i="10"/>
  <c r="D589" i="10"/>
  <c r="C589" i="10"/>
  <c r="N568" i="10"/>
  <c r="M568" i="10"/>
  <c r="L568" i="10"/>
  <c r="K568" i="10"/>
  <c r="J568" i="10"/>
  <c r="N547" i="10"/>
  <c r="M547" i="10"/>
  <c r="L547" i="10"/>
  <c r="K547" i="10"/>
  <c r="J547" i="10"/>
  <c r="I547" i="10"/>
  <c r="H547" i="10"/>
  <c r="E547" i="10"/>
  <c r="D547" i="10"/>
  <c r="N526" i="10"/>
  <c r="M526" i="10"/>
  <c r="L526" i="10"/>
  <c r="K526" i="10"/>
  <c r="J526" i="10"/>
  <c r="I526" i="10"/>
  <c r="H526" i="10"/>
  <c r="G526" i="10"/>
  <c r="F526" i="10"/>
  <c r="E526" i="10"/>
  <c r="D526" i="10"/>
  <c r="C503" i="10"/>
  <c r="C504" i="10"/>
  <c r="D484" i="10"/>
  <c r="E484" i="10"/>
  <c r="F484" i="10"/>
  <c r="G484" i="10"/>
  <c r="H484" i="10"/>
  <c r="I484" i="10"/>
  <c r="J484" i="10"/>
  <c r="K484" i="10"/>
  <c r="L484" i="10"/>
  <c r="M484" i="10"/>
  <c r="N484" i="10"/>
  <c r="C482" i="10"/>
  <c r="C483" i="10"/>
  <c r="D463" i="10"/>
  <c r="E463" i="10"/>
  <c r="F463" i="10"/>
  <c r="G463" i="10"/>
  <c r="H463" i="10"/>
  <c r="I463" i="10"/>
  <c r="J463" i="10"/>
  <c r="K463" i="10"/>
  <c r="L463" i="10"/>
  <c r="M463" i="10"/>
  <c r="N463" i="10"/>
  <c r="C463" i="10"/>
  <c r="C440" i="10"/>
  <c r="C441" i="10"/>
  <c r="C419" i="10"/>
  <c r="C420" i="10"/>
  <c r="C398" i="10"/>
  <c r="C399" i="10"/>
  <c r="C377" i="10"/>
  <c r="C378" i="10"/>
  <c r="C356" i="10"/>
  <c r="C357" i="10"/>
  <c r="C335" i="10"/>
  <c r="C336" i="10"/>
  <c r="C314" i="10"/>
  <c r="C315" i="10"/>
  <c r="C293" i="10"/>
  <c r="C294" i="10"/>
  <c r="C272" i="10"/>
  <c r="C273" i="10"/>
  <c r="C251" i="10"/>
  <c r="C252" i="10"/>
  <c r="C230" i="10"/>
  <c r="C231" i="10"/>
  <c r="C209" i="10"/>
  <c r="C210" i="10"/>
  <c r="C188" i="10"/>
  <c r="C189" i="10"/>
  <c r="N169" i="10"/>
  <c r="C167" i="10"/>
  <c r="C168" i="10"/>
  <c r="C146" i="10"/>
  <c r="C147" i="10"/>
  <c r="C125" i="10"/>
  <c r="C126" i="10"/>
  <c r="C104" i="10"/>
  <c r="C105" i="10"/>
  <c r="C83" i="10"/>
  <c r="C84" i="10"/>
  <c r="C62" i="10"/>
  <c r="C63" i="10"/>
  <c r="C41" i="10"/>
  <c r="C42" i="10"/>
  <c r="N43" i="10"/>
  <c r="M43" i="10"/>
  <c r="L43" i="10"/>
  <c r="K43" i="10"/>
  <c r="J43" i="10"/>
  <c r="I43" i="10"/>
  <c r="H43" i="10"/>
  <c r="G43" i="10"/>
  <c r="F43" i="10"/>
  <c r="E43" i="10"/>
  <c r="D43" i="10"/>
  <c r="C20" i="10"/>
  <c r="C21" i="10"/>
  <c r="C484" i="10" l="1"/>
  <c r="C547" i="10"/>
  <c r="C735" i="10"/>
  <c r="C693" i="10"/>
  <c r="E59" i="7"/>
  <c r="N505" i="10" l="1"/>
  <c r="M505" i="10"/>
  <c r="L505" i="10"/>
  <c r="K505" i="10"/>
  <c r="J505" i="10"/>
  <c r="I505" i="10"/>
  <c r="H505" i="10"/>
  <c r="G505" i="10"/>
  <c r="F505" i="10"/>
  <c r="E505" i="10"/>
  <c r="D505" i="10"/>
  <c r="C505" i="10"/>
  <c r="N442" i="10"/>
  <c r="M442" i="10"/>
  <c r="L442" i="10"/>
  <c r="K442" i="10"/>
  <c r="J442" i="10"/>
  <c r="I442" i="10"/>
  <c r="H442" i="10"/>
  <c r="G442" i="10"/>
  <c r="F442" i="10"/>
  <c r="E442" i="10"/>
  <c r="D442" i="10"/>
  <c r="C442" i="10"/>
  <c r="N421" i="10"/>
  <c r="M421" i="10"/>
  <c r="L421" i="10"/>
  <c r="K421" i="10"/>
  <c r="J421" i="10"/>
  <c r="I421" i="10"/>
  <c r="H421" i="10"/>
  <c r="G421" i="10"/>
  <c r="E421" i="10"/>
  <c r="D421" i="10"/>
  <c r="C421" i="10"/>
  <c r="N400" i="10"/>
  <c r="M400" i="10"/>
  <c r="L400" i="10"/>
  <c r="K400" i="10"/>
  <c r="J400" i="10"/>
  <c r="I400" i="10"/>
  <c r="H400" i="10"/>
  <c r="G400" i="10"/>
  <c r="F400" i="10"/>
  <c r="E400" i="10"/>
  <c r="D400" i="10"/>
  <c r="C400" i="10"/>
  <c r="N379" i="10"/>
  <c r="M379" i="10"/>
  <c r="L379" i="10"/>
  <c r="K379" i="10"/>
  <c r="J379" i="10"/>
  <c r="I379" i="10"/>
  <c r="H379" i="10"/>
  <c r="G379" i="10"/>
  <c r="F379" i="10"/>
  <c r="E379" i="10"/>
  <c r="D379" i="10"/>
  <c r="C379" i="10"/>
  <c r="N358" i="10"/>
  <c r="M358" i="10"/>
  <c r="L358" i="10"/>
  <c r="K358" i="10"/>
  <c r="J358" i="10"/>
  <c r="I358" i="10"/>
  <c r="H358" i="10"/>
  <c r="G358" i="10"/>
  <c r="F358" i="10"/>
  <c r="E358" i="10"/>
  <c r="D358" i="10"/>
  <c r="C358" i="10"/>
  <c r="N337" i="10"/>
  <c r="M337" i="10"/>
  <c r="L337" i="10"/>
  <c r="K337" i="10"/>
  <c r="J337" i="10"/>
  <c r="I337" i="10"/>
  <c r="H337" i="10"/>
  <c r="G337" i="10"/>
  <c r="F337" i="10"/>
  <c r="E337" i="10"/>
  <c r="D337" i="10"/>
  <c r="C337" i="10"/>
  <c r="N316" i="10"/>
  <c r="M316" i="10"/>
  <c r="L316" i="10"/>
  <c r="K316" i="10"/>
  <c r="J316" i="10"/>
  <c r="I316" i="10"/>
  <c r="H316" i="10"/>
  <c r="G316" i="10"/>
  <c r="F316" i="10"/>
  <c r="E316" i="10"/>
  <c r="D316" i="10"/>
  <c r="C316" i="10"/>
  <c r="N295" i="10"/>
  <c r="M295" i="10"/>
  <c r="L295" i="10"/>
  <c r="K295" i="10"/>
  <c r="J295" i="10"/>
  <c r="I295" i="10"/>
  <c r="H295" i="10"/>
  <c r="G295" i="10"/>
  <c r="F295" i="10"/>
  <c r="E295" i="10"/>
  <c r="D295" i="10"/>
  <c r="C295" i="10"/>
  <c r="N274" i="10"/>
  <c r="M274" i="10"/>
  <c r="L274" i="10"/>
  <c r="K274" i="10"/>
  <c r="J274" i="10"/>
  <c r="I274" i="10"/>
  <c r="H274" i="10"/>
  <c r="G274" i="10"/>
  <c r="F274" i="10"/>
  <c r="E274" i="10"/>
  <c r="D274" i="10"/>
  <c r="C274" i="10"/>
  <c r="N253" i="10"/>
  <c r="M253" i="10"/>
  <c r="L253" i="10"/>
  <c r="K253" i="10"/>
  <c r="J253" i="10"/>
  <c r="I253" i="10"/>
  <c r="H253" i="10"/>
  <c r="G253" i="10"/>
  <c r="F253" i="10"/>
  <c r="E253" i="10"/>
  <c r="D253" i="10"/>
  <c r="C253" i="10"/>
  <c r="N232" i="10"/>
  <c r="M232" i="10"/>
  <c r="L232" i="10"/>
  <c r="K232" i="10"/>
  <c r="J232" i="10"/>
  <c r="I232" i="10"/>
  <c r="H232" i="10"/>
  <c r="G232" i="10"/>
  <c r="F232" i="10"/>
  <c r="E232" i="10"/>
  <c r="D232" i="10"/>
  <c r="C232" i="10"/>
  <c r="N211" i="10"/>
  <c r="M211" i="10"/>
  <c r="L211" i="10"/>
  <c r="K211" i="10"/>
  <c r="J211" i="10"/>
  <c r="I211" i="10"/>
  <c r="H211" i="10"/>
  <c r="G211" i="10"/>
  <c r="F211" i="10"/>
  <c r="E211" i="10"/>
  <c r="D211" i="10"/>
  <c r="C211" i="10"/>
  <c r="N190" i="10"/>
  <c r="M190" i="10"/>
  <c r="L190" i="10"/>
  <c r="K190" i="10"/>
  <c r="J190" i="10"/>
  <c r="I190" i="10"/>
  <c r="H190" i="10"/>
  <c r="G190" i="10"/>
  <c r="F190" i="10"/>
  <c r="E190" i="10"/>
  <c r="D190" i="10"/>
  <c r="C190" i="10"/>
  <c r="M169" i="10"/>
  <c r="L169" i="10"/>
  <c r="K169" i="10"/>
  <c r="J169" i="10"/>
  <c r="I169" i="10"/>
  <c r="H169" i="10"/>
  <c r="G169" i="10"/>
  <c r="F169" i="10"/>
  <c r="E169" i="10"/>
  <c r="D169" i="10"/>
  <c r="C169" i="10"/>
  <c r="N148" i="10"/>
  <c r="M148" i="10"/>
  <c r="L148" i="10"/>
  <c r="K148" i="10"/>
  <c r="J148" i="10"/>
  <c r="I148" i="10"/>
  <c r="H148" i="10"/>
  <c r="G148" i="10"/>
  <c r="F148" i="10"/>
  <c r="E148" i="10"/>
  <c r="D148" i="10"/>
  <c r="C148" i="10"/>
  <c r="N127" i="10"/>
  <c r="M127" i="10"/>
  <c r="L127" i="10"/>
  <c r="K127" i="10"/>
  <c r="J127" i="10"/>
  <c r="I127" i="10"/>
  <c r="H127" i="10"/>
  <c r="G127" i="10"/>
  <c r="F127" i="10"/>
  <c r="E127" i="10"/>
  <c r="D127" i="10"/>
  <c r="C127" i="10"/>
  <c r="N106" i="10"/>
  <c r="M106" i="10"/>
  <c r="L106" i="10"/>
  <c r="K106" i="10"/>
  <c r="J106" i="10"/>
  <c r="I106" i="10"/>
  <c r="H106" i="10"/>
  <c r="G106" i="10"/>
  <c r="F106" i="10"/>
  <c r="E106" i="10"/>
  <c r="D106" i="10"/>
  <c r="C106" i="10"/>
  <c r="N85" i="10"/>
  <c r="M85" i="10"/>
  <c r="L85" i="10"/>
  <c r="K85" i="10"/>
  <c r="J85" i="10"/>
  <c r="I85" i="10"/>
  <c r="H85" i="10"/>
  <c r="G85" i="10"/>
  <c r="F85" i="10"/>
  <c r="E85" i="10"/>
  <c r="D85" i="10"/>
  <c r="C85" i="10"/>
  <c r="N64" i="10"/>
  <c r="M64" i="10"/>
  <c r="L64" i="10"/>
  <c r="K64" i="10"/>
  <c r="J64" i="10"/>
  <c r="I64" i="10"/>
  <c r="H64" i="10"/>
  <c r="G64" i="10"/>
  <c r="F64" i="10"/>
  <c r="E64" i="10"/>
  <c r="D64" i="10"/>
  <c r="C64" i="10"/>
  <c r="N22" i="10"/>
  <c r="M22" i="10"/>
  <c r="L22" i="10"/>
  <c r="K22" i="10"/>
  <c r="J22" i="10"/>
  <c r="I22" i="10"/>
  <c r="H22" i="10"/>
  <c r="G22" i="10"/>
  <c r="F22" i="10"/>
  <c r="E22" i="10"/>
  <c r="D22" i="10"/>
  <c r="C22" i="10"/>
  <c r="B62" i="6" l="1"/>
  <c r="B7" i="6"/>
  <c r="D49" i="5"/>
  <c r="D47" i="5" l="1"/>
  <c r="C27" i="5"/>
  <c r="K113" i="7" l="1"/>
  <c r="Y113" i="7"/>
  <c r="S71" i="7"/>
  <c r="W44" i="7"/>
  <c r="G113" i="7"/>
  <c r="I113" i="7" s="1"/>
  <c r="M113" i="7" s="1"/>
  <c r="O113" i="7" s="1"/>
  <c r="Q113" i="7" s="1"/>
  <c r="S113" i="7" s="1"/>
  <c r="U113" i="7" s="1"/>
  <c r="W113" i="7" s="1"/>
  <c r="AA113" i="7" s="1"/>
  <c r="E113" i="7"/>
  <c r="G110" i="7"/>
  <c r="I110" i="7" s="1"/>
  <c r="K110" i="7" s="1"/>
  <c r="M110" i="7" s="1"/>
  <c r="O110" i="7" s="1"/>
  <c r="Q110" i="7" s="1"/>
  <c r="S110" i="7" s="1"/>
  <c r="U110" i="7" s="1"/>
  <c r="W110" i="7" s="1"/>
  <c r="Y110" i="7" s="1"/>
  <c r="AA110" i="7" s="1"/>
  <c r="E110" i="7"/>
  <c r="G107" i="7"/>
  <c r="I107" i="7" s="1"/>
  <c r="K107" i="7" s="1"/>
  <c r="M107" i="7" s="1"/>
  <c r="O107" i="7" s="1"/>
  <c r="Q107" i="7" s="1"/>
  <c r="S107" i="7" s="1"/>
  <c r="U107" i="7" s="1"/>
  <c r="W107" i="7" s="1"/>
  <c r="Y107" i="7" s="1"/>
  <c r="AA107" i="7" s="1"/>
  <c r="E107" i="7"/>
  <c r="G104" i="7"/>
  <c r="I104" i="7" s="1"/>
  <c r="K104" i="7" s="1"/>
  <c r="M104" i="7" s="1"/>
  <c r="O104" i="7" s="1"/>
  <c r="Q104" i="7" s="1"/>
  <c r="S104" i="7" s="1"/>
  <c r="U104" i="7" s="1"/>
  <c r="W104" i="7" s="1"/>
  <c r="Y104" i="7" s="1"/>
  <c r="AA104" i="7" s="1"/>
  <c r="E104" i="7"/>
  <c r="G101" i="7"/>
  <c r="I101" i="7" s="1"/>
  <c r="K101" i="7" s="1"/>
  <c r="M101" i="7" s="1"/>
  <c r="O101" i="7" s="1"/>
  <c r="Q101" i="7" s="1"/>
  <c r="S101" i="7" s="1"/>
  <c r="U101" i="7" s="1"/>
  <c r="W101" i="7" s="1"/>
  <c r="Y101" i="7" s="1"/>
  <c r="AA101" i="7" s="1"/>
  <c r="E101" i="7"/>
  <c r="G98" i="7"/>
  <c r="I98" i="7" s="1"/>
  <c r="K98" i="7" s="1"/>
  <c r="M98" i="7" s="1"/>
  <c r="O98" i="7" s="1"/>
  <c r="Q98" i="7" s="1"/>
  <c r="S98" i="7" s="1"/>
  <c r="U98" i="7" s="1"/>
  <c r="W98" i="7" s="1"/>
  <c r="Y98" i="7" s="1"/>
  <c r="AA98" i="7" s="1"/>
  <c r="E98" i="7"/>
  <c r="G95" i="7"/>
  <c r="I95" i="7" s="1"/>
  <c r="K95" i="7" s="1"/>
  <c r="M95" i="7" s="1"/>
  <c r="O95" i="7" s="1"/>
  <c r="Q95" i="7" s="1"/>
  <c r="S95" i="7" s="1"/>
  <c r="U95" i="7" s="1"/>
  <c r="W95" i="7" s="1"/>
  <c r="Y95" i="7" s="1"/>
  <c r="AA95" i="7" s="1"/>
  <c r="E95" i="7"/>
  <c r="G92" i="7"/>
  <c r="I92" i="7" s="1"/>
  <c r="K92" i="7" s="1"/>
  <c r="M92" i="7" s="1"/>
  <c r="O92" i="7" s="1"/>
  <c r="Q92" i="7" s="1"/>
  <c r="S92" i="7" s="1"/>
  <c r="U92" i="7" s="1"/>
  <c r="W92" i="7" s="1"/>
  <c r="Y92" i="7" s="1"/>
  <c r="AA92" i="7" s="1"/>
  <c r="G89" i="7"/>
  <c r="I89" i="7" s="1"/>
  <c r="K89" i="7" s="1"/>
  <c r="M89" i="7" s="1"/>
  <c r="O89" i="7" s="1"/>
  <c r="Q89" i="7" s="1"/>
  <c r="S89" i="7" s="1"/>
  <c r="U89" i="7" s="1"/>
  <c r="W89" i="7" s="1"/>
  <c r="Y89" i="7" s="1"/>
  <c r="AA89" i="7" s="1"/>
  <c r="E89" i="7"/>
  <c r="G86" i="7"/>
  <c r="I86" i="7" s="1"/>
  <c r="K86" i="7" s="1"/>
  <c r="M86" i="7" s="1"/>
  <c r="O86" i="7" s="1"/>
  <c r="Q86" i="7" s="1"/>
  <c r="S86" i="7" s="1"/>
  <c r="U86" i="7" s="1"/>
  <c r="W86" i="7" s="1"/>
  <c r="Y86" i="7" s="1"/>
  <c r="AA86" i="7" s="1"/>
  <c r="E86" i="7"/>
  <c r="AA83" i="7"/>
  <c r="G83" i="7"/>
  <c r="I83" i="7" s="1"/>
  <c r="O83" i="7" s="1"/>
  <c r="Q83" i="7" s="1"/>
  <c r="S83" i="7" s="1"/>
  <c r="U83" i="7" s="1"/>
  <c r="W83" i="7" s="1"/>
  <c r="Y83" i="7" s="1"/>
  <c r="E83" i="7"/>
  <c r="G80" i="7"/>
  <c r="I80" i="7" s="1"/>
  <c r="O80" i="7" s="1"/>
  <c r="Q80" i="7" s="1"/>
  <c r="S80" i="7" s="1"/>
  <c r="U80" i="7" s="1"/>
  <c r="W80" i="7" s="1"/>
  <c r="Y80" i="7" s="1"/>
  <c r="AA80" i="7" s="1"/>
  <c r="E80" i="7"/>
  <c r="G77" i="7"/>
  <c r="I77" i="7" s="1"/>
  <c r="K77" i="7" s="1"/>
  <c r="M77" i="7" s="1"/>
  <c r="O77" i="7" s="1"/>
  <c r="Q77" i="7" s="1"/>
  <c r="S77" i="7" s="1"/>
  <c r="U77" i="7" s="1"/>
  <c r="W77" i="7" s="1"/>
  <c r="Y77" i="7" s="1"/>
  <c r="AA77" i="7" s="1"/>
  <c r="E77" i="7"/>
  <c r="G74" i="7"/>
  <c r="I74" i="7" s="1"/>
  <c r="K74" i="7" s="1"/>
  <c r="M74" i="7" s="1"/>
  <c r="O74" i="7" s="1"/>
  <c r="Q74" i="7" s="1"/>
  <c r="S74" i="7" s="1"/>
  <c r="U74" i="7" s="1"/>
  <c r="W74" i="7" s="1"/>
  <c r="Y74" i="7" s="1"/>
  <c r="AA74" i="7" s="1"/>
  <c r="E74" i="7"/>
  <c r="G71" i="7"/>
  <c r="I71" i="7" s="1"/>
  <c r="K71" i="7" s="1"/>
  <c r="M71" i="7" s="1"/>
  <c r="O71" i="7" s="1"/>
  <c r="Q71" i="7" s="1"/>
  <c r="E71" i="7"/>
  <c r="G68" i="7"/>
  <c r="I68" i="7" s="1"/>
  <c r="K68" i="7" s="1"/>
  <c r="M68" i="7" s="1"/>
  <c r="O68" i="7" s="1"/>
  <c r="Q68" i="7" s="1"/>
  <c r="S68" i="7" s="1"/>
  <c r="U68" i="7" s="1"/>
  <c r="W68" i="7" s="1"/>
  <c r="Y68" i="7" s="1"/>
  <c r="AA68" i="7" s="1"/>
  <c r="E68" i="7"/>
  <c r="G65" i="7"/>
  <c r="I65" i="7" s="1"/>
  <c r="K65" i="7" s="1"/>
  <c r="M65" i="7" s="1"/>
  <c r="O65" i="7" s="1"/>
  <c r="Q65" i="7" s="1"/>
  <c r="S65" i="7" s="1"/>
  <c r="U65" i="7" s="1"/>
  <c r="W65" i="7" s="1"/>
  <c r="Y65" i="7" s="1"/>
  <c r="AA65" i="7" s="1"/>
  <c r="E65" i="7"/>
  <c r="G62" i="7"/>
  <c r="I62" i="7" s="1"/>
  <c r="O62" i="7" s="1"/>
  <c r="Q62" i="7" s="1"/>
  <c r="S62" i="7" s="1"/>
  <c r="U62" i="7" s="1"/>
  <c r="W62" i="7" s="1"/>
  <c r="Y62" i="7" s="1"/>
  <c r="AA62" i="7" s="1"/>
  <c r="E62" i="7"/>
  <c r="G59" i="7"/>
  <c r="I59" i="7" s="1"/>
  <c r="K59" i="7" s="1"/>
  <c r="M59" i="7" s="1"/>
  <c r="O59" i="7" s="1"/>
  <c r="Q59" i="7" s="1"/>
  <c r="S59" i="7" s="1"/>
  <c r="U59" i="7" s="1"/>
  <c r="W59" i="7" s="1"/>
  <c r="Y59" i="7" s="1"/>
  <c r="AA59" i="7" s="1"/>
  <c r="I56" i="7"/>
  <c r="K56" i="7" s="1"/>
  <c r="M56" i="7" s="1"/>
  <c r="O56" i="7" s="1"/>
  <c r="Q56" i="7" s="1"/>
  <c r="S56" i="7" s="1"/>
  <c r="U56" i="7" s="1"/>
  <c r="W56" i="7" s="1"/>
  <c r="Y56" i="7" s="1"/>
  <c r="AA56" i="7" s="1"/>
  <c r="E56" i="7"/>
  <c r="G53" i="7"/>
  <c r="I53" i="7" s="1"/>
  <c r="K53" i="7" s="1"/>
  <c r="M53" i="7" s="1"/>
  <c r="O53" i="7" s="1"/>
  <c r="Q53" i="7" s="1"/>
  <c r="S53" i="7" s="1"/>
  <c r="U53" i="7" s="1"/>
  <c r="W53" i="7" s="1"/>
  <c r="Y53" i="7" s="1"/>
  <c r="AA53" i="7" s="1"/>
  <c r="E53" i="7"/>
  <c r="G50" i="7"/>
  <c r="I50" i="7" s="1"/>
  <c r="K50" i="7" s="1"/>
  <c r="M50" i="7" s="1"/>
  <c r="O50" i="7" s="1"/>
  <c r="Q50" i="7" s="1"/>
  <c r="S50" i="7" s="1"/>
  <c r="U50" i="7" s="1"/>
  <c r="W50" i="7" s="1"/>
  <c r="Y50" i="7" s="1"/>
  <c r="AA50" i="7" s="1"/>
  <c r="E50" i="7"/>
  <c r="E47" i="7"/>
  <c r="G47" i="7" s="1"/>
  <c r="I47" i="7" s="1"/>
  <c r="K47" i="7" s="1"/>
  <c r="M47" i="7" s="1"/>
  <c r="O47" i="7" s="1"/>
  <c r="Q47" i="7" s="1"/>
  <c r="S47" i="7" s="1"/>
  <c r="U47" i="7" s="1"/>
  <c r="W47" i="7" s="1"/>
  <c r="Y47" i="7" s="1"/>
  <c r="AA47" i="7" s="1"/>
  <c r="G44" i="7"/>
  <c r="I44" i="7" s="1"/>
  <c r="K44" i="7" s="1"/>
  <c r="M44" i="7" s="1"/>
  <c r="O44" i="7" s="1"/>
  <c r="Q44" i="7" s="1"/>
  <c r="S44" i="7" s="1"/>
  <c r="U44" i="7" s="1"/>
  <c r="Y44" i="7" s="1"/>
  <c r="AA44" i="7" s="1"/>
  <c r="E44" i="7"/>
  <c r="G41" i="7"/>
  <c r="I41" i="7" s="1"/>
  <c r="K41" i="7" s="1"/>
  <c r="M41" i="7" s="1"/>
  <c r="O41" i="7" s="1"/>
  <c r="Q41" i="7" s="1"/>
  <c r="S41" i="7" s="1"/>
  <c r="U41" i="7" s="1"/>
  <c r="W41" i="7" s="1"/>
  <c r="Y41" i="7" s="1"/>
  <c r="AA41" i="7" s="1"/>
  <c r="E41" i="7"/>
  <c r="G38" i="7"/>
  <c r="I38" i="7" s="1"/>
  <c r="K38" i="7" s="1"/>
  <c r="M38" i="7" s="1"/>
  <c r="O38" i="7" s="1"/>
  <c r="Q38" i="7" s="1"/>
  <c r="S38" i="7" s="1"/>
  <c r="U38" i="7" s="1"/>
  <c r="W38" i="7" s="1"/>
  <c r="Y38" i="7" s="1"/>
  <c r="AA38" i="7" s="1"/>
  <c r="E38" i="7"/>
  <c r="G35" i="7"/>
  <c r="I35" i="7" s="1"/>
  <c r="K35" i="7" s="1"/>
  <c r="M35" i="7" s="1"/>
  <c r="O35" i="7" s="1"/>
  <c r="Q35" i="7" s="1"/>
  <c r="S35" i="7" s="1"/>
  <c r="U35" i="7" s="1"/>
  <c r="W35" i="7" s="1"/>
  <c r="Y35" i="7" s="1"/>
  <c r="AA35" i="7" s="1"/>
  <c r="E35" i="7"/>
  <c r="G32" i="7"/>
  <c r="I32" i="7"/>
  <c r="K32" i="7" s="1"/>
  <c r="M32" i="7" s="1"/>
  <c r="O32" i="7" s="1"/>
  <c r="Q32" i="7" s="1"/>
  <c r="S32" i="7" s="1"/>
  <c r="U32" i="7" s="1"/>
  <c r="W32" i="7" s="1"/>
  <c r="Y32" i="7" s="1"/>
  <c r="AA32" i="7" s="1"/>
  <c r="E32" i="7"/>
  <c r="G29" i="7"/>
  <c r="I29" i="7" s="1"/>
  <c r="K29" i="7" s="1"/>
  <c r="M29" i="7" s="1"/>
  <c r="O29" i="7" s="1"/>
  <c r="Q29" i="7" s="1"/>
  <c r="S29" i="7" s="1"/>
  <c r="U29" i="7" s="1"/>
  <c r="W29" i="7" s="1"/>
  <c r="Y29" i="7" s="1"/>
  <c r="AA29" i="7" s="1"/>
  <c r="E29" i="7"/>
  <c r="G26" i="7"/>
  <c r="I26" i="7" s="1"/>
  <c r="K26" i="7" s="1"/>
  <c r="M26" i="7" s="1"/>
  <c r="O26" i="7" s="1"/>
  <c r="Q26" i="7" s="1"/>
  <c r="S26" i="7" s="1"/>
  <c r="U26" i="7" s="1"/>
  <c r="W26" i="7" s="1"/>
  <c r="Y26" i="7" s="1"/>
  <c r="AA26" i="7" s="1"/>
  <c r="E26" i="7"/>
  <c r="G23" i="7"/>
  <c r="I23" i="7" s="1"/>
  <c r="K23" i="7" s="1"/>
  <c r="M23" i="7" s="1"/>
  <c r="O23" i="7" s="1"/>
  <c r="Q23" i="7" s="1"/>
  <c r="S23" i="7" s="1"/>
  <c r="U23" i="7" s="1"/>
  <c r="W23" i="7" s="1"/>
  <c r="Y23" i="7" s="1"/>
  <c r="AA23" i="7" s="1"/>
  <c r="E23" i="7"/>
  <c r="G20" i="7"/>
  <c r="I20" i="7" s="1"/>
  <c r="K20" i="7" s="1"/>
  <c r="M20" i="7" s="1"/>
  <c r="O20" i="7" s="1"/>
  <c r="Q20" i="7" s="1"/>
  <c r="S20" i="7" s="1"/>
  <c r="U20" i="7" s="1"/>
  <c r="W20" i="7" s="1"/>
  <c r="Y20" i="7" s="1"/>
  <c r="AA20" i="7" s="1"/>
  <c r="E20" i="7"/>
  <c r="G17" i="7"/>
  <c r="I17" i="7" s="1"/>
  <c r="K17" i="7" s="1"/>
  <c r="M17" i="7" s="1"/>
  <c r="O17" i="7" s="1"/>
  <c r="Q17" i="7" s="1"/>
  <c r="S17" i="7" s="1"/>
  <c r="U17" i="7" s="1"/>
  <c r="W17" i="7" s="1"/>
  <c r="Y17" i="7" s="1"/>
  <c r="AA17" i="7" s="1"/>
  <c r="E17" i="7"/>
  <c r="E14" i="7"/>
  <c r="G14" i="7" s="1"/>
  <c r="I14" i="7" s="1"/>
  <c r="K14" i="7" s="1"/>
  <c r="M14" i="7" s="1"/>
  <c r="O14" i="7" s="1"/>
  <c r="Q14" i="7" s="1"/>
  <c r="S14" i="7" s="1"/>
  <c r="U14" i="7" s="1"/>
  <c r="W14" i="7" s="1"/>
  <c r="Y14" i="7" s="1"/>
  <c r="AA14" i="7" s="1"/>
  <c r="E11" i="7"/>
  <c r="G11" i="7" s="1"/>
  <c r="I11" i="7" s="1"/>
  <c r="K11" i="7" s="1"/>
  <c r="M11" i="7" s="1"/>
  <c r="O11" i="7" s="1"/>
  <c r="Q11" i="7" s="1"/>
  <c r="S11" i="7" s="1"/>
  <c r="U11" i="7" s="1"/>
  <c r="W11" i="7" s="1"/>
  <c r="Y11" i="7" s="1"/>
  <c r="AA11" i="7" s="1"/>
  <c r="E8" i="7"/>
  <c r="G8" i="7" s="1"/>
  <c r="I8" i="7" s="1"/>
  <c r="K8" i="7" s="1"/>
  <c r="M8" i="7" s="1"/>
  <c r="O8" i="7" s="1"/>
  <c r="Q8" i="7" s="1"/>
  <c r="S8" i="7" s="1"/>
  <c r="U8" i="7" s="1"/>
  <c r="W8" i="7" s="1"/>
  <c r="Y8" i="7" s="1"/>
  <c r="AA8" i="7" s="1"/>
  <c r="E5" i="7"/>
  <c r="G5" i="7" s="1"/>
  <c r="I5" i="7" s="1"/>
  <c r="K5" i="7" s="1"/>
  <c r="M5" i="7" s="1"/>
  <c r="O5" i="7" s="1"/>
  <c r="Q5" i="7" s="1"/>
  <c r="S5" i="7" s="1"/>
  <c r="U5" i="7" s="1"/>
  <c r="W5" i="7" s="1"/>
  <c r="Y5" i="7" s="1"/>
  <c r="AA5" i="7" s="1"/>
  <c r="U71" i="7" l="1"/>
  <c r="W71" i="7" s="1"/>
  <c r="Y71" i="7" s="1"/>
  <c r="AA71" i="7" s="1"/>
  <c r="C44" i="9"/>
  <c r="N34" i="9"/>
  <c r="M34" i="9"/>
  <c r="L34" i="9"/>
  <c r="K34" i="9"/>
  <c r="J34" i="9"/>
  <c r="I34" i="9"/>
  <c r="H34" i="9"/>
  <c r="G34" i="9"/>
  <c r="F34" i="9"/>
  <c r="E34" i="9"/>
  <c r="D34" i="9"/>
  <c r="C34" i="9"/>
  <c r="N33" i="9"/>
  <c r="M33" i="9"/>
  <c r="L33" i="9"/>
  <c r="K33" i="9"/>
  <c r="J33" i="9"/>
  <c r="I33" i="9"/>
  <c r="H33" i="9"/>
  <c r="G33" i="9"/>
  <c r="F33" i="9"/>
  <c r="E33" i="9"/>
  <c r="D33" i="9"/>
  <c r="C33" i="9"/>
  <c r="N30" i="9"/>
  <c r="M30" i="9"/>
  <c r="L30" i="9"/>
  <c r="K30" i="9"/>
  <c r="J30" i="9"/>
  <c r="I30" i="9"/>
  <c r="H30" i="9"/>
  <c r="G30" i="9"/>
  <c r="F30" i="9"/>
  <c r="E30" i="9"/>
  <c r="D30" i="9"/>
  <c r="N29" i="9"/>
  <c r="M29" i="9"/>
  <c r="L29" i="9"/>
  <c r="K29" i="9"/>
  <c r="J29" i="9"/>
  <c r="I29" i="9"/>
  <c r="H29" i="9"/>
  <c r="G29" i="9"/>
  <c r="F29" i="9"/>
  <c r="E29" i="9"/>
  <c r="D29" i="9"/>
  <c r="C29" i="9"/>
  <c r="N26" i="9"/>
  <c r="M26" i="9"/>
  <c r="L26" i="9"/>
  <c r="K26" i="9"/>
  <c r="J26" i="9"/>
  <c r="I26" i="9"/>
  <c r="H26" i="9"/>
  <c r="G26" i="9"/>
  <c r="F26" i="9"/>
  <c r="E26" i="9"/>
  <c r="D26" i="9"/>
  <c r="N25" i="9"/>
  <c r="M25" i="9"/>
  <c r="L25" i="9"/>
  <c r="K25" i="9"/>
  <c r="J25" i="9"/>
  <c r="I25" i="9"/>
  <c r="H25" i="9"/>
  <c r="G25" i="9"/>
  <c r="F25" i="9"/>
  <c r="E25" i="9"/>
  <c r="D25" i="9"/>
  <c r="C25" i="9"/>
  <c r="N21" i="9"/>
  <c r="M21" i="9"/>
  <c r="L21" i="9"/>
  <c r="K21" i="9"/>
  <c r="J21" i="9"/>
  <c r="I21" i="9"/>
  <c r="H21" i="9"/>
  <c r="G21" i="9"/>
  <c r="F21" i="9"/>
  <c r="E21" i="9"/>
  <c r="D21" i="9"/>
  <c r="C21" i="9"/>
  <c r="N18" i="9"/>
  <c r="M18" i="9"/>
  <c r="L18" i="9"/>
  <c r="K18" i="9"/>
  <c r="J18" i="9"/>
  <c r="I18" i="9"/>
  <c r="H18" i="9"/>
  <c r="G18" i="9"/>
  <c r="F18" i="9"/>
  <c r="E18" i="9"/>
  <c r="D18" i="9"/>
  <c r="N17" i="9"/>
  <c r="M17" i="9"/>
  <c r="L17" i="9"/>
  <c r="K17" i="9"/>
  <c r="J17" i="9"/>
  <c r="I17" i="9"/>
  <c r="H17" i="9"/>
  <c r="G17" i="9"/>
  <c r="F17" i="9"/>
  <c r="E17" i="9"/>
  <c r="D17" i="9"/>
  <c r="C17" i="9"/>
  <c r="N14" i="9"/>
  <c r="M14" i="9"/>
  <c r="L14" i="9"/>
  <c r="K14" i="9"/>
  <c r="J14" i="9"/>
  <c r="I14" i="9"/>
  <c r="H14" i="9"/>
  <c r="G14" i="9"/>
  <c r="F14" i="9"/>
  <c r="E14" i="9"/>
  <c r="D14" i="9"/>
  <c r="N13" i="9"/>
  <c r="M13" i="9"/>
  <c r="L13" i="9"/>
  <c r="K13" i="9"/>
  <c r="J13" i="9"/>
  <c r="I13" i="9"/>
  <c r="H13" i="9"/>
  <c r="G13" i="9"/>
  <c r="F13" i="9"/>
  <c r="E13" i="9"/>
  <c r="D13" i="9"/>
  <c r="C13" i="9"/>
  <c r="G44" i="9" l="1"/>
  <c r="G39" i="9" s="1"/>
  <c r="K44" i="9"/>
  <c r="D43" i="9"/>
  <c r="D38" i="9" s="1"/>
  <c r="E44" i="9"/>
  <c r="E39" i="9" s="1"/>
  <c r="I44" i="9"/>
  <c r="I39" i="9" s="1"/>
  <c r="M44" i="9"/>
  <c r="M39" i="9" s="1"/>
  <c r="C43" i="9"/>
  <c r="C38" i="9" s="1"/>
  <c r="O29" i="9"/>
  <c r="O30" i="9"/>
  <c r="I43" i="9"/>
  <c r="I38" i="9" s="1"/>
  <c r="M43" i="9"/>
  <c r="M38" i="9" s="1"/>
  <c r="F44" i="9"/>
  <c r="F39" i="9" s="1"/>
  <c r="J44" i="9"/>
  <c r="J39" i="9" s="1"/>
  <c r="N44" i="9"/>
  <c r="N39" i="9" s="1"/>
  <c r="O21" i="9"/>
  <c r="O25" i="9"/>
  <c r="E43" i="9"/>
  <c r="F43" i="9"/>
  <c r="F38" i="9" s="1"/>
  <c r="J43" i="9"/>
  <c r="J38" i="9" s="1"/>
  <c r="N43" i="9"/>
  <c r="N38" i="9" s="1"/>
  <c r="O17" i="9"/>
  <c r="O18" i="9"/>
  <c r="G43" i="9"/>
  <c r="G38" i="9" s="1"/>
  <c r="K43" i="9"/>
  <c r="K38" i="9" s="1"/>
  <c r="O14" i="9"/>
  <c r="H44" i="9"/>
  <c r="H39" i="9" s="1"/>
  <c r="L44" i="9"/>
  <c r="H43" i="9"/>
  <c r="H38" i="9" s="1"/>
  <c r="L43" i="9"/>
  <c r="O26" i="9"/>
  <c r="O33" i="9"/>
  <c r="O34" i="9"/>
  <c r="K39" i="9"/>
  <c r="L39" i="9"/>
  <c r="L38" i="9"/>
  <c r="E38" i="9"/>
  <c r="D44" i="9"/>
  <c r="D39" i="9" s="1"/>
  <c r="O13" i="9"/>
  <c r="C39" i="9"/>
  <c r="O43" i="9" l="1"/>
  <c r="O38" i="9"/>
  <c r="O39" i="9"/>
  <c r="O44" i="9"/>
  <c r="AA117" i="7"/>
  <c r="Y117" i="7"/>
  <c r="W117" i="7"/>
  <c r="U117" i="7"/>
  <c r="S117" i="7"/>
  <c r="Q117" i="7"/>
  <c r="O117" i="7"/>
  <c r="K117" i="7"/>
  <c r="I117" i="7"/>
  <c r="G117" i="7"/>
  <c r="E117" i="7"/>
  <c r="B68" i="6" l="1"/>
  <c r="M65" i="6"/>
  <c r="L65" i="6"/>
  <c r="K65" i="6"/>
  <c r="J65" i="6"/>
  <c r="I65" i="6"/>
  <c r="B65" i="6"/>
  <c r="M62" i="6"/>
  <c r="L62" i="6"/>
  <c r="K62" i="6"/>
  <c r="J62" i="6"/>
  <c r="I62" i="6"/>
  <c r="D36" i="5"/>
  <c r="B53" i="6" s="1"/>
  <c r="D40" i="5"/>
  <c r="B59" i="6" s="1"/>
  <c r="D38" i="5"/>
  <c r="F38" i="5" s="1"/>
  <c r="M30" i="6"/>
  <c r="L30" i="6"/>
  <c r="K30" i="6"/>
  <c r="J30" i="6"/>
  <c r="I30" i="6"/>
  <c r="H30" i="5"/>
  <c r="D27" i="6" s="1"/>
  <c r="M24" i="6"/>
  <c r="L24" i="6"/>
  <c r="K24" i="6"/>
  <c r="J24" i="6"/>
  <c r="I24" i="6"/>
  <c r="M18" i="6"/>
  <c r="L18" i="6"/>
  <c r="K18" i="6"/>
  <c r="J18" i="6"/>
  <c r="I18" i="6"/>
  <c r="M15" i="6"/>
  <c r="L15" i="6"/>
  <c r="K15" i="6"/>
  <c r="J15" i="6"/>
  <c r="I15" i="6"/>
  <c r="M12" i="6"/>
  <c r="L12" i="6"/>
  <c r="K12" i="6"/>
  <c r="J12" i="6"/>
  <c r="I12" i="6"/>
  <c r="P7" i="5"/>
  <c r="H12" i="6" s="1"/>
  <c r="M9" i="6"/>
  <c r="L9" i="6"/>
  <c r="K9" i="6"/>
  <c r="J9" i="6"/>
  <c r="I9" i="6"/>
  <c r="M6" i="6"/>
  <c r="L6" i="6"/>
  <c r="K6" i="6"/>
  <c r="J6" i="6"/>
  <c r="C71" i="6" l="1"/>
  <c r="C72" i="6" s="1"/>
  <c r="B71" i="6"/>
  <c r="B72" i="6" s="1"/>
  <c r="B56" i="6"/>
  <c r="H38" i="5"/>
  <c r="C56" i="6"/>
  <c r="F40" i="5"/>
  <c r="F36" i="5"/>
  <c r="C53" i="6" s="1"/>
  <c r="C66" i="6"/>
  <c r="D66" i="6"/>
  <c r="E66" i="6"/>
  <c r="F66" i="6"/>
  <c r="G66" i="6"/>
  <c r="H66" i="6"/>
  <c r="I66" i="6"/>
  <c r="J66" i="6"/>
  <c r="K66" i="6"/>
  <c r="L66" i="6"/>
  <c r="M66" i="6"/>
  <c r="B69" i="6"/>
  <c r="B66" i="6"/>
  <c r="D63" i="6"/>
  <c r="E63" i="6"/>
  <c r="F63" i="6"/>
  <c r="G63" i="6"/>
  <c r="H63" i="6"/>
  <c r="I63" i="6"/>
  <c r="J63" i="6"/>
  <c r="K63" i="6"/>
  <c r="L63" i="6"/>
  <c r="M63" i="6"/>
  <c r="B63" i="6"/>
  <c r="I31" i="6"/>
  <c r="J31" i="6"/>
  <c r="K31" i="6"/>
  <c r="L31" i="6"/>
  <c r="M31" i="6"/>
  <c r="D28" i="6"/>
  <c r="I25" i="6"/>
  <c r="J25" i="6"/>
  <c r="K25" i="6"/>
  <c r="L25" i="6"/>
  <c r="M25" i="6"/>
  <c r="I19" i="6"/>
  <c r="J19" i="6"/>
  <c r="K19" i="6"/>
  <c r="L19" i="6"/>
  <c r="M19" i="6"/>
  <c r="M16" i="6"/>
  <c r="I16" i="6"/>
  <c r="J16" i="6"/>
  <c r="K16" i="6"/>
  <c r="L16" i="6"/>
  <c r="N65" i="6"/>
  <c r="N52" i="6"/>
  <c r="D71" i="6" l="1"/>
  <c r="D72" i="6" s="1"/>
  <c r="H40" i="5"/>
  <c r="C59" i="6"/>
  <c r="C68" i="6"/>
  <c r="N66" i="6"/>
  <c r="H36" i="5"/>
  <c r="D53" i="6" s="1"/>
  <c r="J38" i="5"/>
  <c r="D56" i="6"/>
  <c r="E53" i="6"/>
  <c r="L51" i="6"/>
  <c r="E51" i="6"/>
  <c r="D51" i="6"/>
  <c r="M50" i="6"/>
  <c r="M51" i="6" s="1"/>
  <c r="L50" i="6"/>
  <c r="K50" i="6"/>
  <c r="K51" i="6" s="1"/>
  <c r="J50" i="6"/>
  <c r="J51" i="6" s="1"/>
  <c r="I50" i="6"/>
  <c r="I51" i="6" s="1"/>
  <c r="H50" i="6"/>
  <c r="H51" i="6" s="1"/>
  <c r="G50" i="6"/>
  <c r="G51" i="6" s="1"/>
  <c r="F50" i="6"/>
  <c r="F51" i="6" s="1"/>
  <c r="E50" i="6"/>
  <c r="D50" i="6"/>
  <c r="C50" i="6"/>
  <c r="C51" i="6" s="1"/>
  <c r="B50" i="6"/>
  <c r="N50" i="6" s="1"/>
  <c r="N48" i="6"/>
  <c r="N47" i="6"/>
  <c r="M44" i="6"/>
  <c r="M45" i="6" s="1"/>
  <c r="L44" i="6"/>
  <c r="L45" i="6" s="1"/>
  <c r="K44" i="6"/>
  <c r="K45" i="6" s="1"/>
  <c r="J44" i="6"/>
  <c r="J45" i="6" s="1"/>
  <c r="I44" i="6"/>
  <c r="I45" i="6" s="1"/>
  <c r="H44" i="6"/>
  <c r="H45" i="6" s="1"/>
  <c r="G44" i="6"/>
  <c r="G45" i="6" s="1"/>
  <c r="F44" i="6"/>
  <c r="F45" i="6" s="1"/>
  <c r="E44" i="6"/>
  <c r="E45" i="6" s="1"/>
  <c r="D44" i="6"/>
  <c r="C44" i="6"/>
  <c r="C45" i="6" s="1"/>
  <c r="N45" i="6" s="1"/>
  <c r="B44" i="6"/>
  <c r="N44" i="6" s="1"/>
  <c r="N42" i="6"/>
  <c r="N41" i="6"/>
  <c r="N39" i="6"/>
  <c r="M38" i="6"/>
  <c r="L38" i="6"/>
  <c r="K38" i="6"/>
  <c r="J38" i="6"/>
  <c r="I38" i="6"/>
  <c r="H38" i="6"/>
  <c r="G38" i="6"/>
  <c r="F38" i="6"/>
  <c r="E38" i="6"/>
  <c r="C38" i="6"/>
  <c r="B38" i="6"/>
  <c r="N38" i="6" s="1"/>
  <c r="N32" i="6"/>
  <c r="N29" i="6"/>
  <c r="N26" i="6"/>
  <c r="N20" i="6"/>
  <c r="N17" i="6"/>
  <c r="N14" i="6"/>
  <c r="M13" i="6"/>
  <c r="L13" i="6"/>
  <c r="K13" i="6"/>
  <c r="J13" i="6"/>
  <c r="I13" i="6"/>
  <c r="H13" i="6"/>
  <c r="N11" i="6"/>
  <c r="M10" i="6"/>
  <c r="L10" i="6"/>
  <c r="K10" i="6"/>
  <c r="J10" i="6"/>
  <c r="I10" i="6"/>
  <c r="N8" i="6"/>
  <c r="Z45" i="5"/>
  <c r="X45" i="5"/>
  <c r="V45" i="5"/>
  <c r="T45" i="5"/>
  <c r="R45" i="5"/>
  <c r="P45" i="5"/>
  <c r="N45" i="5"/>
  <c r="L45" i="5"/>
  <c r="J45" i="5"/>
  <c r="H45" i="5"/>
  <c r="F45" i="5"/>
  <c r="C62" i="6" s="1"/>
  <c r="D45" i="5"/>
  <c r="D34" i="5"/>
  <c r="P32" i="5"/>
  <c r="H30" i="6" s="1"/>
  <c r="J32" i="5"/>
  <c r="E30" i="6" s="1"/>
  <c r="F32" i="5"/>
  <c r="C30" i="6" s="1"/>
  <c r="D32" i="5"/>
  <c r="B30" i="6" s="1"/>
  <c r="L30" i="5"/>
  <c r="J30" i="5"/>
  <c r="E27" i="6" s="1"/>
  <c r="E28" i="6" s="1"/>
  <c r="F30" i="5"/>
  <c r="C27" i="6" s="1"/>
  <c r="C28" i="6" s="1"/>
  <c r="D30" i="5"/>
  <c r="B27" i="6" s="1"/>
  <c r="B28" i="6" s="1"/>
  <c r="J29" i="5"/>
  <c r="E24" i="6" s="1"/>
  <c r="F29" i="5"/>
  <c r="C24" i="6" s="1"/>
  <c r="R32" i="5"/>
  <c r="N32" i="5"/>
  <c r="G30" i="6" s="1"/>
  <c r="X29" i="5"/>
  <c r="T29" i="5"/>
  <c r="P29" i="5"/>
  <c r="L29" i="5"/>
  <c r="F24" i="6" s="1"/>
  <c r="H29" i="5"/>
  <c r="D24" i="6" s="1"/>
  <c r="D29" i="5"/>
  <c r="B24" i="6" s="1"/>
  <c r="H13" i="5"/>
  <c r="F13" i="5"/>
  <c r="C21" i="6" s="1"/>
  <c r="D13" i="5"/>
  <c r="B21" i="6" s="1"/>
  <c r="Z11" i="5"/>
  <c r="X11" i="5"/>
  <c r="V11" i="5"/>
  <c r="T11" i="5"/>
  <c r="R11" i="5"/>
  <c r="P11" i="5"/>
  <c r="H18" i="6" s="1"/>
  <c r="N11" i="5"/>
  <c r="G18" i="6" s="1"/>
  <c r="L11" i="5"/>
  <c r="F18" i="6" s="1"/>
  <c r="J11" i="5"/>
  <c r="E18" i="6" s="1"/>
  <c r="H11" i="5"/>
  <c r="D18" i="6" s="1"/>
  <c r="F11" i="5"/>
  <c r="C18" i="6" s="1"/>
  <c r="D11" i="5"/>
  <c r="B18" i="6" s="1"/>
  <c r="Z9" i="5"/>
  <c r="X9" i="5"/>
  <c r="V9" i="5"/>
  <c r="T9" i="5"/>
  <c r="R9" i="5"/>
  <c r="P9" i="5"/>
  <c r="H15" i="6" s="1"/>
  <c r="H16" i="6" s="1"/>
  <c r="N9" i="5"/>
  <c r="G15" i="6" s="1"/>
  <c r="G16" i="6" s="1"/>
  <c r="L9" i="5"/>
  <c r="F15" i="6" s="1"/>
  <c r="F16" i="6" s="1"/>
  <c r="J9" i="5"/>
  <c r="E15" i="6" s="1"/>
  <c r="E16" i="6" s="1"/>
  <c r="H9" i="5"/>
  <c r="D15" i="6" s="1"/>
  <c r="D16" i="6" s="1"/>
  <c r="F9" i="5"/>
  <c r="C15" i="6" s="1"/>
  <c r="C16" i="6" s="1"/>
  <c r="D9" i="5"/>
  <c r="B15" i="6" s="1"/>
  <c r="Z7" i="5"/>
  <c r="X7" i="5"/>
  <c r="V7" i="5"/>
  <c r="T7" i="5"/>
  <c r="R7" i="5"/>
  <c r="N7" i="5"/>
  <c r="G12" i="6" s="1"/>
  <c r="G13" i="6" s="1"/>
  <c r="L7" i="5"/>
  <c r="F12" i="6" s="1"/>
  <c r="F13" i="6" s="1"/>
  <c r="J7" i="5"/>
  <c r="E12" i="6" s="1"/>
  <c r="E13" i="6" s="1"/>
  <c r="H7" i="5"/>
  <c r="D12" i="6" s="1"/>
  <c r="D13" i="6" s="1"/>
  <c r="F7" i="5"/>
  <c r="C12" i="6" s="1"/>
  <c r="C13" i="6" s="1"/>
  <c r="D7" i="5"/>
  <c r="B12" i="6" s="1"/>
  <c r="Z5" i="5"/>
  <c r="X5" i="5"/>
  <c r="V5" i="5"/>
  <c r="T5" i="5"/>
  <c r="R5" i="5"/>
  <c r="P5" i="5"/>
  <c r="H9" i="6" s="1"/>
  <c r="H10" i="6" s="1"/>
  <c r="N5" i="5"/>
  <c r="G9" i="6" s="1"/>
  <c r="G10" i="6" s="1"/>
  <c r="L5" i="5"/>
  <c r="F9" i="6" s="1"/>
  <c r="F10" i="6" s="1"/>
  <c r="J5" i="5"/>
  <c r="E9" i="6" s="1"/>
  <c r="E10" i="6" s="1"/>
  <c r="H5" i="5"/>
  <c r="D9" i="6" s="1"/>
  <c r="D10" i="6" s="1"/>
  <c r="F5" i="5"/>
  <c r="C9" i="6" s="1"/>
  <c r="C10" i="6" s="1"/>
  <c r="D5" i="5"/>
  <c r="B9" i="6" s="1"/>
  <c r="Z3" i="5"/>
  <c r="X3" i="5"/>
  <c r="V3" i="5"/>
  <c r="T3" i="5"/>
  <c r="P3" i="5"/>
  <c r="N3" i="5"/>
  <c r="G6" i="6" s="1"/>
  <c r="G7" i="6" s="1"/>
  <c r="L3" i="5"/>
  <c r="F6" i="6" s="1"/>
  <c r="J3" i="5"/>
  <c r="E6" i="6" s="1"/>
  <c r="H3" i="5"/>
  <c r="D6" i="6" s="1"/>
  <c r="F3" i="5"/>
  <c r="C6" i="6" s="1"/>
  <c r="D3" i="5"/>
  <c r="B6" i="6" s="1"/>
  <c r="R3" i="5" l="1"/>
  <c r="I6" i="6" s="1"/>
  <c r="I7" i="6" s="1"/>
  <c r="H6" i="6"/>
  <c r="H7" i="6" s="1"/>
  <c r="N30" i="5"/>
  <c r="F27" i="6"/>
  <c r="F28" i="6" s="1"/>
  <c r="N62" i="6"/>
  <c r="C63" i="6"/>
  <c r="N63" i="6" s="1"/>
  <c r="D21" i="6"/>
  <c r="J13" i="5"/>
  <c r="N19" i="6"/>
  <c r="N12" i="6"/>
  <c r="K49" i="5"/>
  <c r="E71" i="6"/>
  <c r="E72" i="6" s="1"/>
  <c r="J36" i="5"/>
  <c r="L36" i="5" s="1"/>
  <c r="N36" i="5" s="1"/>
  <c r="D68" i="6"/>
  <c r="J40" i="5"/>
  <c r="D59" i="6"/>
  <c r="N15" i="6"/>
  <c r="B16" i="6"/>
  <c r="N16" i="6" s="1"/>
  <c r="L38" i="5"/>
  <c r="E56" i="6"/>
  <c r="F34" i="5"/>
  <c r="N9" i="6"/>
  <c r="B10" i="6"/>
  <c r="N10" i="6" s="1"/>
  <c r="N18" i="6"/>
  <c r="B13" i="6"/>
  <c r="N13" i="6" s="1"/>
  <c r="B51" i="6"/>
  <c r="N51" i="6" s="1"/>
  <c r="Z32" i="5"/>
  <c r="H32" i="5"/>
  <c r="D30" i="6" s="1"/>
  <c r="V32" i="5"/>
  <c r="N29" i="5"/>
  <c r="G24" i="6" s="1"/>
  <c r="N25" i="6" s="1"/>
  <c r="V29" i="5"/>
  <c r="R29" i="5"/>
  <c r="Z29" i="5"/>
  <c r="X32" i="5"/>
  <c r="L32" i="5"/>
  <c r="F30" i="6" s="1"/>
  <c r="T32" i="5"/>
  <c r="H815" i="1"/>
  <c r="I815" i="1"/>
  <c r="T815" i="1" s="1"/>
  <c r="J815" i="1"/>
  <c r="K815" i="1"/>
  <c r="L815" i="1"/>
  <c r="M815" i="1"/>
  <c r="N815" i="1"/>
  <c r="O815" i="1"/>
  <c r="P815" i="1"/>
  <c r="Q815" i="1"/>
  <c r="R815" i="1"/>
  <c r="S815" i="1"/>
  <c r="T814" i="1"/>
  <c r="T813" i="1"/>
  <c r="T812" i="1"/>
  <c r="T811" i="1"/>
  <c r="T810" i="1"/>
  <c r="T809" i="1"/>
  <c r="T808" i="1"/>
  <c r="T807" i="1"/>
  <c r="T806" i="1"/>
  <c r="T805" i="1"/>
  <c r="T804" i="1"/>
  <c r="T803" i="1"/>
  <c r="T802" i="1"/>
  <c r="T801" i="1"/>
  <c r="T800" i="1"/>
  <c r="T799" i="1"/>
  <c r="T798" i="1"/>
  <c r="T797" i="1"/>
  <c r="T796" i="1"/>
  <c r="T795" i="1"/>
  <c r="T794" i="1"/>
  <c r="T793" i="1"/>
  <c r="T792" i="1"/>
  <c r="T791" i="1"/>
  <c r="T790" i="1"/>
  <c r="T789" i="1"/>
  <c r="T788" i="1"/>
  <c r="T787" i="1"/>
  <c r="T777" i="1"/>
  <c r="T776" i="1"/>
  <c r="T775" i="1"/>
  <c r="T774" i="1"/>
  <c r="T773" i="1"/>
  <c r="T772" i="1"/>
  <c r="T771" i="1"/>
  <c r="T769" i="1"/>
  <c r="T768" i="1"/>
  <c r="T767" i="1"/>
  <c r="T766" i="1"/>
  <c r="T765" i="1"/>
  <c r="T764" i="1"/>
  <c r="T763" i="1"/>
  <c r="T762" i="1"/>
  <c r="T761" i="1"/>
  <c r="T760" i="1"/>
  <c r="T759" i="1"/>
  <c r="T758" i="1"/>
  <c r="T757" i="1"/>
  <c r="T756" i="1"/>
  <c r="T755" i="1"/>
  <c r="T753" i="1"/>
  <c r="T752" i="1"/>
  <c r="T751" i="1"/>
  <c r="T750" i="1"/>
  <c r="T749" i="1"/>
  <c r="T748" i="1"/>
  <c r="T747" i="1"/>
  <c r="T746" i="1"/>
  <c r="T745" i="1"/>
  <c r="T743" i="1"/>
  <c r="T742" i="1"/>
  <c r="T741" i="1"/>
  <c r="T740" i="1"/>
  <c r="T739" i="1"/>
  <c r="T738" i="1"/>
  <c r="T737" i="1"/>
  <c r="T736" i="1"/>
  <c r="T735" i="1"/>
  <c r="T734" i="1"/>
  <c r="T733" i="1"/>
  <c r="T732" i="1"/>
  <c r="T731" i="1"/>
  <c r="T730" i="1"/>
  <c r="T729" i="1"/>
  <c r="T728" i="1"/>
  <c r="T727" i="1"/>
  <c r="T726" i="1"/>
  <c r="T725" i="1"/>
  <c r="T724" i="1"/>
  <c r="T723" i="1"/>
  <c r="T722" i="1"/>
  <c r="T721" i="1"/>
  <c r="T720" i="1"/>
  <c r="T719" i="1"/>
  <c r="T718" i="1"/>
  <c r="T717" i="1"/>
  <c r="T716" i="1"/>
  <c r="T715" i="1"/>
  <c r="T714" i="1"/>
  <c r="T713" i="1"/>
  <c r="T712" i="1"/>
  <c r="T711" i="1"/>
  <c r="T710" i="1"/>
  <c r="T709" i="1"/>
  <c r="T708" i="1"/>
  <c r="T707" i="1"/>
  <c r="T706" i="1"/>
  <c r="T705" i="1"/>
  <c r="T704" i="1"/>
  <c r="T703" i="1"/>
  <c r="T702" i="1"/>
  <c r="T701" i="1"/>
  <c r="T699" i="1"/>
  <c r="T697" i="1"/>
  <c r="T696" i="1"/>
  <c r="T695" i="1"/>
  <c r="T694" i="1"/>
  <c r="T693" i="1"/>
  <c r="T691" i="1"/>
  <c r="T690" i="1"/>
  <c r="T689" i="1"/>
  <c r="T688" i="1"/>
  <c r="T687" i="1"/>
  <c r="T686" i="1"/>
  <c r="T685" i="1"/>
  <c r="T683" i="1"/>
  <c r="T682" i="1"/>
  <c r="T681" i="1"/>
  <c r="T679" i="1"/>
  <c r="T677" i="1"/>
  <c r="T676" i="1"/>
  <c r="T674" i="1"/>
  <c r="T673" i="1"/>
  <c r="T672" i="1"/>
  <c r="T671" i="1"/>
  <c r="T670" i="1"/>
  <c r="T669" i="1"/>
  <c r="T668" i="1"/>
  <c r="T667" i="1"/>
  <c r="T666" i="1"/>
  <c r="T664" i="1"/>
  <c r="T663" i="1"/>
  <c r="T662" i="1"/>
  <c r="T661" i="1"/>
  <c r="T660" i="1"/>
  <c r="T659" i="1"/>
  <c r="T658" i="1"/>
  <c r="T657" i="1"/>
  <c r="T656" i="1"/>
  <c r="T655" i="1"/>
  <c r="H654" i="1"/>
  <c r="T654" i="1" s="1"/>
  <c r="I654" i="1"/>
  <c r="J654" i="1"/>
  <c r="K654" i="1"/>
  <c r="L654" i="1"/>
  <c r="M654" i="1"/>
  <c r="N654" i="1"/>
  <c r="O654" i="1"/>
  <c r="P654" i="1"/>
  <c r="Q654" i="1"/>
  <c r="R654" i="1"/>
  <c r="S654" i="1"/>
  <c r="T653" i="1"/>
  <c r="T652" i="1"/>
  <c r="T651" i="1"/>
  <c r="T650" i="1"/>
  <c r="T649" i="1"/>
  <c r="T648" i="1"/>
  <c r="T647" i="1"/>
  <c r="T646" i="1"/>
  <c r="T645" i="1"/>
  <c r="T644" i="1"/>
  <c r="T643" i="1"/>
  <c r="T642" i="1"/>
  <c r="T641" i="1"/>
  <c r="T640" i="1"/>
  <c r="T639" i="1"/>
  <c r="T638" i="1"/>
  <c r="T637" i="1"/>
  <c r="T636" i="1"/>
  <c r="T635" i="1"/>
  <c r="T634" i="1"/>
  <c r="T633" i="1"/>
  <c r="T632" i="1"/>
  <c r="T631" i="1"/>
  <c r="T630" i="1"/>
  <c r="T629" i="1"/>
  <c r="T628" i="1"/>
  <c r="T627" i="1"/>
  <c r="T626" i="1"/>
  <c r="T616" i="1"/>
  <c r="T615" i="1"/>
  <c r="T614" i="1"/>
  <c r="T613" i="1"/>
  <c r="T612" i="1"/>
  <c r="T611" i="1"/>
  <c r="T610" i="1"/>
  <c r="T608" i="1"/>
  <c r="T607" i="1"/>
  <c r="T606" i="1"/>
  <c r="T605" i="1"/>
  <c r="T604" i="1"/>
  <c r="T603" i="1"/>
  <c r="T602" i="1"/>
  <c r="T601" i="1"/>
  <c r="T600" i="1"/>
  <c r="T599" i="1"/>
  <c r="T598" i="1"/>
  <c r="T597" i="1"/>
  <c r="T596" i="1"/>
  <c r="T595" i="1"/>
  <c r="T594" i="1"/>
  <c r="T592" i="1"/>
  <c r="T591" i="1"/>
  <c r="T590" i="1"/>
  <c r="T589" i="1"/>
  <c r="T588" i="1"/>
  <c r="T587" i="1"/>
  <c r="T585" i="1"/>
  <c r="T584" i="1"/>
  <c r="T583" i="1"/>
  <c r="T582" i="1"/>
  <c r="T581" i="1"/>
  <c r="T580" i="1"/>
  <c r="T579" i="1"/>
  <c r="T578" i="1"/>
  <c r="T577" i="1"/>
  <c r="T576" i="1"/>
  <c r="T575" i="1"/>
  <c r="T574" i="1"/>
  <c r="T573" i="1"/>
  <c r="T572" i="1"/>
  <c r="T571" i="1"/>
  <c r="T570" i="1"/>
  <c r="T569" i="1"/>
  <c r="T568" i="1"/>
  <c r="T567" i="1"/>
  <c r="T566" i="1"/>
  <c r="T565" i="1"/>
  <c r="T564" i="1"/>
  <c r="T563" i="1"/>
  <c r="T562" i="1"/>
  <c r="T561" i="1"/>
  <c r="T560" i="1"/>
  <c r="T559" i="1"/>
  <c r="T558" i="1"/>
  <c r="T557" i="1"/>
  <c r="T556" i="1"/>
  <c r="T555" i="1"/>
  <c r="T554" i="1"/>
  <c r="T553" i="1"/>
  <c r="T552" i="1"/>
  <c r="T551" i="1"/>
  <c r="T550" i="1"/>
  <c r="T546" i="1"/>
  <c r="T518" i="1"/>
  <c r="T506" i="1"/>
  <c r="T505" i="1"/>
  <c r="T504" i="1"/>
  <c r="T503" i="1"/>
  <c r="T502" i="1"/>
  <c r="T501" i="1"/>
  <c r="T500" i="1"/>
  <c r="T499" i="1"/>
  <c r="T498" i="1"/>
  <c r="T496" i="1"/>
  <c r="T495" i="1"/>
  <c r="T494" i="1"/>
  <c r="T493" i="1"/>
  <c r="T492" i="1"/>
  <c r="T491" i="1"/>
  <c r="T490" i="1"/>
  <c r="T489" i="1"/>
  <c r="T488" i="1"/>
  <c r="H487" i="1"/>
  <c r="I487" i="1"/>
  <c r="J487" i="1"/>
  <c r="K487" i="1"/>
  <c r="T487" i="1" s="1"/>
  <c r="L487" i="1"/>
  <c r="M487" i="1"/>
  <c r="N487" i="1"/>
  <c r="O487" i="1"/>
  <c r="P487" i="1"/>
  <c r="Q487" i="1"/>
  <c r="R487" i="1"/>
  <c r="S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49" i="1"/>
  <c r="T448" i="1"/>
  <c r="T447" i="1"/>
  <c r="T446" i="1"/>
  <c r="T445" i="1"/>
  <c r="T444" i="1"/>
  <c r="T443" i="1"/>
  <c r="T442" i="1"/>
  <c r="T441" i="1"/>
  <c r="T440" i="1"/>
  <c r="T439" i="1"/>
  <c r="T438" i="1"/>
  <c r="T437" i="1"/>
  <c r="T436" i="1"/>
  <c r="T435" i="1"/>
  <c r="T434" i="1"/>
  <c r="T432" i="1"/>
  <c r="T431" i="1"/>
  <c r="T430" i="1"/>
  <c r="T429" i="1"/>
  <c r="T428" i="1"/>
  <c r="T427" i="1"/>
  <c r="T426" i="1"/>
  <c r="T425" i="1"/>
  <c r="T424" i="1"/>
  <c r="T423" i="1"/>
  <c r="T422" i="1"/>
  <c r="T421" i="1"/>
  <c r="T420" i="1"/>
  <c r="T419" i="1"/>
  <c r="T418" i="1"/>
  <c r="T416" i="1"/>
  <c r="T415" i="1"/>
  <c r="T414" i="1"/>
  <c r="T413" i="1"/>
  <c r="T412" i="1"/>
  <c r="T411"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2" i="1"/>
  <c r="T361" i="1"/>
  <c r="T360" i="1"/>
  <c r="T359" i="1"/>
  <c r="T358" i="1"/>
  <c r="T357" i="1"/>
  <c r="T355" i="1"/>
  <c r="T353" i="1"/>
  <c r="T352" i="1"/>
  <c r="T351" i="1"/>
  <c r="T350" i="1"/>
  <c r="T349" i="1"/>
  <c r="T347" i="1"/>
  <c r="T346" i="1"/>
  <c r="T345" i="1"/>
  <c r="T344" i="1"/>
  <c r="T343" i="1"/>
  <c r="T342" i="1"/>
  <c r="T341" i="1"/>
  <c r="T339" i="1"/>
  <c r="T338" i="1"/>
  <c r="T337" i="1"/>
  <c r="T335" i="1"/>
  <c r="T333" i="1"/>
  <c r="T332" i="1"/>
  <c r="T330" i="1"/>
  <c r="T329" i="1"/>
  <c r="T328" i="1"/>
  <c r="T327" i="1"/>
  <c r="T326" i="1"/>
  <c r="T325" i="1"/>
  <c r="T324" i="1"/>
  <c r="T323" i="1"/>
  <c r="T322" i="1"/>
  <c r="T320" i="1"/>
  <c r="T319" i="1"/>
  <c r="T318" i="1"/>
  <c r="T317" i="1"/>
  <c r="T316" i="1"/>
  <c r="T315" i="1"/>
  <c r="T314" i="1"/>
  <c r="T313" i="1"/>
  <c r="T312" i="1"/>
  <c r="H311" i="1"/>
  <c r="I311" i="1"/>
  <c r="J311" i="1"/>
  <c r="K311" i="1"/>
  <c r="L311" i="1"/>
  <c r="M311" i="1"/>
  <c r="N311" i="1"/>
  <c r="O311" i="1"/>
  <c r="P311" i="1"/>
  <c r="T311" i="1" s="1"/>
  <c r="Q311" i="1"/>
  <c r="R311" i="1"/>
  <c r="S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75" i="1"/>
  <c r="T274" i="1"/>
  <c r="T273" i="1"/>
  <c r="T272" i="1"/>
  <c r="T271" i="1"/>
  <c r="T270" i="1"/>
  <c r="T269" i="1"/>
  <c r="T267" i="1"/>
  <c r="T266" i="1"/>
  <c r="T265" i="1"/>
  <c r="T264" i="1"/>
  <c r="T263" i="1"/>
  <c r="T262" i="1"/>
  <c r="T261" i="1"/>
  <c r="T260" i="1"/>
  <c r="T259" i="1"/>
  <c r="T258" i="1"/>
  <c r="T257" i="1"/>
  <c r="T256" i="1"/>
  <c r="T255" i="1"/>
  <c r="T254" i="1"/>
  <c r="T253" i="1"/>
  <c r="T251" i="1"/>
  <c r="T250" i="1"/>
  <c r="T249" i="1"/>
  <c r="T248" i="1"/>
  <c r="T247" i="1"/>
  <c r="T246"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7" i="1"/>
  <c r="T216" i="1"/>
  <c r="T215" i="1"/>
  <c r="T214" i="1"/>
  <c r="T213" i="1"/>
  <c r="T212" i="1"/>
  <c r="T211" i="1"/>
  <c r="T209" i="1"/>
  <c r="T208" i="1"/>
  <c r="T207" i="1"/>
  <c r="T200" i="1"/>
  <c r="T199" i="1"/>
  <c r="T198" i="1"/>
  <c r="T197" i="1"/>
  <c r="T196" i="1"/>
  <c r="T195" i="1"/>
  <c r="T194" i="1"/>
  <c r="T193" i="1"/>
  <c r="T192" i="1"/>
  <c r="T190" i="1"/>
  <c r="T189" i="1"/>
  <c r="T188" i="1"/>
  <c r="T187" i="1"/>
  <c r="T186" i="1"/>
  <c r="T185" i="1"/>
  <c r="T184" i="1"/>
  <c r="T183" i="1"/>
  <c r="T182" i="1"/>
  <c r="T181" i="1"/>
  <c r="T180" i="1"/>
  <c r="T179" i="1"/>
  <c r="T178" i="1"/>
  <c r="T176" i="1"/>
  <c r="T175" i="1"/>
  <c r="T174" i="1"/>
  <c r="T173" i="1"/>
  <c r="T171" i="1"/>
  <c r="T170" i="1"/>
  <c r="H169" i="1"/>
  <c r="I169" i="1"/>
  <c r="J169" i="1"/>
  <c r="K169" i="1"/>
  <c r="L169" i="1"/>
  <c r="M169" i="1"/>
  <c r="N169" i="1"/>
  <c r="O169" i="1"/>
  <c r="P169" i="1"/>
  <c r="Q169" i="1"/>
  <c r="R169" i="1"/>
  <c r="S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31" i="1"/>
  <c r="T130" i="1"/>
  <c r="T129" i="1"/>
  <c r="T128" i="1"/>
  <c r="T127" i="1"/>
  <c r="T126" i="1"/>
  <c r="T125" i="1"/>
  <c r="T123" i="1"/>
  <c r="T122" i="1"/>
  <c r="T121" i="1"/>
  <c r="T120" i="1"/>
  <c r="T119" i="1"/>
  <c r="T118" i="1"/>
  <c r="T117" i="1"/>
  <c r="T116" i="1"/>
  <c r="T115" i="1"/>
  <c r="T114" i="1"/>
  <c r="T113" i="1"/>
  <c r="T112" i="1"/>
  <c r="T111" i="1"/>
  <c r="T110" i="1"/>
  <c r="T109" i="1"/>
  <c r="T107" i="1"/>
  <c r="T106" i="1"/>
  <c r="T105" i="1"/>
  <c r="T104" i="1"/>
  <c r="T103" i="1"/>
  <c r="T102"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33" i="1"/>
  <c r="T21" i="1"/>
  <c r="T20" i="1"/>
  <c r="T19" i="1"/>
  <c r="T18" i="1"/>
  <c r="T17" i="1"/>
  <c r="T16" i="1"/>
  <c r="T15" i="1"/>
  <c r="T14" i="1"/>
  <c r="T13" i="1"/>
  <c r="T11" i="1"/>
  <c r="T10" i="1"/>
  <c r="T9" i="1"/>
  <c r="T8" i="1"/>
  <c r="T7" i="1"/>
  <c r="T6" i="1"/>
  <c r="T5" i="1"/>
  <c r="T4" i="1"/>
  <c r="T3" i="1"/>
  <c r="N6" i="6" l="1"/>
  <c r="N7" i="6" s="1"/>
  <c r="N24" i="6"/>
  <c r="N31" i="6"/>
  <c r="P30" i="5"/>
  <c r="G27" i="6"/>
  <c r="N30" i="6"/>
  <c r="E21" i="6"/>
  <c r="L13" i="5"/>
  <c r="F53" i="6"/>
  <c r="T169" i="1"/>
  <c r="F71" i="6"/>
  <c r="F72" i="6" s="1"/>
  <c r="L40" i="5"/>
  <c r="E59" i="6"/>
  <c r="E68" i="6"/>
  <c r="E69" i="6" s="1"/>
  <c r="N38" i="5"/>
  <c r="F56" i="6"/>
  <c r="G53" i="6"/>
  <c r="P36" i="5"/>
  <c r="H34" i="5"/>
  <c r="G28" i="6" l="1"/>
  <c r="Q30" i="5"/>
  <c r="R30" i="5" s="1"/>
  <c r="H27" i="6"/>
  <c r="H28" i="6" s="1"/>
  <c r="N13" i="5"/>
  <c r="F21" i="6"/>
  <c r="G71" i="6"/>
  <c r="G72" i="6" s="1"/>
  <c r="F68" i="6"/>
  <c r="N40" i="5"/>
  <c r="F59" i="6"/>
  <c r="P38" i="5"/>
  <c r="G56" i="6"/>
  <c r="Q36" i="5"/>
  <c r="R36" i="5" s="1"/>
  <c r="H53" i="6"/>
  <c r="J34" i="5"/>
  <c r="S30" i="5" l="1"/>
  <c r="T30" i="5" s="1"/>
  <c r="I27" i="6"/>
  <c r="F69" i="6"/>
  <c r="P13" i="5"/>
  <c r="G21" i="6"/>
  <c r="Q49" i="5"/>
  <c r="R49" i="5" s="1"/>
  <c r="H71" i="6"/>
  <c r="H72" i="6" s="1"/>
  <c r="P40" i="5"/>
  <c r="G59" i="6"/>
  <c r="G68" i="6"/>
  <c r="G69" i="6" s="1"/>
  <c r="Q38" i="5"/>
  <c r="R38" i="5" s="1"/>
  <c r="H56" i="6"/>
  <c r="S36" i="5"/>
  <c r="T36" i="5" s="1"/>
  <c r="I53" i="6"/>
  <c r="I54" i="6" s="1"/>
  <c r="N54" i="6" s="1"/>
  <c r="L34" i="5"/>
  <c r="E33" i="6"/>
  <c r="N53" i="6" l="1"/>
  <c r="I28" i="6"/>
  <c r="N28" i="6" s="1"/>
  <c r="N27" i="6"/>
  <c r="U30" i="5"/>
  <c r="V30" i="5" s="1"/>
  <c r="J27" i="6"/>
  <c r="J28" i="6" s="1"/>
  <c r="Q13" i="5"/>
  <c r="R13" i="5" s="1"/>
  <c r="H21" i="6"/>
  <c r="S49" i="5"/>
  <c r="T49" i="5" s="1"/>
  <c r="I71" i="6"/>
  <c r="I72" i="6" s="1"/>
  <c r="N72" i="6" s="1"/>
  <c r="Q47" i="5"/>
  <c r="R47" i="5" s="1"/>
  <c r="H68" i="6"/>
  <c r="H69" i="6" s="1"/>
  <c r="Q40" i="5"/>
  <c r="R40" i="5" s="1"/>
  <c r="H59" i="6"/>
  <c r="S38" i="5"/>
  <c r="T38" i="5" s="1"/>
  <c r="I56" i="6"/>
  <c r="I57" i="6" s="1"/>
  <c r="N57" i="6" s="1"/>
  <c r="U36" i="5"/>
  <c r="V36" i="5" s="1"/>
  <c r="J53" i="6"/>
  <c r="J54" i="6" s="1"/>
  <c r="N34" i="5"/>
  <c r="F33" i="6"/>
  <c r="N71" i="6" l="1"/>
  <c r="N56" i="6"/>
  <c r="W30" i="5"/>
  <c r="X30" i="5" s="1"/>
  <c r="K27" i="6"/>
  <c r="K28" i="6" s="1"/>
  <c r="S13" i="5"/>
  <c r="T13" i="5" s="1"/>
  <c r="I21" i="6"/>
  <c r="I22" i="6" s="1"/>
  <c r="N22" i="6" s="1"/>
  <c r="U49" i="5"/>
  <c r="V49" i="5" s="1"/>
  <c r="J71" i="6"/>
  <c r="J72" i="6" s="1"/>
  <c r="S40" i="5"/>
  <c r="T40" i="5" s="1"/>
  <c r="I59" i="6"/>
  <c r="I60" i="6" s="1"/>
  <c r="N60" i="6" s="1"/>
  <c r="S47" i="5"/>
  <c r="T47" i="5" s="1"/>
  <c r="I68" i="6"/>
  <c r="I69" i="6" s="1"/>
  <c r="N69" i="6" s="1"/>
  <c r="U38" i="5"/>
  <c r="V38" i="5" s="1"/>
  <c r="J56" i="6"/>
  <c r="J57" i="6" s="1"/>
  <c r="K53" i="6"/>
  <c r="K54" i="6" s="1"/>
  <c r="W36" i="5"/>
  <c r="X36" i="5" s="1"/>
  <c r="P34" i="5"/>
  <c r="G33" i="6"/>
  <c r="N68" i="6" l="1"/>
  <c r="N59" i="6"/>
  <c r="N21" i="6"/>
  <c r="Y30" i="5"/>
  <c r="Z30" i="5" s="1"/>
  <c r="M27" i="6" s="1"/>
  <c r="M28" i="6" s="1"/>
  <c r="L27" i="6"/>
  <c r="L28" i="6" s="1"/>
  <c r="U13" i="5"/>
  <c r="V13" i="5" s="1"/>
  <c r="J21" i="6"/>
  <c r="J22" i="6" s="1"/>
  <c r="W49" i="5"/>
  <c r="X49" i="5" s="1"/>
  <c r="K71" i="6"/>
  <c r="K72" i="6" s="1"/>
  <c r="U47" i="5"/>
  <c r="V47" i="5" s="1"/>
  <c r="J68" i="6"/>
  <c r="J69" i="6" s="1"/>
  <c r="U40" i="5"/>
  <c r="V40" i="5" s="1"/>
  <c r="J59" i="6"/>
  <c r="J60" i="6" s="1"/>
  <c r="W38" i="5"/>
  <c r="X38" i="5" s="1"/>
  <c r="K56" i="6"/>
  <c r="K57" i="6" s="1"/>
  <c r="Y36" i="5"/>
  <c r="Z36" i="5" s="1"/>
  <c r="M53" i="6" s="1"/>
  <c r="M54" i="6" s="1"/>
  <c r="L53" i="6"/>
  <c r="L54" i="6" s="1"/>
  <c r="Q34" i="5"/>
  <c r="R34" i="5" s="1"/>
  <c r="H33" i="6"/>
  <c r="H34" i="6" s="1"/>
  <c r="W13" i="5" l="1"/>
  <c r="X13" i="5" s="1"/>
  <c r="K21" i="6"/>
  <c r="K22" i="6" s="1"/>
  <c r="Y49" i="5"/>
  <c r="Z49" i="5" s="1"/>
  <c r="M71" i="6" s="1"/>
  <c r="M72" i="6" s="1"/>
  <c r="L71" i="6"/>
  <c r="L72" i="6" s="1"/>
  <c r="W40" i="5"/>
  <c r="X40" i="5" s="1"/>
  <c r="K59" i="6"/>
  <c r="K60" i="6" s="1"/>
  <c r="W47" i="5"/>
  <c r="X47" i="5" s="1"/>
  <c r="K68" i="6"/>
  <c r="K69" i="6" s="1"/>
  <c r="Y38" i="5"/>
  <c r="Z38" i="5" s="1"/>
  <c r="M56" i="6" s="1"/>
  <c r="M57" i="6" s="1"/>
  <c r="L56" i="6"/>
  <c r="L57" i="6" s="1"/>
  <c r="S34" i="5"/>
  <c r="T34" i="5" s="1"/>
  <c r="I33" i="6"/>
  <c r="I34" i="6" s="1"/>
  <c r="N34" i="6" s="1"/>
  <c r="N33" i="6" l="1"/>
  <c r="Y13" i="5"/>
  <c r="Z13" i="5" s="1"/>
  <c r="M21" i="6" s="1"/>
  <c r="M22" i="6" s="1"/>
  <c r="L21" i="6"/>
  <c r="L22" i="6" s="1"/>
  <c r="Y47" i="5"/>
  <c r="Z47" i="5" s="1"/>
  <c r="M68" i="6" s="1"/>
  <c r="M69" i="6" s="1"/>
  <c r="L68" i="6"/>
  <c r="L69" i="6" s="1"/>
  <c r="Y40" i="5"/>
  <c r="Z40" i="5" s="1"/>
  <c r="M59" i="6" s="1"/>
  <c r="M60" i="6" s="1"/>
  <c r="L59" i="6"/>
  <c r="L60" i="6" s="1"/>
  <c r="U34" i="5"/>
  <c r="V34" i="5" s="1"/>
  <c r="J33" i="6"/>
  <c r="J34" i="6" s="1"/>
  <c r="W34" i="5" l="1"/>
  <c r="X34" i="5" s="1"/>
  <c r="K33" i="6"/>
  <c r="K34" i="6" s="1"/>
  <c r="Y34" i="5" l="1"/>
  <c r="Z34" i="5" s="1"/>
  <c r="M33" i="6" s="1"/>
  <c r="M34" i="6" s="1"/>
  <c r="L33" i="6"/>
  <c r="L3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PEREZ BOLAÑOS</author>
    <author>Carolina Pérez</author>
    <author>gerencia</author>
  </authors>
  <commentList>
    <comment ref="C3" authorId="0" shapeId="0" xr:uid="{00000000-0006-0000-0000-00000100000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5" authorId="1" shapeId="0" xr:uid="{00000000-0006-0000-0000-000002000000}">
      <text>
        <r>
          <rPr>
            <sz val="11"/>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C11" authorId="0" shapeId="0" xr:uid="{00000000-0006-0000-0000-00000300000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E18" authorId="1" shapeId="0" xr:uid="{00000000-0006-0000-0000-00000400000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19" authorId="1" shapeId="0" xr:uid="{00000000-0006-0000-0000-00000500000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E24" authorId="1" shapeId="0" xr:uid="{00000000-0006-0000-0000-00000600000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25" authorId="1" shapeId="0" xr:uid="{00000000-0006-0000-0000-000007000000}">
      <text>
        <r>
          <rPr>
            <b/>
            <sz val="9"/>
            <color indexed="81"/>
            <rFont val="Calibri"/>
            <family val="2"/>
          </rPr>
          <t>Carolina Pérez:</t>
        </r>
        <r>
          <rPr>
            <sz val="9"/>
            <color indexed="81"/>
            <rFont val="Calibri"/>
            <family val="2"/>
          </rPr>
          <t xml:space="preserve">
Número de tareas ejecutadas/Número de actividades propuestas.
</t>
        </r>
      </text>
    </comment>
    <comment ref="E27" authorId="0" shapeId="0" xr:uid="{00000000-0006-0000-0000-00000800000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E36" authorId="1" shapeId="0" xr:uid="{00000000-0006-0000-0000-00000900000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E43" authorId="0" shapeId="0" xr:uid="{00000000-0006-0000-0000-00000A00000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C50" authorId="2" shapeId="0" xr:uid="{00000000-0006-0000-0000-00000B000000}">
      <text>
        <r>
          <rPr>
            <b/>
            <sz val="9"/>
            <color indexed="81"/>
            <rFont val="Tahoma"/>
            <family val="2"/>
          </rPr>
          <t>Gerencia: Estándares asistenciales.
Estándar 8.</t>
        </r>
        <r>
          <rPr>
            <sz val="9"/>
            <color indexed="81"/>
            <rFont val="Tahoma"/>
            <family val="2"/>
          </rPr>
          <t xml:space="preserve"> Código (AsAC1): La organización garantiza el acceso de los usuarios, según las diferentes particularidades y características de los usuarios. Se evalúan las barreras del acceso y se desarrollan acciones de mejoramiento.
</t>
        </r>
        <r>
          <rPr>
            <b/>
            <sz val="9"/>
            <color indexed="81"/>
            <rFont val="Tahoma"/>
            <family val="2"/>
          </rPr>
          <t>Estándar 17.</t>
        </r>
        <r>
          <rPr>
            <sz val="9"/>
            <color indexed="81"/>
            <rFont val="Tahoma"/>
            <family val="2"/>
          </rPr>
          <t xml:space="preserve"> Código (AsREG2): Se tiene Estandarizada la información a entregar en el momento de ingreso al servicio del usuario y su familia.
Estándar 18.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t>
        </r>
        <r>
          <rPr>
            <b/>
            <sz val="9"/>
            <color indexed="81"/>
            <rFont val="Tahoma"/>
            <family val="2"/>
          </rPr>
          <t>Estándar 21</t>
        </r>
        <r>
          <rPr>
            <sz val="9"/>
            <color indexed="81"/>
            <rFont val="Tahoma"/>
            <family val="2"/>
          </rPr>
          <t xml:space="preserve">. Código (AsEV3): La organización garantiza que Está en capacidad de identificar, desde el momento mismo del ingreso, si el paciente requiere técnicas especiales de aislamiento de acuerdo con su patología.
</t>
        </r>
        <r>
          <rPr>
            <b/>
            <sz val="9"/>
            <color indexed="81"/>
            <rFont val="Tahoma"/>
            <family val="2"/>
          </rPr>
          <t>Estándar 23.</t>
        </r>
        <r>
          <rPr>
            <sz val="9"/>
            <color indexed="81"/>
            <rFont val="Tahoma"/>
            <family val="2"/>
          </rPr>
          <t xml:space="preserve"> Código (AsPL2): Existe un proceso  de planeación  de la atención,  el  cuidado  y  el  tratamiento  para  cada  paciente, el cual incluye  implementación, desarrollo  y seguimiento del plan de tratamiento de acuerdo con el tipo de servicio que presta.
</t>
        </r>
        <r>
          <rPr>
            <b/>
            <sz val="9"/>
            <color indexed="81"/>
            <rFont val="Tahoma"/>
            <family val="2"/>
          </rPr>
          <t>Estándar 26.</t>
        </r>
        <r>
          <rPr>
            <sz val="9"/>
            <color indexed="81"/>
            <rFont val="Tahoma"/>
            <family val="2"/>
          </rPr>
          <t xml:space="preserve"> Código (AsPL5): El proceso de planeación de la atención y cuidado para cada paciente en  imagenología incluye implementación, práctica y seguimiento de los exámenes y los procedimientos para la consecución de los resultados a los usuarios y/o a los clínicos.
</t>
        </r>
        <r>
          <rPr>
            <b/>
            <sz val="9"/>
            <color indexed="81"/>
            <rFont val="Tahoma"/>
            <family val="2"/>
          </rPr>
          <t xml:space="preserve">Estándar 27. </t>
        </r>
        <r>
          <rPr>
            <sz val="9"/>
            <color indexed="81"/>
            <rFont val="Tahoma"/>
            <family val="2"/>
          </rPr>
          <t xml:space="preserve">Código (AsPL6): El proceso de planeación de la atención y cuidado para cada paciente en laboratorio clínico incluye implementación, práctica y seguimiento de los exámenes y los procedimientos para la consecución de los resultados a los usuarios y/o a los clínicos.
</t>
        </r>
        <r>
          <rPr>
            <b/>
            <sz val="9"/>
            <color indexed="81"/>
            <rFont val="Tahoma"/>
            <family val="2"/>
          </rPr>
          <t xml:space="preserve">Estándar 28. </t>
        </r>
        <r>
          <rPr>
            <sz val="9"/>
            <color indexed="81"/>
            <rFont val="Tahoma"/>
            <family val="2"/>
          </rPr>
          <t xml:space="preserve">Código (AsPL7): La organización tiene Estandarizados los puntos clave del cuidado y el tratamiento para procesos de atención específicos, los cuales apoyan la oportunidad y la efectividad de las intervenciones.
</t>
        </r>
        <r>
          <rPr>
            <b/>
            <sz val="9"/>
            <color indexed="81"/>
            <rFont val="Tahoma"/>
            <family val="2"/>
          </rPr>
          <t xml:space="preserve">Estándar 30. </t>
        </r>
        <r>
          <rPr>
            <sz val="9"/>
            <color indexed="81"/>
            <rFont val="Tahoma"/>
            <family val="2"/>
          </rPr>
          <t xml:space="preserve">Código (AsPL9): La organización garantiza que el paciente y su familia son informados acerca de las condiciones relacionadas con su enfermedad o Estado de salud y es entrenado para desarrollar competencias en el autocuidado de su salud durante el proceso de atención.
</t>
        </r>
        <r>
          <rPr>
            <b/>
            <sz val="9"/>
            <color indexed="81"/>
            <rFont val="Tahoma"/>
            <family val="2"/>
          </rPr>
          <t>Estándar 31.</t>
        </r>
        <r>
          <rPr>
            <sz val="9"/>
            <color indexed="81"/>
            <rFont val="Tahoma"/>
            <family val="2"/>
          </rPr>
          <t xml:space="preserve"> Código (AsPL10): 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
</t>
        </r>
        <r>
          <rPr>
            <b/>
            <sz val="9"/>
            <color indexed="81"/>
            <rFont val="Tahoma"/>
            <family val="2"/>
          </rPr>
          <t>Estándar 35.</t>
        </r>
        <r>
          <rPr>
            <sz val="9"/>
            <color indexed="81"/>
            <rFont val="Tahoma"/>
            <family val="2"/>
          </rPr>
          <t xml:space="preserve"> Código (AsPL14): 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
</t>
        </r>
        <r>
          <rPr>
            <b/>
            <sz val="9"/>
            <color indexed="81"/>
            <rFont val="Tahoma"/>
            <family val="2"/>
          </rPr>
          <t>Estándar 36</t>
        </r>
        <r>
          <rPr>
            <sz val="9"/>
            <color indexed="81"/>
            <rFont val="Tahoma"/>
            <family val="2"/>
          </rPr>
          <t xml:space="preserve">. Código (AsPL15): La organización garantiza que en el laboratorio clínico, patología e imagenología se asignan y conocen los responsables de los procesos y se cuenta con protocolos necesarios para dar cumplimiento a lo requerido en el estándar.
</t>
        </r>
        <r>
          <rPr>
            <b/>
            <sz val="9"/>
            <color indexed="81"/>
            <rFont val="Tahoma"/>
            <family val="2"/>
          </rPr>
          <t>Estándar 37.</t>
        </r>
        <r>
          <rPr>
            <sz val="9"/>
            <color indexed="81"/>
            <rFont val="Tahoma"/>
            <family val="2"/>
          </rPr>
          <t xml:space="preserve"> Código (AsPL16): La organización cuenta con mecanismos Estandarizados de reporte y entrega de resultados de ayudas diagnósticas (laboratorio clínico, patología, imágenes) que garanticen la confiabilidad y la confidencialidad en el manejo de la información.
</t>
        </r>
        <r>
          <rPr>
            <b/>
            <sz val="9"/>
            <color indexed="81"/>
            <rFont val="Tahoma"/>
            <family val="2"/>
          </rPr>
          <t xml:space="preserve">Estándar 38. </t>
        </r>
        <r>
          <rPr>
            <sz val="9"/>
            <color indexed="81"/>
            <rFont val="Tahoma"/>
            <family val="2"/>
          </rPr>
          <t xml:space="preserve">Código (AsPL17): El laboratorio cuenta con un programa de control de calidad interno y externo reconocido y probado.
</t>
        </r>
        <r>
          <rPr>
            <b/>
            <sz val="9"/>
            <color indexed="81"/>
            <rFont val="Tahoma"/>
            <family val="2"/>
          </rPr>
          <t>Estándar 39.</t>
        </r>
        <r>
          <rPr>
            <sz val="9"/>
            <color indexed="81"/>
            <rFont val="Tahoma"/>
            <family val="2"/>
          </rPr>
          <t xml:space="preserve"> Código (AsPL18): La organización cuenta con procesos estandarizados que garantizan la prevención y el control de las infecciones durante el proceso de atención del usuario. Los procesos son basados en guías o protocolos.
</t>
        </r>
        <r>
          <rPr>
            <b/>
            <sz val="9"/>
            <color indexed="81"/>
            <rFont val="Tahoma"/>
            <family val="2"/>
          </rPr>
          <t xml:space="preserve">Estándar 40. </t>
        </r>
        <r>
          <rPr>
            <sz val="9"/>
            <color indexed="81"/>
            <rFont val="Tahoma"/>
            <family val="2"/>
          </rPr>
          <t xml:space="preserve">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Tahoma"/>
            <family val="2"/>
          </rPr>
          <t>Estándar 41.</t>
        </r>
        <r>
          <rPr>
            <sz val="9"/>
            <color indexed="81"/>
            <rFont val="Tahoma"/>
            <family val="2"/>
          </rPr>
          <t xml:space="preserve"> Código (AsEJ2): El usuario y su familia reciben la educación e información pertinente durante la ejecución del tratamiento.
</t>
        </r>
        <r>
          <rPr>
            <b/>
            <sz val="9"/>
            <color indexed="81"/>
            <rFont val="Tahoma"/>
            <family val="2"/>
          </rPr>
          <t>Estándar 42.</t>
        </r>
        <r>
          <rPr>
            <sz val="9"/>
            <color indexed="81"/>
            <rFont val="Tahoma"/>
            <family val="2"/>
          </rPr>
          <t xml:space="preserve"> Código (AsEJ3): El cuidado y tratamiento son consistentes con los Estándares de práctica basados en la mejor evidencia disponible.
</t>
        </r>
        <r>
          <rPr>
            <b/>
            <sz val="9"/>
            <color indexed="81"/>
            <rFont val="Tahoma"/>
            <family val="2"/>
          </rPr>
          <t>Estándar 44.</t>
        </r>
        <r>
          <rPr>
            <sz val="9"/>
            <color indexed="81"/>
            <rFont val="Tahoma"/>
            <family val="2"/>
          </rPr>
          <t xml:space="preserve"> Código (AsEJ5): 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 nismo con que cuente la organización, incluido el mismo profesional tratante.
</t>
        </r>
        <r>
          <rPr>
            <b/>
            <sz val="9"/>
            <color indexed="81"/>
            <rFont val="Tahoma"/>
            <family val="2"/>
          </rPr>
          <t>Estándar 45.</t>
        </r>
        <r>
          <rPr>
            <sz val="9"/>
            <color indexed="81"/>
            <rFont val="Tahoma"/>
            <family val="2"/>
          </rPr>
          <t xml:space="preserve"> Código (AsEJ6): La organización cuenta con estrategias estandarizadas de educación en salud a los usuarios, las cuales responden a las necesidades de la población objeto.
</t>
        </r>
        <r>
          <rPr>
            <b/>
            <sz val="9"/>
            <color indexed="81"/>
            <rFont val="Tahoma"/>
            <family val="2"/>
          </rPr>
          <t>Estándar 46.</t>
        </r>
        <r>
          <rPr>
            <sz val="9"/>
            <color indexed="81"/>
            <rFont val="Tahoma"/>
            <family val="2"/>
          </rPr>
          <t xml:space="preserve">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t>
        </r>
        <r>
          <rPr>
            <b/>
            <sz val="9"/>
            <color indexed="81"/>
            <rFont val="Tahoma"/>
            <family val="2"/>
          </rPr>
          <t>Estándar 50.</t>
        </r>
        <r>
          <rPr>
            <sz val="9"/>
            <color indexed="81"/>
            <rFont val="Tahoma"/>
            <family val="2"/>
          </rPr>
          <t xml:space="preserve"> Código (AsSAL1): La organización cuenta con un proceso Estandarizado para el egreso de los pacientes, que garantiza al usuario y su familia la adecuada finalización de la atención y su posterior seguimiento. 
</t>
        </r>
        <r>
          <rPr>
            <b/>
            <sz val="9"/>
            <color indexed="81"/>
            <rFont val="Tahoma"/>
            <family val="2"/>
          </rPr>
          <t>Estándar 51</t>
        </r>
        <r>
          <rPr>
            <sz val="9"/>
            <color indexed="81"/>
            <rFont val="Tahoma"/>
            <family val="2"/>
          </rPr>
          <t xml:space="preserve">. Código (AsSAL2): La organización asegura un plan de coordinación  con otras organizaciones y comunidades relevantes en la prevención de enfermedades y la promoción, protección y mejoramiento de la salud de la población a la que presta sus servicios
</t>
        </r>
        <r>
          <rPr>
            <b/>
            <sz val="9"/>
            <color indexed="81"/>
            <rFont val="Tahoma"/>
            <family val="2"/>
          </rPr>
          <t>Estándar 52</t>
        </r>
        <r>
          <rPr>
            <sz val="9"/>
            <color indexed="81"/>
            <rFont val="Tahoma"/>
            <family val="2"/>
          </rPr>
          <t>. Código (AsREF1): En caso de que sea necesario referir a los usuarios entre servicios o entre instituciones, tiene un procedimiento definido.</t>
        </r>
        <r>
          <rPr>
            <sz val="9"/>
            <color indexed="81"/>
            <rFont val="Tahoma"/>
            <family val="2"/>
          </rPr>
          <t xml:space="preserve">
</t>
        </r>
        <r>
          <rPr>
            <b/>
            <sz val="9"/>
            <color indexed="81"/>
            <rFont val="Tahoma"/>
            <family val="2"/>
          </rPr>
          <t>Derechos y Deberes</t>
        </r>
        <r>
          <rPr>
            <sz val="9"/>
            <color indexed="81"/>
            <rFont val="Tahoma"/>
            <family val="2"/>
          </rPr>
          <t xml:space="preserve">
</t>
        </r>
        <r>
          <rPr>
            <b/>
            <sz val="9"/>
            <color indexed="81"/>
            <rFont val="Tahoma"/>
            <family val="2"/>
          </rPr>
          <t>Estándar 1</t>
        </r>
        <r>
          <rPr>
            <sz val="9"/>
            <color indexed="81"/>
            <rFont val="Tahoma"/>
            <family val="2"/>
          </rPr>
          <t xml:space="preserve">.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Tahoma"/>
            <family val="2"/>
          </rPr>
          <t xml:space="preserve">Estándar 4. </t>
        </r>
        <r>
          <rPr>
            <sz val="9"/>
            <color indexed="81"/>
            <rFont val="Tahoma"/>
            <family val="2"/>
          </rPr>
          <t>Código (AsDP4): La organización asegura que para todos los usuarios que atiende, independientemente de la modalidad de venta o contratación de los servicios, se cumplen de igual manera los estándares de acreditación que apliquen a los servicios prestados.</t>
        </r>
      </text>
    </comment>
    <comment ref="E59" authorId="0" shapeId="0" xr:uid="{00000000-0006-0000-0000-00000C00000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65" authorId="0" shapeId="0" xr:uid="{00000000-0006-0000-0000-00000D00000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E70" authorId="0" shapeId="0" xr:uid="{00000000-0006-0000-0000-00000E00000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78" authorId="0" shapeId="0" xr:uid="{00000000-0006-0000-0000-00000F00000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E88" authorId="0" shapeId="0" xr:uid="{00000000-0006-0000-0000-00001000000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E105" authorId="1" shapeId="0" xr:uid="{00000000-0006-0000-0000-000011000000}">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
</t>
        </r>
      </text>
    </comment>
    <comment ref="E112" authorId="0" shapeId="0" xr:uid="{00000000-0006-0000-0000-00001200000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E129" authorId="0" shapeId="0" xr:uid="{00000000-0006-0000-0000-00001300000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C139" authorId="2" shapeId="0" xr:uid="{00000000-0006-0000-0000-00001400000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139" authorId="0" shapeId="0" xr:uid="{00000000-0006-0000-0000-00001500000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C150" authorId="0" shapeId="0" xr:uid="{00000000-0006-0000-0000-00001600000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150" authorId="0" shapeId="0" xr:uid="{00000000-0006-0000-0000-00001700000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C170" authorId="0" shapeId="0" xr:uid="{00000000-0006-0000-0000-000018000000}">
      <text>
        <r>
          <rPr>
            <b/>
            <sz val="9"/>
            <color indexed="81"/>
            <rFont val="Calibri"/>
            <family val="2"/>
          </rPr>
          <t>CAROLINA PEREZ BOLAÑOS:</t>
        </r>
        <r>
          <rPr>
            <sz val="9"/>
            <color indexed="81"/>
            <rFont val="Calibri"/>
            <family val="2"/>
          </rPr>
          <t xml:space="preserve">
</t>
        </r>
        <r>
          <rPr>
            <b/>
            <sz val="9"/>
            <color indexed="81"/>
            <rFont val="Calibri"/>
            <family val="2"/>
          </rPr>
          <t>Estándares asistenciales</t>
        </r>
        <r>
          <rPr>
            <sz val="9"/>
            <color indexed="81"/>
            <rFont val="Calibri"/>
            <family val="2"/>
          </rPr>
          <t xml:space="preserve">
</t>
        </r>
        <r>
          <rPr>
            <b/>
            <sz val="9"/>
            <color indexed="81"/>
            <rFont val="Calibri"/>
            <family val="2"/>
          </rPr>
          <t xml:space="preserve">Estándar 8. </t>
        </r>
        <r>
          <rPr>
            <sz val="9"/>
            <color indexed="81"/>
            <rFont val="Calibri"/>
            <family val="2"/>
          </rPr>
          <t xml:space="preserve">Código (AsAC1): La organización garantiza el acceso de los usuarios, según las diferentes particularidades y características de los usuarios. Se evalúan las barreras del acceso y se desarrollan acciones de mejoramiento.
</t>
        </r>
        <r>
          <rPr>
            <b/>
            <sz val="9"/>
            <color indexed="81"/>
            <rFont val="Calibri"/>
            <family val="2"/>
          </rPr>
          <t>Estándar 9.</t>
        </r>
        <r>
          <rPr>
            <sz val="9"/>
            <color indexed="81"/>
            <rFont val="Calibri"/>
            <family val="2"/>
          </rPr>
          <t xml:space="preserve"> Código (AsAC2): En caso de organizaciones integradas en red, se identifica un rango de proveedores o puntos de atención en salud y de rutas de acceso. Se evalúan las barreras del acceso y se desarrollan acciones de mejoramiento.
</t>
        </r>
        <r>
          <rPr>
            <b/>
            <sz val="9"/>
            <color indexed="81"/>
            <rFont val="Calibri"/>
            <family val="2"/>
          </rPr>
          <t>Estándar 10.</t>
        </r>
        <r>
          <rPr>
            <sz val="9"/>
            <color indexed="81"/>
            <rFont val="Calibri"/>
            <family val="2"/>
          </rPr>
          <t xml:space="preserve"> Código (AsAC3): Está  Estandarizado  el ciclo  de atención del usuario  desde que llega  a  la organización  hasta su  egreso,  en sus diferentes momentos de contacto administrativo y asistencial; es conocido por todo el personal asistencial y administrativo de la organización; se verifica el conocimiento y se implementan acciones frente a las desviaciones.
</t>
        </r>
        <r>
          <rPr>
            <b/>
            <sz val="9"/>
            <color indexed="81"/>
            <rFont val="Calibri"/>
            <family val="2"/>
          </rPr>
          <t>Estándar 11</t>
        </r>
        <r>
          <rPr>
            <sz val="9"/>
            <color indexed="81"/>
            <rFont val="Calibri"/>
            <family val="2"/>
          </rPr>
          <t xml:space="preserve">. Código (AsAC4): Cuando un usuario solicita citas, la organización garantiza el derecho del usuario a solicitar la atención con el profesional de la salud de su preferencia que se encuentre entre las opciones ofertadas por la institución prEstadora. Cuenta con un sistema que permite verificar la disponibilidad de dicho profesional y la oportunidad de su atención.
</t>
        </r>
        <r>
          <rPr>
            <b/>
            <sz val="9"/>
            <color indexed="81"/>
            <rFont val="Calibri"/>
            <family val="2"/>
          </rPr>
          <t>Estándar 12.</t>
        </r>
        <r>
          <rPr>
            <sz val="9"/>
            <color indexed="81"/>
            <rFont val="Calibri"/>
            <family val="2"/>
          </rPr>
          <t xml:space="preserve"> Código (AsAC5): La organización programa la atención de acuerdo con los tiempos de los profesionales y, para respetar el tiempo de los usuarios, realiza la programación teniendo en cuenta el tiempo que se requiera para la realización de cada uno de los procesos de atención; Esto lo hace teniendo en cuenta la capacidad instalada, el análisis de demanda por servicios y los procesos de atención; Esta programación se evalúa periódicamente para verificar su cumplimiento en el marco de criterios de calidad. Se toman correctivos frente a las desviaciones encontradas.
</t>
        </r>
        <r>
          <rPr>
            <b/>
            <sz val="9"/>
            <color indexed="81"/>
            <rFont val="Calibri"/>
            <family val="2"/>
          </rPr>
          <t>Estándar 13.</t>
        </r>
        <r>
          <rPr>
            <sz val="9"/>
            <color indexed="81"/>
            <rFont val="Calibri"/>
            <family val="2"/>
          </rPr>
          <t xml:space="preserve"> Código (AsAC6): La organización define los indicadores y Estándares de oportunidad para los servicios ambulatorios y de respuEsta hospitalaria con los que cuenta y se encuentran dentro de o supera los umbrales definidos en el Sistema de Información para la Calidad.
</t>
        </r>
        <r>
          <rPr>
            <b/>
            <sz val="9"/>
            <color indexed="81"/>
            <rFont val="Calibri"/>
            <family val="2"/>
          </rPr>
          <t>Estándar 14.</t>
        </r>
        <r>
          <rPr>
            <sz val="9"/>
            <color indexed="81"/>
            <rFont val="Calibri"/>
            <family val="2"/>
          </rPr>
          <t xml:space="preserve"> Código (AsAC7): La organización garantiza la información al usuario sobre los servicios que presta. En los casos  en los cuales el usuario no tiene derecho, la información debe ser explícita en relación con la forma para acceder a la prEstación de tales servicios no cubiertos.
</t>
        </r>
        <r>
          <rPr>
            <b/>
            <sz val="9"/>
            <color indexed="81"/>
            <rFont val="Calibri"/>
            <family val="2"/>
          </rPr>
          <t>Estándar 15.</t>
        </r>
        <r>
          <rPr>
            <sz val="9"/>
            <color indexed="81"/>
            <rFont val="Calibri"/>
            <family val="2"/>
          </rPr>
          <t xml:space="preserve"> Código (AsAC8):Se tiene Estandarizada la asignación de citas y autorización de las mismas a los usuarios que requieran de sus servicios.
</t>
        </r>
        <r>
          <rPr>
            <b/>
            <sz val="9"/>
            <color indexed="81"/>
            <rFont val="Calibri"/>
            <family val="2"/>
          </rPr>
          <t>Estándar 16</t>
        </r>
        <r>
          <rPr>
            <sz val="9"/>
            <color indexed="81"/>
            <rFont val="Calibri"/>
            <family val="2"/>
          </rPr>
          <t xml:space="preserve">. Código (AsREG1): Está Estandarizado el proceso de asignación de citas, registro, admisión y preparación del usuario, mediante el que se le orienta sobre qué debe hacer durante la atención. Se evalúa su cumplimiento y se desarrollan acciones de mejora cuando es necesario.
</t>
        </r>
        <r>
          <rPr>
            <b/>
            <sz val="9"/>
            <color indexed="81"/>
            <rFont val="Calibri"/>
            <family val="2"/>
          </rPr>
          <t>Estándar 17.</t>
        </r>
        <r>
          <rPr>
            <sz val="9"/>
            <color indexed="81"/>
            <rFont val="Calibri"/>
            <family val="2"/>
          </rPr>
          <t xml:space="preserve"> Código (AsREG2): Se tiene Estandarizada la información a entregar en el momento de ingreso al servicio del usuario y su familia.
</t>
        </r>
        <r>
          <rPr>
            <sz val="9"/>
            <color indexed="81"/>
            <rFont val="Calibri"/>
            <family val="2"/>
          </rPr>
          <t xml:space="preserve">
</t>
        </r>
      </text>
    </comment>
    <comment ref="E173" authorId="0" shapeId="0" xr:uid="{00000000-0006-0000-0000-000019000000}">
      <text>
        <r>
          <rPr>
            <b/>
            <sz val="9"/>
            <color indexed="81"/>
            <rFont val="Calibri"/>
            <family val="2"/>
          </rPr>
          <t>CAROLINA PEREZ BOLAÑOS:</t>
        </r>
        <r>
          <rPr>
            <sz val="9"/>
            <color indexed="81"/>
            <rFont val="Calibri"/>
            <family val="2"/>
          </rPr>
          <t xml:space="preserve">
Procedimiento mediante el cual, en caso de no atención, se realiza una investigación y análisis de la información sobre las causas de desatención. </t>
        </r>
      </text>
    </comment>
    <comment ref="C182" authorId="0" shapeId="0" xr:uid="{00000000-0006-0000-0000-00001A00000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184" authorId="1" shapeId="0" xr:uid="{00000000-0006-0000-0000-00001B000000}">
      <text>
        <r>
          <rPr>
            <sz val="11"/>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C190" authorId="0" shapeId="0" xr:uid="{00000000-0006-0000-0000-00001C00000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E197" authorId="1" shapeId="0" xr:uid="{00000000-0006-0000-0000-00001D00000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198" authorId="1" shapeId="0" xr:uid="{00000000-0006-0000-0000-00001E00000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E203" authorId="1" shapeId="0" xr:uid="{00000000-0006-0000-0000-00001F00000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204" authorId="1" shapeId="0" xr:uid="{00000000-0006-0000-0000-000020000000}">
      <text>
        <r>
          <rPr>
            <b/>
            <sz val="9"/>
            <color indexed="81"/>
            <rFont val="Calibri"/>
            <family val="2"/>
          </rPr>
          <t>Carolina Pérez:</t>
        </r>
        <r>
          <rPr>
            <sz val="9"/>
            <color indexed="81"/>
            <rFont val="Calibri"/>
            <family val="2"/>
          </rPr>
          <t xml:space="preserve">
Número de tareas ejecutadas/Número de actividades propuestas.
</t>
        </r>
      </text>
    </comment>
    <comment ref="E206" authorId="0" shapeId="0" xr:uid="{00000000-0006-0000-0000-00002100000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E215" authorId="1" shapeId="0" xr:uid="{00000000-0006-0000-0000-00002200000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E223" authorId="0" shapeId="0" xr:uid="{00000000-0006-0000-0000-00002300000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228" authorId="0" shapeId="0" xr:uid="{00000000-0006-0000-0000-00002400000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E233" authorId="0" shapeId="0" xr:uid="{00000000-0006-0000-0000-00002500000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249" authorId="1" shapeId="0" xr:uid="{00000000-0006-0000-0000-000026000000}">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
</t>
        </r>
      </text>
    </comment>
    <comment ref="E256" authorId="0" shapeId="0" xr:uid="{00000000-0006-0000-0000-00002700000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E273" authorId="0" shapeId="0" xr:uid="{00000000-0006-0000-0000-000028000000}">
      <text>
        <r>
          <rPr>
            <b/>
            <sz val="9"/>
            <color indexed="81"/>
            <rFont val="Calibri"/>
            <family val="2"/>
          </rPr>
          <t>CAROLINA PEREZ BOLAÑOS:</t>
        </r>
        <r>
          <rPr>
            <sz val="9"/>
            <color indexed="81"/>
            <rFont val="Calibri"/>
            <family val="2"/>
          </rPr>
          <t xml:space="preserve">
Revisar el procedimiento de atención al usuario, verificando:                                                                                
 * Que de acuerdo con las necesidades para la prevención de enfermedades y la promoción de la salud, se informa al paciente acerca de los esfuerzos conjuntos para el manejo de su enfermedad y, junto con el usuario, se presenta un plan para las actividades correspondientes.                                                                                                                                  
* Que se asegura que las intervenciones de información y desarrollo de competencias son documentadas, ejecutadas y evaluadas, incluida la evaluación de los resultados obtenidos en relación con los resultados esperados.                                                                            * Que se asegura que los usuarios, los familiares, el personal y los visitantes tienen acceso a la información sobre estrategias de prevención de enfermedades y actividades de promoción de la salud.</t>
        </r>
      </text>
    </comment>
    <comment ref="C282" authorId="2" shapeId="0" xr:uid="{00000000-0006-0000-0000-00002900000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282" authorId="0" shapeId="0" xr:uid="{00000000-0006-0000-0000-00002A00000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C293" authorId="0" shapeId="0" xr:uid="{00000000-0006-0000-0000-00002B00000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293" authorId="0" shapeId="0" xr:uid="{00000000-0006-0000-0000-00002C00000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C312" authorId="0" shapeId="0" xr:uid="{00000000-0006-0000-0000-00002D00000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314" authorId="1" shapeId="0" xr:uid="{00000000-0006-0000-0000-00002E000000}">
      <text>
        <r>
          <rPr>
            <sz val="11"/>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C320" authorId="0" shapeId="0" xr:uid="{00000000-0006-0000-0000-00002F00000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E327" authorId="1" shapeId="0" xr:uid="{00000000-0006-0000-0000-00003000000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328" authorId="1" shapeId="0" xr:uid="{00000000-0006-0000-0000-00003100000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E333" authorId="1" shapeId="0" xr:uid="{00000000-0006-0000-0000-00003200000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334" authorId="1" shapeId="0" xr:uid="{00000000-0006-0000-0000-000033000000}">
      <text>
        <r>
          <rPr>
            <b/>
            <sz val="9"/>
            <color indexed="81"/>
            <rFont val="Calibri"/>
            <family val="2"/>
          </rPr>
          <t>Carolina Pérez:</t>
        </r>
        <r>
          <rPr>
            <sz val="9"/>
            <color indexed="81"/>
            <rFont val="Calibri"/>
            <family val="2"/>
          </rPr>
          <t xml:space="preserve">
Número de tareas ejecutadas/Número de actividades propuestas.
</t>
        </r>
      </text>
    </comment>
    <comment ref="E336" authorId="0" shapeId="0" xr:uid="{00000000-0006-0000-0000-00003400000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E345" authorId="1" shapeId="0" xr:uid="{00000000-0006-0000-0000-00003500000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E352" authorId="0" shapeId="0" xr:uid="{00000000-0006-0000-0000-00003600000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C359" authorId="2" shapeId="0" xr:uid="{00000000-0006-0000-0000-000037000000}">
      <text>
        <r>
          <rPr>
            <b/>
            <sz val="9"/>
            <color indexed="81"/>
            <rFont val="Tahoma"/>
            <family val="2"/>
          </rPr>
          <t>Gerencia: Estándares asistenciales.
Estándar 8.</t>
        </r>
        <r>
          <rPr>
            <sz val="9"/>
            <color indexed="81"/>
            <rFont val="Tahoma"/>
            <family val="2"/>
          </rPr>
          <t xml:space="preserve"> Código (AsAC1): La organización garantiza el acceso de los usuarios, según las diferentes particularidades y características de los usuarios. Se evalúan las barreras del acceso y se desarrollan acciones de mejoramiento.
</t>
        </r>
        <r>
          <rPr>
            <b/>
            <sz val="9"/>
            <color indexed="81"/>
            <rFont val="Tahoma"/>
            <family val="2"/>
          </rPr>
          <t>Estándar 17.</t>
        </r>
        <r>
          <rPr>
            <sz val="9"/>
            <color indexed="81"/>
            <rFont val="Tahoma"/>
            <family val="2"/>
          </rPr>
          <t xml:space="preserve"> Código (AsREG2): Se tiene Estandarizada la información a entregar en el momento de ingreso al servicio del usuario y su familia.
Estándar 18.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t>
        </r>
        <r>
          <rPr>
            <b/>
            <sz val="9"/>
            <color indexed="81"/>
            <rFont val="Tahoma"/>
            <family val="2"/>
          </rPr>
          <t>Estándar 21</t>
        </r>
        <r>
          <rPr>
            <sz val="9"/>
            <color indexed="81"/>
            <rFont val="Tahoma"/>
            <family val="2"/>
          </rPr>
          <t xml:space="preserve">. Código (AsEV3): La organización garantiza que Está en capacidad de identificar, desde el momento mismo del ingreso, si el paciente requiere técnicas especiales de aislamiento de acuerdo con su patología.
</t>
        </r>
        <r>
          <rPr>
            <b/>
            <sz val="9"/>
            <color indexed="81"/>
            <rFont val="Tahoma"/>
            <family val="2"/>
          </rPr>
          <t>Estándar 23.</t>
        </r>
        <r>
          <rPr>
            <sz val="9"/>
            <color indexed="81"/>
            <rFont val="Tahoma"/>
            <family val="2"/>
          </rPr>
          <t xml:space="preserve"> Código (AsPL2): Existe un proceso  de planeación  de la atención,  el  cuidado  y  el  tratamiento  para  cada  paciente, el cual incluye  implementación, desarrollo  y seguimiento del plan de tratamiento de acuerdo con el tipo de servicio que presta.
</t>
        </r>
        <r>
          <rPr>
            <b/>
            <sz val="9"/>
            <color indexed="81"/>
            <rFont val="Tahoma"/>
            <family val="2"/>
          </rPr>
          <t>Estándar 26.</t>
        </r>
        <r>
          <rPr>
            <sz val="9"/>
            <color indexed="81"/>
            <rFont val="Tahoma"/>
            <family val="2"/>
          </rPr>
          <t xml:space="preserve"> Código (AsPL5): El proceso de planeación de la atención y cuidado para cada paciente en  imagenología incluye implementación, práctica y seguimiento de los exámenes y los procedimientos para la consecución de los resultados a los usuarios y/o a los clínicos.
</t>
        </r>
        <r>
          <rPr>
            <b/>
            <sz val="9"/>
            <color indexed="81"/>
            <rFont val="Tahoma"/>
            <family val="2"/>
          </rPr>
          <t xml:space="preserve">Estándar 27. </t>
        </r>
        <r>
          <rPr>
            <sz val="9"/>
            <color indexed="81"/>
            <rFont val="Tahoma"/>
            <family val="2"/>
          </rPr>
          <t xml:space="preserve">Código (AsPL6): El proceso de planeación de la atención y cuidado para cada paciente en laboratorio clínico incluye implementación, práctica y seguimiento de los exámenes y los procedimientos para la consecución de los resultados a los usuarios y/o a los clínicos.
</t>
        </r>
        <r>
          <rPr>
            <b/>
            <sz val="9"/>
            <color indexed="81"/>
            <rFont val="Tahoma"/>
            <family val="2"/>
          </rPr>
          <t xml:space="preserve">Estándar 28. </t>
        </r>
        <r>
          <rPr>
            <sz val="9"/>
            <color indexed="81"/>
            <rFont val="Tahoma"/>
            <family val="2"/>
          </rPr>
          <t xml:space="preserve">Código (AsPL7): La organización tiene Estandarizados los puntos clave del cuidado y el tratamiento para procesos de atención específicos, los cuales apoyan la oportunidad y la efectividad de las intervenciones.
</t>
        </r>
        <r>
          <rPr>
            <b/>
            <sz val="9"/>
            <color indexed="81"/>
            <rFont val="Tahoma"/>
            <family val="2"/>
          </rPr>
          <t xml:space="preserve">Estándar 30. </t>
        </r>
        <r>
          <rPr>
            <sz val="9"/>
            <color indexed="81"/>
            <rFont val="Tahoma"/>
            <family val="2"/>
          </rPr>
          <t xml:space="preserve">Código (AsPL9): La organización garantiza que el paciente y su familia son informados acerca de las condiciones relacionadas con su enfermedad o Estado de salud y es entrenado para desarrollar competencias en el autocuidado de su salud durante el proceso de atención.
</t>
        </r>
        <r>
          <rPr>
            <b/>
            <sz val="9"/>
            <color indexed="81"/>
            <rFont val="Tahoma"/>
            <family val="2"/>
          </rPr>
          <t>Estándar 31.</t>
        </r>
        <r>
          <rPr>
            <sz val="9"/>
            <color indexed="81"/>
            <rFont val="Tahoma"/>
            <family val="2"/>
          </rPr>
          <t xml:space="preserve"> Código (AsPL10): 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
</t>
        </r>
        <r>
          <rPr>
            <b/>
            <sz val="9"/>
            <color indexed="81"/>
            <rFont val="Tahoma"/>
            <family val="2"/>
          </rPr>
          <t>Estándar 35.</t>
        </r>
        <r>
          <rPr>
            <sz val="9"/>
            <color indexed="81"/>
            <rFont val="Tahoma"/>
            <family val="2"/>
          </rPr>
          <t xml:space="preserve"> Código (AsPL14): 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
</t>
        </r>
        <r>
          <rPr>
            <b/>
            <sz val="9"/>
            <color indexed="81"/>
            <rFont val="Tahoma"/>
            <family val="2"/>
          </rPr>
          <t>Estándar 36</t>
        </r>
        <r>
          <rPr>
            <sz val="9"/>
            <color indexed="81"/>
            <rFont val="Tahoma"/>
            <family val="2"/>
          </rPr>
          <t xml:space="preserve">. Código (AsPL15): La organización garantiza que en el laboratorio clínico, patología e imagenología se asignan y conocen los responsables de los procesos y se cuenta con protocolos necesarios para dar cumplimiento a lo requerido en el estándar.
</t>
        </r>
        <r>
          <rPr>
            <b/>
            <sz val="9"/>
            <color indexed="81"/>
            <rFont val="Tahoma"/>
            <family val="2"/>
          </rPr>
          <t>Estándar 37.</t>
        </r>
        <r>
          <rPr>
            <sz val="9"/>
            <color indexed="81"/>
            <rFont val="Tahoma"/>
            <family val="2"/>
          </rPr>
          <t xml:space="preserve"> Código (AsPL16): La organización cuenta con mecanismos Estandarizados de reporte y entrega de resultados de ayudas diagnósticas (laboratorio clínico, patología, imágenes) que garanticen la confiabilidad y la confidencialidad en el manejo de la información.
</t>
        </r>
        <r>
          <rPr>
            <b/>
            <sz val="9"/>
            <color indexed="81"/>
            <rFont val="Tahoma"/>
            <family val="2"/>
          </rPr>
          <t xml:space="preserve">Estándar 38. </t>
        </r>
        <r>
          <rPr>
            <sz val="9"/>
            <color indexed="81"/>
            <rFont val="Tahoma"/>
            <family val="2"/>
          </rPr>
          <t xml:space="preserve">Código (AsPL17): El laboratorio cuenta con un programa de control de calidad interno y externo reconocido y probado.
</t>
        </r>
        <r>
          <rPr>
            <b/>
            <sz val="9"/>
            <color indexed="81"/>
            <rFont val="Tahoma"/>
            <family val="2"/>
          </rPr>
          <t>Estándar 39.</t>
        </r>
        <r>
          <rPr>
            <sz val="9"/>
            <color indexed="81"/>
            <rFont val="Tahoma"/>
            <family val="2"/>
          </rPr>
          <t xml:space="preserve"> Código (AsPL18): La organización cuenta con procesos estandarizados que garantizan la prevención y el control de las infecciones durante el proceso de atención del usuario. Los procesos son basados en guías o protocolos.
</t>
        </r>
        <r>
          <rPr>
            <b/>
            <sz val="9"/>
            <color indexed="81"/>
            <rFont val="Tahoma"/>
            <family val="2"/>
          </rPr>
          <t xml:space="preserve">Estándar 40. </t>
        </r>
        <r>
          <rPr>
            <sz val="9"/>
            <color indexed="81"/>
            <rFont val="Tahoma"/>
            <family val="2"/>
          </rPr>
          <t xml:space="preserve">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Tahoma"/>
            <family val="2"/>
          </rPr>
          <t>Estándar 41.</t>
        </r>
        <r>
          <rPr>
            <sz val="9"/>
            <color indexed="81"/>
            <rFont val="Tahoma"/>
            <family val="2"/>
          </rPr>
          <t xml:space="preserve"> Código (AsEJ2): El usuario y su familia reciben la educación e información pertinente durante la ejecución del tratamiento.
</t>
        </r>
        <r>
          <rPr>
            <b/>
            <sz val="9"/>
            <color indexed="81"/>
            <rFont val="Tahoma"/>
            <family val="2"/>
          </rPr>
          <t>Estándar 42.</t>
        </r>
        <r>
          <rPr>
            <sz val="9"/>
            <color indexed="81"/>
            <rFont val="Tahoma"/>
            <family val="2"/>
          </rPr>
          <t xml:space="preserve"> Código (AsEJ3): El cuidado y tratamiento son consistentes con los Estándares de práctica basados en la mejor evidencia disponible.
</t>
        </r>
        <r>
          <rPr>
            <b/>
            <sz val="9"/>
            <color indexed="81"/>
            <rFont val="Tahoma"/>
            <family val="2"/>
          </rPr>
          <t>Estándar 44.</t>
        </r>
        <r>
          <rPr>
            <sz val="9"/>
            <color indexed="81"/>
            <rFont val="Tahoma"/>
            <family val="2"/>
          </rPr>
          <t xml:space="preserve"> Código (AsEJ5): 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 nismo con que cuente la organización, incluido el mismo profesional tratante.
</t>
        </r>
        <r>
          <rPr>
            <b/>
            <sz val="9"/>
            <color indexed="81"/>
            <rFont val="Tahoma"/>
            <family val="2"/>
          </rPr>
          <t>Estándar 45.</t>
        </r>
        <r>
          <rPr>
            <sz val="9"/>
            <color indexed="81"/>
            <rFont val="Tahoma"/>
            <family val="2"/>
          </rPr>
          <t xml:space="preserve"> Código (AsEJ6): La organización cuenta con estrategias estandarizadas de educación en salud a los usuarios, las cuales responden a las necesidades de la población objeto.
</t>
        </r>
        <r>
          <rPr>
            <b/>
            <sz val="9"/>
            <color indexed="81"/>
            <rFont val="Tahoma"/>
            <family val="2"/>
          </rPr>
          <t>Estándar 46.</t>
        </r>
        <r>
          <rPr>
            <sz val="9"/>
            <color indexed="81"/>
            <rFont val="Tahoma"/>
            <family val="2"/>
          </rPr>
          <t xml:space="preserve">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t>
        </r>
        <r>
          <rPr>
            <b/>
            <sz val="9"/>
            <color indexed="81"/>
            <rFont val="Tahoma"/>
            <family val="2"/>
          </rPr>
          <t>Estándar 50.</t>
        </r>
        <r>
          <rPr>
            <sz val="9"/>
            <color indexed="81"/>
            <rFont val="Tahoma"/>
            <family val="2"/>
          </rPr>
          <t xml:space="preserve"> Código (AsSAL1): La organización cuenta con un proceso Estandarizado para el egreso de los pacientes, que garantiza al usuario y su familia la adecuada finalización de la atención y su posterior seguimiento. 
</t>
        </r>
        <r>
          <rPr>
            <b/>
            <sz val="9"/>
            <color indexed="81"/>
            <rFont val="Tahoma"/>
            <family val="2"/>
          </rPr>
          <t>Estándar 51</t>
        </r>
        <r>
          <rPr>
            <sz val="9"/>
            <color indexed="81"/>
            <rFont val="Tahoma"/>
            <family val="2"/>
          </rPr>
          <t xml:space="preserve">. Código (AsSAL2): La organización asegura un plan de coordinación  con otras organizaciones y comunidades relevantes en la prevención de enfermedades y la promoción, protección y mejoramiento de la salud de la población a la que presta sus servicios
</t>
        </r>
        <r>
          <rPr>
            <b/>
            <sz val="9"/>
            <color indexed="81"/>
            <rFont val="Tahoma"/>
            <family val="2"/>
          </rPr>
          <t>Estándar 52</t>
        </r>
        <r>
          <rPr>
            <sz val="9"/>
            <color indexed="81"/>
            <rFont val="Tahoma"/>
            <family val="2"/>
          </rPr>
          <t>. Código (AsREF1): En caso de que sea necesario referir a los usuarios entre servicios o entre instituciones, tiene un procedimiento definido.</t>
        </r>
        <r>
          <rPr>
            <sz val="9"/>
            <color indexed="81"/>
            <rFont val="Tahoma"/>
            <family val="2"/>
          </rPr>
          <t xml:space="preserve">
</t>
        </r>
        <r>
          <rPr>
            <b/>
            <sz val="9"/>
            <color indexed="81"/>
            <rFont val="Tahoma"/>
            <family val="2"/>
          </rPr>
          <t>Derechos y Deberes</t>
        </r>
        <r>
          <rPr>
            <sz val="9"/>
            <color indexed="81"/>
            <rFont val="Tahoma"/>
            <family val="2"/>
          </rPr>
          <t xml:space="preserve">
</t>
        </r>
        <r>
          <rPr>
            <b/>
            <sz val="9"/>
            <color indexed="81"/>
            <rFont val="Tahoma"/>
            <family val="2"/>
          </rPr>
          <t>Estándar 1</t>
        </r>
        <r>
          <rPr>
            <sz val="9"/>
            <color indexed="81"/>
            <rFont val="Tahoma"/>
            <family val="2"/>
          </rPr>
          <t xml:space="preserve">.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Tahoma"/>
            <family val="2"/>
          </rPr>
          <t xml:space="preserve">Estándar 4. </t>
        </r>
        <r>
          <rPr>
            <sz val="9"/>
            <color indexed="81"/>
            <rFont val="Tahoma"/>
            <family val="2"/>
          </rPr>
          <t>Código (AsDP4): La organización asegura que para todos los usuarios que atiende, independientemente de la modalidad de venta o contratación de los servicios, se cumplen de igual manera los estándares de acreditación que apliquen a los servicios prestados.</t>
        </r>
      </text>
    </comment>
    <comment ref="E368" authorId="0" shapeId="0" xr:uid="{00000000-0006-0000-0000-00003800000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374" authorId="0" shapeId="0" xr:uid="{00000000-0006-0000-0000-00003900000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E379" authorId="0" shapeId="0" xr:uid="{00000000-0006-0000-0000-00003A00000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387" authorId="0" shapeId="0" xr:uid="{00000000-0006-0000-0000-00003B00000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E397" authorId="0" shapeId="0" xr:uid="{00000000-0006-0000-0000-00003C00000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E414" authorId="1" shapeId="0" xr:uid="{00000000-0006-0000-0000-00003D000000}">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
</t>
        </r>
      </text>
    </comment>
    <comment ref="E421" authorId="0" shapeId="0" xr:uid="{00000000-0006-0000-0000-00003E00000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E438" authorId="0" shapeId="0" xr:uid="{00000000-0006-0000-0000-00003F000000}">
      <text>
        <r>
          <rPr>
            <b/>
            <sz val="9"/>
            <color indexed="81"/>
            <rFont val="Calibri"/>
            <family val="2"/>
          </rPr>
          <t>CAROLINA PEREZ BOLAÑOS:</t>
        </r>
        <r>
          <rPr>
            <sz val="9"/>
            <color indexed="81"/>
            <rFont val="Calibri"/>
            <family val="2"/>
          </rPr>
          <t xml:space="preserve">
Revisar el proceso de atención, verificando:                                                                                        
 * Que se realiza valoración nutricional al paciente hospitalizado y registro de la dieta ordenada.                                                                                                                                                            * Criterios de ingreso y egreso a Unidad de Cuidado Intensivo (a través de escala TISS).                                                                        
 *Que se garantiza el abordaje interdisciplinario de casos complejos.                                                                                                                     
 * Que se brinda apoyo espiritual o religioso.                                                                                                
 * Que se garantiza el personal necesario para brindar atención oportuna con el nivel de calidad esperado tanto en el horario diurno como nocturno, fines de semana y festivos.                                                                                                                                                                                            * Se verifica la comprensión por parte del usuario de la información brindada en este estándar.</t>
        </r>
      </text>
    </comment>
    <comment ref="E440" authorId="0" shapeId="0" xr:uid="{00000000-0006-0000-0000-000040000000}">
      <text>
        <r>
          <rPr>
            <b/>
            <sz val="9"/>
            <color indexed="81"/>
            <rFont val="Calibri"/>
            <family val="2"/>
          </rPr>
          <t>CAROLINA PEREZ BOLAÑOS:</t>
        </r>
        <r>
          <rPr>
            <sz val="9"/>
            <color indexed="81"/>
            <rFont val="Calibri"/>
            <family val="2"/>
          </rPr>
          <t xml:space="preserve">
Establecer  un procedimiento en el que se determine  el tiempo y espacio en el que el medico  tratante  brinde la información  relacionada  con el apoyo emocional al usuario y su familia relacionado con el impacto de la experiencia de los procedimientos o tratamientos para su patología; aspectos éticos como muerte cerebral, retiro de los sistemas de soporte vital, decisiones de no tratamiento y no reanimación. Adicionalmente, apoyo de acuerdo con la evolución y respuesta del paciente al tratamiento, la preparación para las consecuencias físicas , sociales y emocionales de la enfermedad, incluidas la muerte y la donación de órganos, cuando aplique.</t>
        </r>
      </text>
    </comment>
    <comment ref="E447" authorId="0" shapeId="0" xr:uid="{00000000-0006-0000-0000-00004100000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C457" authorId="2" shapeId="0" xr:uid="{00000000-0006-0000-0000-00004200000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457" authorId="0" shapeId="0" xr:uid="{00000000-0006-0000-0000-00004300000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C468" authorId="0" shapeId="0" xr:uid="{00000000-0006-0000-0000-00004400000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468" authorId="0" shapeId="0" xr:uid="{00000000-0006-0000-0000-00004500000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C488" authorId="0" shapeId="0" xr:uid="{00000000-0006-0000-0000-00004600000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490" authorId="1" shapeId="0" xr:uid="{00000000-0006-0000-0000-000047000000}">
      <text>
        <r>
          <rPr>
            <sz val="11"/>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C496" authorId="0" shapeId="0" xr:uid="{00000000-0006-0000-0000-00004800000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E503" authorId="1" shapeId="0" xr:uid="{00000000-0006-0000-0000-00004900000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504" authorId="1" shapeId="0" xr:uid="{00000000-0006-0000-0000-00004A00000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E509" authorId="1" shapeId="0" xr:uid="{00000000-0006-0000-0000-00004B00000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510" authorId="1" shapeId="0" xr:uid="{00000000-0006-0000-0000-00004C000000}">
      <text>
        <r>
          <rPr>
            <b/>
            <sz val="9"/>
            <color indexed="81"/>
            <rFont val="Calibri"/>
            <family val="2"/>
          </rPr>
          <t>Carolina Pérez:</t>
        </r>
        <r>
          <rPr>
            <sz val="9"/>
            <color indexed="81"/>
            <rFont val="Calibri"/>
            <family val="2"/>
          </rPr>
          <t xml:space="preserve">
Número de tareas ejecutadas/Número de actividades propuestas.
</t>
        </r>
      </text>
    </comment>
    <comment ref="E512" authorId="0" shapeId="0" xr:uid="{00000000-0006-0000-0000-00004D00000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E521" authorId="1" shapeId="0" xr:uid="{00000000-0006-0000-0000-00004E00000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E528" authorId="0" shapeId="0" xr:uid="{00000000-0006-0000-0000-00004F00000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C535" authorId="2" shapeId="0" xr:uid="{00000000-0006-0000-0000-000050000000}">
      <text>
        <r>
          <rPr>
            <b/>
            <sz val="9"/>
            <color indexed="81"/>
            <rFont val="Tahoma"/>
            <family val="2"/>
          </rPr>
          <t>Gerencia: Estándares asistenciales.
Estándar 8.</t>
        </r>
        <r>
          <rPr>
            <sz val="9"/>
            <color indexed="81"/>
            <rFont val="Tahoma"/>
            <family val="2"/>
          </rPr>
          <t xml:space="preserve"> Código (AsAC1): La organización garantiza el acceso de los usuarios, según las diferentes particularidades y características de los usuarios. Se evalúan las barreras del acceso y se desarrollan acciones de mejoramiento.
</t>
        </r>
        <r>
          <rPr>
            <b/>
            <sz val="9"/>
            <color indexed="81"/>
            <rFont val="Tahoma"/>
            <family val="2"/>
          </rPr>
          <t>Estándar 17.</t>
        </r>
        <r>
          <rPr>
            <sz val="9"/>
            <color indexed="81"/>
            <rFont val="Tahoma"/>
            <family val="2"/>
          </rPr>
          <t xml:space="preserve"> Código (AsREG2): Se tiene Estandarizada la información a entregar en el momento de ingreso al servicio del usuario y su familia.
Estándar 18.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t>
        </r>
        <r>
          <rPr>
            <b/>
            <sz val="9"/>
            <color indexed="81"/>
            <rFont val="Tahoma"/>
            <family val="2"/>
          </rPr>
          <t>Estándar 21</t>
        </r>
        <r>
          <rPr>
            <sz val="9"/>
            <color indexed="81"/>
            <rFont val="Tahoma"/>
            <family val="2"/>
          </rPr>
          <t xml:space="preserve">. Código (AsEV3): La organización garantiza que Está en capacidad de identificar, desde el momento mismo del ingreso, si el paciente requiere técnicas especiales de aislamiento de acuerdo con su patología.
</t>
        </r>
        <r>
          <rPr>
            <b/>
            <sz val="9"/>
            <color indexed="81"/>
            <rFont val="Tahoma"/>
            <family val="2"/>
          </rPr>
          <t>Estándar 23.</t>
        </r>
        <r>
          <rPr>
            <sz val="9"/>
            <color indexed="81"/>
            <rFont val="Tahoma"/>
            <family val="2"/>
          </rPr>
          <t xml:space="preserve"> Código (AsPL2): Existe un proceso  de planeación  de la atención,  el  cuidado  y  el  tratamiento  para  cada  paciente, el cual incluye  implementación, desarrollo  y seguimiento del plan de tratamiento de acuerdo con el tipo de servicio que presta.
</t>
        </r>
        <r>
          <rPr>
            <b/>
            <sz val="9"/>
            <color indexed="81"/>
            <rFont val="Tahoma"/>
            <family val="2"/>
          </rPr>
          <t>Estándar 26.</t>
        </r>
        <r>
          <rPr>
            <sz val="9"/>
            <color indexed="81"/>
            <rFont val="Tahoma"/>
            <family val="2"/>
          </rPr>
          <t xml:space="preserve"> Código (AsPL5): El proceso de planeación de la atención y cuidado para cada paciente en  imagenología incluye implementación, práctica y seguimiento de los exámenes y los procedimientos para la consecución de los resultados a los usuarios y/o a los clínicos.
</t>
        </r>
        <r>
          <rPr>
            <b/>
            <sz val="9"/>
            <color indexed="81"/>
            <rFont val="Tahoma"/>
            <family val="2"/>
          </rPr>
          <t xml:space="preserve">Estándar 27. </t>
        </r>
        <r>
          <rPr>
            <sz val="9"/>
            <color indexed="81"/>
            <rFont val="Tahoma"/>
            <family val="2"/>
          </rPr>
          <t xml:space="preserve">Código (AsPL6): El proceso de planeación de la atención y cuidado para cada paciente en laboratorio clínico incluye implementación, práctica y seguimiento de los exámenes y los procedimientos para la consecución de los resultados a los usuarios y/o a los clínicos.
</t>
        </r>
        <r>
          <rPr>
            <b/>
            <sz val="9"/>
            <color indexed="81"/>
            <rFont val="Tahoma"/>
            <family val="2"/>
          </rPr>
          <t xml:space="preserve">Estándar 28. </t>
        </r>
        <r>
          <rPr>
            <sz val="9"/>
            <color indexed="81"/>
            <rFont val="Tahoma"/>
            <family val="2"/>
          </rPr>
          <t xml:space="preserve">Código (AsPL7): La organización tiene Estandarizados los puntos clave del cuidado y el tratamiento para procesos de atención específicos, los cuales apoyan la oportunidad y la efectividad de las intervenciones.
</t>
        </r>
        <r>
          <rPr>
            <b/>
            <sz val="9"/>
            <color indexed="81"/>
            <rFont val="Tahoma"/>
            <family val="2"/>
          </rPr>
          <t xml:space="preserve">Estándar 30. </t>
        </r>
        <r>
          <rPr>
            <sz val="9"/>
            <color indexed="81"/>
            <rFont val="Tahoma"/>
            <family val="2"/>
          </rPr>
          <t xml:space="preserve">Código (AsPL9): La organización garantiza que el paciente y su familia son informados acerca de las condiciones relacionadas con su enfermedad o Estado de salud y es entrenado para desarrollar competencias en el autocuidado de su salud durante el proceso de atención.
</t>
        </r>
        <r>
          <rPr>
            <b/>
            <sz val="9"/>
            <color indexed="81"/>
            <rFont val="Tahoma"/>
            <family val="2"/>
          </rPr>
          <t>Estándar 31.</t>
        </r>
        <r>
          <rPr>
            <sz val="9"/>
            <color indexed="81"/>
            <rFont val="Tahoma"/>
            <family val="2"/>
          </rPr>
          <t xml:space="preserve"> Código (AsPL10): 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
</t>
        </r>
        <r>
          <rPr>
            <b/>
            <sz val="9"/>
            <color indexed="81"/>
            <rFont val="Tahoma"/>
            <family val="2"/>
          </rPr>
          <t>Estándar 35.</t>
        </r>
        <r>
          <rPr>
            <sz val="9"/>
            <color indexed="81"/>
            <rFont val="Tahoma"/>
            <family val="2"/>
          </rPr>
          <t xml:space="preserve"> Código (AsPL14): 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
</t>
        </r>
        <r>
          <rPr>
            <b/>
            <sz val="9"/>
            <color indexed="81"/>
            <rFont val="Tahoma"/>
            <family val="2"/>
          </rPr>
          <t>Estándar 36</t>
        </r>
        <r>
          <rPr>
            <sz val="9"/>
            <color indexed="81"/>
            <rFont val="Tahoma"/>
            <family val="2"/>
          </rPr>
          <t xml:space="preserve">. Código (AsPL15): La organización garantiza que en el laboratorio clínico, patología e imagenología se asignan y conocen los responsables de los procesos y se cuenta con protocolos necesarios para dar cumplimiento a lo requerido en el estándar.
</t>
        </r>
        <r>
          <rPr>
            <b/>
            <sz val="9"/>
            <color indexed="81"/>
            <rFont val="Tahoma"/>
            <family val="2"/>
          </rPr>
          <t>Estándar 37.</t>
        </r>
        <r>
          <rPr>
            <sz val="9"/>
            <color indexed="81"/>
            <rFont val="Tahoma"/>
            <family val="2"/>
          </rPr>
          <t xml:space="preserve"> Código (AsPL16): La organización cuenta con mecanismos Estandarizados de reporte y entrega de resultados de ayudas diagnósticas (laboratorio clínico, patología, imágenes) que garanticen la confiabilidad y la confidencialidad en el manejo de la información.
</t>
        </r>
        <r>
          <rPr>
            <b/>
            <sz val="9"/>
            <color indexed="81"/>
            <rFont val="Tahoma"/>
            <family val="2"/>
          </rPr>
          <t xml:space="preserve">Estándar 38. </t>
        </r>
        <r>
          <rPr>
            <sz val="9"/>
            <color indexed="81"/>
            <rFont val="Tahoma"/>
            <family val="2"/>
          </rPr>
          <t xml:space="preserve">Código (AsPL17): El laboratorio cuenta con un programa de control de calidad interno y externo reconocido y probado.
</t>
        </r>
        <r>
          <rPr>
            <b/>
            <sz val="9"/>
            <color indexed="81"/>
            <rFont val="Tahoma"/>
            <family val="2"/>
          </rPr>
          <t>Estándar 39.</t>
        </r>
        <r>
          <rPr>
            <sz val="9"/>
            <color indexed="81"/>
            <rFont val="Tahoma"/>
            <family val="2"/>
          </rPr>
          <t xml:space="preserve"> Código (AsPL18): La organización cuenta con procesos estandarizados que garantizan la prevención y el control de las infecciones durante el proceso de atención del usuario. Los procesos son basados en guías o protocolos.
</t>
        </r>
        <r>
          <rPr>
            <b/>
            <sz val="9"/>
            <color indexed="81"/>
            <rFont val="Tahoma"/>
            <family val="2"/>
          </rPr>
          <t xml:space="preserve">Estándar 40. </t>
        </r>
        <r>
          <rPr>
            <sz val="9"/>
            <color indexed="81"/>
            <rFont val="Tahoma"/>
            <family val="2"/>
          </rPr>
          <t xml:space="preserve">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Tahoma"/>
            <family val="2"/>
          </rPr>
          <t>Estándar 41.</t>
        </r>
        <r>
          <rPr>
            <sz val="9"/>
            <color indexed="81"/>
            <rFont val="Tahoma"/>
            <family val="2"/>
          </rPr>
          <t xml:space="preserve"> Código (AsEJ2): El usuario y su familia reciben la educación e información pertinente durante la ejecución del tratamiento.
</t>
        </r>
        <r>
          <rPr>
            <b/>
            <sz val="9"/>
            <color indexed="81"/>
            <rFont val="Tahoma"/>
            <family val="2"/>
          </rPr>
          <t>Estándar 42.</t>
        </r>
        <r>
          <rPr>
            <sz val="9"/>
            <color indexed="81"/>
            <rFont val="Tahoma"/>
            <family val="2"/>
          </rPr>
          <t xml:space="preserve"> Código (AsEJ3): El cuidado y tratamiento son consistentes con los Estándares de práctica basados en la mejor evidencia disponible.
</t>
        </r>
        <r>
          <rPr>
            <b/>
            <sz val="9"/>
            <color indexed="81"/>
            <rFont val="Tahoma"/>
            <family val="2"/>
          </rPr>
          <t>Estándar 44.</t>
        </r>
        <r>
          <rPr>
            <sz val="9"/>
            <color indexed="81"/>
            <rFont val="Tahoma"/>
            <family val="2"/>
          </rPr>
          <t xml:space="preserve"> Código (AsEJ5): 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 nismo con que cuente la organización, incluido el mismo profesional tratante.
</t>
        </r>
        <r>
          <rPr>
            <b/>
            <sz val="9"/>
            <color indexed="81"/>
            <rFont val="Tahoma"/>
            <family val="2"/>
          </rPr>
          <t>Estándar 45.</t>
        </r>
        <r>
          <rPr>
            <sz val="9"/>
            <color indexed="81"/>
            <rFont val="Tahoma"/>
            <family val="2"/>
          </rPr>
          <t xml:space="preserve"> Código (AsEJ6): La organización cuenta con estrategias estandarizadas de educación en salud a los usuarios, las cuales responden a las necesidades de la población objeto.
</t>
        </r>
        <r>
          <rPr>
            <b/>
            <sz val="9"/>
            <color indexed="81"/>
            <rFont val="Tahoma"/>
            <family val="2"/>
          </rPr>
          <t>Estándar 46.</t>
        </r>
        <r>
          <rPr>
            <sz val="9"/>
            <color indexed="81"/>
            <rFont val="Tahoma"/>
            <family val="2"/>
          </rPr>
          <t xml:space="preserve">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t>
        </r>
        <r>
          <rPr>
            <b/>
            <sz val="9"/>
            <color indexed="81"/>
            <rFont val="Tahoma"/>
            <family val="2"/>
          </rPr>
          <t>Estándar 50.</t>
        </r>
        <r>
          <rPr>
            <sz val="9"/>
            <color indexed="81"/>
            <rFont val="Tahoma"/>
            <family val="2"/>
          </rPr>
          <t xml:space="preserve"> Código (AsSAL1): La organización cuenta con un proceso Estandarizado para el egreso de los pacientes, que garantiza al usuario y su familia la adecuada finalización de la atención y su posterior seguimiento. 
</t>
        </r>
        <r>
          <rPr>
            <b/>
            <sz val="9"/>
            <color indexed="81"/>
            <rFont val="Tahoma"/>
            <family val="2"/>
          </rPr>
          <t>Estándar 51</t>
        </r>
        <r>
          <rPr>
            <sz val="9"/>
            <color indexed="81"/>
            <rFont val="Tahoma"/>
            <family val="2"/>
          </rPr>
          <t xml:space="preserve">. Código (AsSAL2): La organización asegura un plan de coordinación  con otras organizaciones y comunidades relevantes en la prevención de enfermedades y la promoción, protección y mejoramiento de la salud de la población a la que presta sus servicios
</t>
        </r>
        <r>
          <rPr>
            <b/>
            <sz val="9"/>
            <color indexed="81"/>
            <rFont val="Tahoma"/>
            <family val="2"/>
          </rPr>
          <t>Estándar 52</t>
        </r>
        <r>
          <rPr>
            <sz val="9"/>
            <color indexed="81"/>
            <rFont val="Tahoma"/>
            <family val="2"/>
          </rPr>
          <t>. Código (AsREF1): En caso de que sea necesario referir a los usuarios entre servicios o entre instituciones, tiene un procedimiento definido.</t>
        </r>
        <r>
          <rPr>
            <sz val="9"/>
            <color indexed="81"/>
            <rFont val="Tahoma"/>
            <family val="2"/>
          </rPr>
          <t xml:space="preserve">
</t>
        </r>
        <r>
          <rPr>
            <b/>
            <sz val="9"/>
            <color indexed="81"/>
            <rFont val="Tahoma"/>
            <family val="2"/>
          </rPr>
          <t>Derechos y Deberes</t>
        </r>
        <r>
          <rPr>
            <sz val="9"/>
            <color indexed="81"/>
            <rFont val="Tahoma"/>
            <family val="2"/>
          </rPr>
          <t xml:space="preserve">
</t>
        </r>
        <r>
          <rPr>
            <b/>
            <sz val="9"/>
            <color indexed="81"/>
            <rFont val="Tahoma"/>
            <family val="2"/>
          </rPr>
          <t>Estándar 1</t>
        </r>
        <r>
          <rPr>
            <sz val="9"/>
            <color indexed="81"/>
            <rFont val="Tahoma"/>
            <family val="2"/>
          </rPr>
          <t xml:space="preserve">.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Tahoma"/>
            <family val="2"/>
          </rPr>
          <t xml:space="preserve">Estándar 4. </t>
        </r>
        <r>
          <rPr>
            <sz val="9"/>
            <color indexed="81"/>
            <rFont val="Tahoma"/>
            <family val="2"/>
          </rPr>
          <t>Código (AsDP4): La organización asegura que para todos los usuarios que atiende, independientemente de la modalidad de venta o contratación de los servicios, se cumplen de igual manera los estándares de acreditación que apliquen a los servicios prestados.</t>
        </r>
      </text>
    </comment>
    <comment ref="E544" authorId="0" shapeId="0" xr:uid="{00000000-0006-0000-0000-00005100000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546" authorId="0" shapeId="0" xr:uid="{00000000-0006-0000-0000-000052000000}">
      <text>
        <r>
          <rPr>
            <b/>
            <sz val="9"/>
            <color indexed="81"/>
            <rFont val="Calibri"/>
            <family val="2"/>
          </rPr>
          <t>CAROLINA PEREZ BOLAÑOS:</t>
        </r>
        <r>
          <rPr>
            <sz val="9"/>
            <color indexed="81"/>
            <rFont val="Calibri"/>
            <family val="2"/>
          </rPr>
          <t xml:space="preserve">
Revisar el procedimiento de diligenciamiento del consentimiento informado; verificando:                                                                                                                                                          * Que debe incluir como mínimo, los beneficios, los riesgos y las alternativas, de acuerdo con el procedimiento específico.                                                                                                                                        
* Que garantice Suficiencia del contenido de la información.                                                                                        
* En los casos de reintervenciones, se actualiza el consentimiento informado.                                                                                * QUe se verifica la comprensión por parte del paciente y su acompañante.                                                                                               * Que se obtiene un registro firmado por el paciente cuando decide conscientemente no someterse al procedimiento sugerido por el equipo o profesional tratante.                                                                                                * Que existen formatos de consentimiento específicos, cuando el procedimiento o el tratamiento, asi lo ameriten (Por ejemplo: consentimiento de anestesia y de terapias de alta tecnología).</t>
        </r>
      </text>
    </comment>
    <comment ref="E550" authorId="0" shapeId="0" xr:uid="{00000000-0006-0000-0000-00005300000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E555" authorId="0" shapeId="0" xr:uid="{00000000-0006-0000-0000-00005400000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563" authorId="0" shapeId="0" xr:uid="{00000000-0006-0000-0000-00005500000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E573" authorId="0" shapeId="0" xr:uid="{00000000-0006-0000-0000-00005600000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E590" authorId="1" shapeId="0" xr:uid="{00000000-0006-0000-0000-000057000000}">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
</t>
        </r>
      </text>
    </comment>
    <comment ref="E597" authorId="0" shapeId="0" xr:uid="{00000000-0006-0000-0000-00005800000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E614" authorId="0" shapeId="0" xr:uid="{00000000-0006-0000-0000-00005900000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C624" authorId="2" shapeId="0" xr:uid="{00000000-0006-0000-0000-00005A00000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624" authorId="0" shapeId="0" xr:uid="{00000000-0006-0000-0000-00005B00000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C635" authorId="0" shapeId="0" xr:uid="{00000000-0006-0000-0000-00005C00000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635" authorId="0" shapeId="0" xr:uid="{00000000-0006-0000-0000-00005D00000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C655" authorId="0" shapeId="0" xr:uid="{00000000-0006-0000-0000-00005E000000}">
      <text>
        <r>
          <rPr>
            <b/>
            <sz val="9"/>
            <color indexed="81"/>
            <rFont val="Calibri"/>
            <family val="2"/>
          </rPr>
          <t>CAROLINA PEREZ BOLAÑOS:</t>
        </r>
        <r>
          <rPr>
            <sz val="9"/>
            <color indexed="81"/>
            <rFont val="Calibri"/>
            <family val="2"/>
          </rPr>
          <t xml:space="preserve">
Estándares asistenciales
Estándar 8. Código (AsAC1): La organización garantiza el acceso de los usuarios, según las diferentes particularidades y características de los usuarios. Se evalúan las barreras del acceso y se desarrollan acciones de mejoramiento.
Estándar 9. Código (AsAC2): En caso de organizaciones integradas en red, se identifica un rango de proveedores o puntos de atención en salud y de rutas de acceso. Se evalúan las barreras del acceso y se desarrollan acciones de mejoramiento.
Estándar 10. Código (AsAC3): Está  Estandarizado  el ciclo  de atención del usuario  desde que llega  a  la organización  hasta su  egreso,  en sus diferentes momentos de contacto administrativo y asistencial; es conocido por todo el personal asistencial y administrativo de la organización; se verifica el conocimiento y se implementan acciones frente a las desviaciones.
Estándar 11. Código (AsAC4): Cuando un usuario solicita citas, la organización garantiza el derecho del usuario a solicitar la atención con el profesional de la salud de su preferencia que se encuentre entre las opciones ofertadas por la institución prEstadora. Cuenta con un sistema que permite verificar la disponibilidad de dicho profesional y la oportunidad de su atención.
Estándar 12. Código (AsAC5): La organización programa la atención de acuerdo con los tiempos de los profesionales y, para respetar el tiempo de los usuarios, realiza la programación teniendo en cuenta el tiempo que se requiera para la realización de cada uno de los procesos de atención; Esto lo hace teniendo en cuenta la capacidad instalada, el análisis de demanda por servicios y los procesos de atención; Esta programación se evalúa periódicamente para verificar su cumplimiento en el marco de criterios de calidad. Se toman correctivos frente a las desviaciones encontradas.
Estándar 13. Código (AsAC6): La organización define los indicadores y Estándares de oportunidad para los servicios ambulatorios y de respuEsta hospitalaria con los que cuenta y se encuentran dentro de o supera los umbrales definidos en el Sistema de Información para la Calidad.
Estándar 14. Código (AsAC7): La organización garantiza la información al usuario sobre los servicios que presta. En los casos  en los cuales el usuario no tiene derecho, la información debe ser explícita en relación con la forma para acceder a la prEstación de tales servicios no cubiertos.
Estándar 15. Código (AsAC8):Se tiene Estandarizada la asignación de citas y autorización de las mismas a los usuarios que requieran de sus servicios.
Estándar 16. Código (AsREG1): Está Estandarizado el proceso de asignación de citas, registro, admisión y preparación del usuario, mediante el que se le orienta sobre qué debe hacer durante la atención. Se evalúa su cumplimiento y se desarrollan acciones de mejora cuando es necesario.
Estándar 17. Código (AsREG2): Se tiene Estandarizada la información a entregar en el momento de ingreso al servicio del usuario y su familia.</t>
        </r>
      </text>
    </comment>
    <comment ref="C656" authorId="0" shapeId="0" xr:uid="{00000000-0006-0000-0000-00005F00000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658" authorId="1" shapeId="0" xr:uid="{00000000-0006-0000-0000-000060000000}">
      <text>
        <r>
          <rPr>
            <sz val="11"/>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C664" authorId="0" shapeId="0" xr:uid="{00000000-0006-0000-0000-00006100000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E671" authorId="1" shapeId="0" xr:uid="{00000000-0006-0000-0000-00006200000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672" authorId="1" shapeId="0" xr:uid="{00000000-0006-0000-0000-00006300000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E677" authorId="1" shapeId="0" xr:uid="{00000000-0006-0000-0000-00006400000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678" authorId="1" shapeId="0" xr:uid="{00000000-0006-0000-0000-000065000000}">
      <text>
        <r>
          <rPr>
            <b/>
            <sz val="9"/>
            <color indexed="81"/>
            <rFont val="Calibri"/>
            <family val="2"/>
          </rPr>
          <t>Carolina Pérez:</t>
        </r>
        <r>
          <rPr>
            <sz val="9"/>
            <color indexed="81"/>
            <rFont val="Calibri"/>
            <family val="2"/>
          </rPr>
          <t xml:space="preserve">
Número de tareas ejecutadas/Número de actividades propuestas.
</t>
        </r>
      </text>
    </comment>
    <comment ref="E680" authorId="0" shapeId="0" xr:uid="{00000000-0006-0000-0000-00006600000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E689" authorId="1" shapeId="0" xr:uid="{00000000-0006-0000-0000-00006700000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E696" authorId="0" shapeId="0" xr:uid="{00000000-0006-0000-0000-00006800000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E703" authorId="0" shapeId="0" xr:uid="{00000000-0006-0000-0000-00006900000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708" authorId="0" shapeId="0" xr:uid="{00000000-0006-0000-0000-00006A00000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E713" authorId="0" shapeId="0" xr:uid="{00000000-0006-0000-0000-00006B00000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721" authorId="0" shapeId="0" xr:uid="{00000000-0006-0000-0000-00006C00000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E731" authorId="0" shapeId="0" xr:uid="{00000000-0006-0000-0000-00006D00000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E748" authorId="0" shapeId="0" xr:uid="{00000000-0006-0000-0000-00006E000000}">
      <text>
        <r>
          <rPr>
            <b/>
            <sz val="9"/>
            <color indexed="81"/>
            <rFont val="Calibri"/>
            <family val="2"/>
          </rPr>
          <t>CAROLINA PEREZ BOLAÑOS:</t>
        </r>
        <r>
          <rPr>
            <sz val="9"/>
            <color indexed="81"/>
            <rFont val="Calibri"/>
            <family val="2"/>
          </rPr>
          <t xml:space="preserve">
Revisar el procedimiento de diligenciamiento del consentimiento informado; verificando:                                                                                                                                                          * Que debe incluir como mínimo, los beneficios, los riesgos y las alternativas, de acuerdo con el procedimiento específico.                                                                                                                                        
* Que garantice Suficiencia del contenido de la información.                                                                                        
* En los casos de reintervenciones, se actualiza el consentimiento informado.                                                                                * QUe se verifica la comprensión por parte del paciente y su acompañante.                                                                                               * Que se obtiene un registro firmado por el paciente cuando decide conscientemente no someterse al procedimiento sugerido por el equipo o profesional tratante.                                                                                                * Que existen formatos de consentimiento específicos, cuando el procedimiento o el tratamiento, asi lo ameriten (Por ejemplo: consentimiento de anestesia y de terapias de alta tecnología).</t>
        </r>
      </text>
    </comment>
    <comment ref="E758" authorId="0" shapeId="0" xr:uid="{00000000-0006-0000-0000-00006F00000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E775" authorId="0" shapeId="0" xr:uid="{00000000-0006-0000-0000-00007000000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C785" authorId="2" shapeId="0" xr:uid="{00000000-0006-0000-0000-00007100000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785" authorId="0" shapeId="0" xr:uid="{00000000-0006-0000-0000-00007200000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C796" authorId="0" shapeId="0" xr:uid="{00000000-0006-0000-0000-00007300000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796" authorId="0" shapeId="0" xr:uid="{00000000-0006-0000-0000-00007400000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SYSTEM CSR</author>
    <author>LHOSPITALIZACION</author>
  </authors>
  <commentList>
    <comment ref="K5" authorId="0" shapeId="0" xr:uid="{00000000-0006-0000-0400-000001000000}">
      <text>
        <r>
          <rPr>
            <sz val="9"/>
            <color indexed="81"/>
            <rFont val="Tahoma"/>
            <family val="2"/>
          </rPr>
          <t xml:space="preserve">
2 pacientes para neurocirugia de cafesalud contributivo
2 pacientes de ortopedia por cambio de SOAT a EPS</t>
        </r>
      </text>
    </comment>
    <comment ref="M5" authorId="0" shapeId="0" xr:uid="{00000000-0006-0000-0400-000002000000}">
      <text>
        <r>
          <rPr>
            <sz val="9"/>
            <color indexed="81"/>
            <rFont val="Tahoma"/>
            <charset val="1"/>
          </rPr>
          <t xml:space="preserve">
1 pte manejo por ortopedia
2 paciente para oncologia
1 pte para gineco-obstetricia y cirugia plástica
1 pte cirugia cardiovascular
</t>
        </r>
      </text>
    </comment>
    <comment ref="Q5" authorId="1" shapeId="0" xr:uid="{00000000-0006-0000-0400-000003000000}">
      <text>
        <r>
          <rPr>
            <b/>
            <sz val="9"/>
            <color indexed="81"/>
            <rFont val="Tahoma"/>
            <charset val="1"/>
          </rPr>
          <t>LHOSPITALIZACION:</t>
        </r>
        <r>
          <rPr>
            <sz val="9"/>
            <color indexed="81"/>
            <rFont val="Tahoma"/>
            <charset val="1"/>
          </rPr>
          <t xml:space="preserve">
Se solicito manejo para neuro cirugia, cirugía cardiovascular, psiquiatria, ptes de cafesalud contributivo.</t>
        </r>
      </text>
    </comment>
    <comment ref="K8" authorId="0" shapeId="0" xr:uid="{00000000-0006-0000-0400-000004000000}">
      <text>
        <r>
          <rPr>
            <sz val="9"/>
            <color indexed="81"/>
            <rFont val="Tahoma"/>
            <family val="2"/>
          </rPr>
          <t xml:space="preserve">
No se aceptaron pacientes para ingresar directamente a hospitalización MAC, todos se ingresaron a urgencias.</t>
        </r>
      </text>
    </comment>
    <comment ref="K11" authorId="0" shapeId="0" xr:uid="{00000000-0006-0000-0400-000005000000}">
      <text>
        <r>
          <rPr>
            <sz val="9"/>
            <color indexed="81"/>
            <rFont val="Tahoma"/>
            <family val="2"/>
          </rPr>
          <t xml:space="preserve">
En ronda de seguridad se observan diagnósticos de enfermería desactualizados.</t>
        </r>
      </text>
    </comment>
    <comment ref="M11" authorId="1" shapeId="0" xr:uid="{00000000-0006-0000-0400-000006000000}">
      <text>
        <r>
          <rPr>
            <b/>
            <sz val="9"/>
            <color indexed="81"/>
            <rFont val="Tahoma"/>
            <charset val="1"/>
          </rPr>
          <t>LHOSPITALIZACION:</t>
        </r>
        <r>
          <rPr>
            <sz val="9"/>
            <color indexed="81"/>
            <rFont val="Tahoma"/>
            <charset val="1"/>
          </rPr>
          <t xml:space="preserve">
Diagnósticos de enfermería no actualizados al estado clínico del paciente</t>
        </r>
      </text>
    </comment>
    <comment ref="O11" authorId="0" shapeId="0" xr:uid="{00000000-0006-0000-0400-000007000000}">
      <text>
        <r>
          <rPr>
            <sz val="9"/>
            <color indexed="81"/>
            <rFont val="Tahoma"/>
            <charset val="1"/>
          </rPr>
          <t xml:space="preserve">
Los diagnósticos de enfermería que se revisan en ronda de seguridad no están actualizados con el estado actual del paciente
</t>
        </r>
      </text>
    </comment>
    <comment ref="Q11" authorId="1" shapeId="0" xr:uid="{00000000-0006-0000-0400-000008000000}">
      <text>
        <r>
          <rPr>
            <b/>
            <sz val="9"/>
            <color indexed="81"/>
            <rFont val="Tahoma"/>
            <charset val="1"/>
          </rPr>
          <t>LHOSPITALIZACION:</t>
        </r>
        <r>
          <rPr>
            <sz val="9"/>
            <color indexed="81"/>
            <rFont val="Tahoma"/>
            <charset val="1"/>
          </rPr>
          <t xml:space="preserve">
Diagnósticos desactualizados para la situación clínica del paciente.</t>
        </r>
      </text>
    </comment>
    <comment ref="O14" authorId="0" shapeId="0" xr:uid="{00000000-0006-0000-0400-000009000000}">
      <text>
        <r>
          <rPr>
            <sz val="9"/>
            <color indexed="81"/>
            <rFont val="Tahoma"/>
            <charset val="1"/>
          </rPr>
          <t xml:space="preserve">
Se presenta muchos faltantes en farmacia
</t>
        </r>
      </text>
    </comment>
    <comment ref="Q14" authorId="0" shapeId="0" xr:uid="{00000000-0006-0000-0400-00000A000000}">
      <text>
        <r>
          <rPr>
            <sz val="9"/>
            <color indexed="81"/>
            <rFont val="Tahoma"/>
            <charset val="1"/>
          </rPr>
          <t xml:space="preserve">Inoportunidad de especialistas, falta de medicamentos en farmacia, inoportunidad para toma de ecocardiogramas.
</t>
        </r>
      </text>
    </comment>
    <comment ref="K17" authorId="0" shapeId="0" xr:uid="{00000000-0006-0000-0400-00000B000000}">
      <text>
        <r>
          <rPr>
            <sz val="9"/>
            <color indexed="81"/>
            <rFont val="Tahoma"/>
            <family val="2"/>
          </rPr>
          <t xml:space="preserve">Se presentaron demoras con:
Psicologia, cx plástica, fonoaudiología, cx general, otorrino, maxilofacial, anestesia.
</t>
        </r>
      </text>
    </comment>
    <comment ref="M17" authorId="0" shapeId="0" xr:uid="{00000000-0006-0000-0400-00000C000000}">
      <text>
        <r>
          <rPr>
            <sz val="9"/>
            <color indexed="81"/>
            <rFont val="Tahoma"/>
            <charset val="1"/>
          </rPr>
          <t xml:space="preserve">
Se observan demoras en insterconsultas de anestesia, vascular, ginecologia, otologia, cx plástica.</t>
        </r>
      </text>
    </comment>
    <comment ref="K20" authorId="0" shapeId="0" xr:uid="{00000000-0006-0000-0400-00000D000000}">
      <text>
        <r>
          <rPr>
            <sz val="9"/>
            <color indexed="81"/>
            <rFont val="Tahoma"/>
            <family val="2"/>
          </rPr>
          <t xml:space="preserve">Se presentaron demoras en la realización de cateterismos debido que requerian nefroprotección, ecocardiograma TT, bloqueo por falta de disponibilidad de sala y eco estrés dobutamina.
</t>
        </r>
      </text>
    </comment>
    <comment ref="M20" authorId="1" shapeId="0" xr:uid="{00000000-0006-0000-0400-00000E000000}">
      <text>
        <r>
          <rPr>
            <b/>
            <sz val="9"/>
            <color indexed="81"/>
            <rFont val="Tahoma"/>
            <charset val="1"/>
          </rPr>
          <t>LHOSPITALIZACION:</t>
        </r>
        <r>
          <rPr>
            <sz val="9"/>
            <color indexed="81"/>
            <rFont val="Tahoma"/>
            <charset val="1"/>
          </rPr>
          <t xml:space="preserve">
Se presentaron demoras en algunos ecocardiogramas, panangiografia, endoscopia y colonoscopia.</t>
        </r>
      </text>
    </comment>
    <comment ref="O20" authorId="1" shapeId="0" xr:uid="{00000000-0006-0000-0400-00000F000000}">
      <text>
        <r>
          <rPr>
            <b/>
            <sz val="9"/>
            <color indexed="81"/>
            <rFont val="Tahoma"/>
            <charset val="1"/>
          </rPr>
          <t>LHOSPITALIZACION:</t>
        </r>
        <r>
          <rPr>
            <sz val="9"/>
            <color indexed="81"/>
            <rFont val="Tahoma"/>
            <charset val="1"/>
          </rPr>
          <t xml:space="preserve">
Disminuyo la oportunidad de ecocardiogramas</t>
        </r>
      </text>
    </comment>
    <comment ref="Q20" authorId="1" shapeId="0" xr:uid="{00000000-0006-0000-0400-000010000000}">
      <text>
        <r>
          <rPr>
            <b/>
            <sz val="9"/>
            <color indexed="81"/>
            <rFont val="Tahoma"/>
            <charset val="1"/>
          </rPr>
          <t>LHOSPITALIZACION:</t>
        </r>
        <r>
          <rPr>
            <sz val="9"/>
            <color indexed="81"/>
            <rFont val="Tahoma"/>
            <charset val="1"/>
          </rPr>
          <t xml:space="preserve">
Demora en holter, ecocardiogramas y cateterismos.</t>
        </r>
      </text>
    </comment>
    <comment ref="K23" authorId="0" shapeId="0" xr:uid="{00000000-0006-0000-0400-000011000000}">
      <text>
        <r>
          <rPr>
            <sz val="9"/>
            <color indexed="81"/>
            <rFont val="Tahoma"/>
            <family val="2"/>
          </rPr>
          <t xml:space="preserve">
Se diligencian todas las listas de chequeo al ingreso, en el egreso una no se diligencia y otras incompletas.</t>
        </r>
      </text>
    </comment>
    <comment ref="M23" authorId="0" shapeId="0" xr:uid="{00000000-0006-0000-0400-000012000000}">
      <text>
        <r>
          <rPr>
            <sz val="9"/>
            <color indexed="81"/>
            <rFont val="Tahoma"/>
            <charset val="1"/>
          </rPr>
          <t xml:space="preserve">Se continuan presentando fallas en el diligenciamiento, falta de firma de paciente al egreso o no se diligencia al egreso
</t>
        </r>
      </text>
    </comment>
    <comment ref="K26" authorId="0" shapeId="0" xr:uid="{00000000-0006-0000-0400-000013000000}">
      <text>
        <r>
          <rPr>
            <sz val="9"/>
            <color indexed="81"/>
            <rFont val="Tahoma"/>
            <family val="2"/>
          </rPr>
          <t>Se evidencia en ronda de seguridad tableros de identificación con datos incompletos y algunas manillas deterioradas.</t>
        </r>
      </text>
    </comment>
    <comment ref="O26" authorId="0" shapeId="0" xr:uid="{00000000-0006-0000-0400-000014000000}">
      <text>
        <r>
          <rPr>
            <sz val="9"/>
            <color indexed="81"/>
            <rFont val="Tahoma"/>
            <charset val="1"/>
          </rPr>
          <t xml:space="preserve">
Fallas en la identificación de pacientes
</t>
        </r>
      </text>
    </comment>
    <comment ref="Q26" authorId="1" shapeId="0" xr:uid="{00000000-0006-0000-0400-000015000000}">
      <text>
        <r>
          <rPr>
            <b/>
            <sz val="9"/>
            <color indexed="81"/>
            <rFont val="Tahoma"/>
            <charset val="1"/>
          </rPr>
          <t>LHOSPITALIZACION:</t>
        </r>
        <r>
          <rPr>
            <sz val="9"/>
            <color indexed="81"/>
            <rFont val="Tahoma"/>
            <charset val="1"/>
          </rPr>
          <t xml:space="preserve">
Fallas en manillas de identificación</t>
        </r>
      </text>
    </comment>
    <comment ref="O29" authorId="0" shapeId="0" xr:uid="{00000000-0006-0000-0400-000016000000}">
      <text>
        <r>
          <rPr>
            <sz val="9"/>
            <color indexed="81"/>
            <rFont val="Tahoma"/>
            <charset val="1"/>
          </rPr>
          <t>Dos pacientes con manillas equivocadas
Un paciente sin manillas
Dos pacientes con sus manillas deterioradas</t>
        </r>
      </text>
    </comment>
    <comment ref="Q29" authorId="1" shapeId="0" xr:uid="{00000000-0006-0000-0400-000017000000}">
      <text>
        <r>
          <rPr>
            <b/>
            <sz val="9"/>
            <color indexed="81"/>
            <rFont val="Tahoma"/>
            <charset val="1"/>
          </rPr>
          <t>LHOSPITALIZACION:</t>
        </r>
        <r>
          <rPr>
            <sz val="9"/>
            <color indexed="81"/>
            <rFont val="Tahoma"/>
            <charset val="1"/>
          </rPr>
          <t xml:space="preserve">
Se solicita cambio de manillas por deterioro o identificación de riesgos</t>
        </r>
      </text>
    </comment>
    <comment ref="M38" authorId="1" shapeId="0" xr:uid="{00000000-0006-0000-0400-000018000000}">
      <text>
        <r>
          <rPr>
            <b/>
            <sz val="9"/>
            <color indexed="81"/>
            <rFont val="Tahoma"/>
            <charset val="1"/>
          </rPr>
          <t>LHOSPITALIZACION:</t>
        </r>
        <r>
          <rPr>
            <sz val="9"/>
            <color indexed="81"/>
            <rFont val="Tahoma"/>
            <charset val="1"/>
          </rPr>
          <t xml:space="preserve">
1 por falta de ambulancia.
3 se cancela jornada de ortopedia 23/05/17
2 pacientes en repetidas ocasiones por Dr Villota</t>
        </r>
      </text>
    </comment>
    <comment ref="O38" authorId="1" shapeId="0" xr:uid="{00000000-0006-0000-0400-000019000000}">
      <text>
        <r>
          <rPr>
            <b/>
            <sz val="9"/>
            <color indexed="81"/>
            <rFont val="Tahoma"/>
            <charset val="1"/>
          </rPr>
          <t>LHOSPITALIZACION:</t>
        </r>
        <r>
          <rPr>
            <sz val="9"/>
            <color indexed="81"/>
            <rFont val="Tahoma"/>
            <charset val="1"/>
          </rPr>
          <t xml:space="preserve">
2 por daño en intensificador de imágenes
3 no coordinación de sala con el Dr Villota
1 noo disponibilidad de sala para lavado</t>
        </r>
      </text>
    </comment>
    <comment ref="K44" authorId="0" shapeId="0" xr:uid="{00000000-0006-0000-0400-00001A000000}">
      <text>
        <r>
          <rPr>
            <sz val="9"/>
            <color indexed="81"/>
            <rFont val="Tahoma"/>
            <family val="2"/>
          </rPr>
          <t xml:space="preserve">Un paciente presenta UPP grado I a pesar de las medidas preventivas.
</t>
        </r>
      </text>
    </comment>
    <comment ref="Q44" authorId="0" shapeId="0" xr:uid="{00000000-0006-0000-0400-00001B000000}">
      <text>
        <r>
          <rPr>
            <b/>
            <sz val="9"/>
            <color indexed="81"/>
            <rFont val="Tahoma"/>
            <charset val="1"/>
          </rPr>
          <t>1 paciente presenta UPP grado I, indicación médica de mantener la posición decubito súpino.</t>
        </r>
        <r>
          <rPr>
            <sz val="9"/>
            <color indexed="81"/>
            <rFont val="Tahoma"/>
            <charset val="1"/>
          </rPr>
          <t xml:space="preserve">
</t>
        </r>
      </text>
    </comment>
    <comment ref="M56" authorId="1" shapeId="0" xr:uid="{00000000-0006-0000-0400-00001C000000}">
      <text>
        <r>
          <rPr>
            <b/>
            <sz val="9"/>
            <color indexed="81"/>
            <rFont val="Tahoma"/>
            <charset val="1"/>
          </rPr>
          <t>LHOSPITALIZACION:</t>
        </r>
        <r>
          <rPr>
            <sz val="9"/>
            <color indexed="81"/>
            <rFont val="Tahoma"/>
            <charset val="1"/>
          </rPr>
          <t xml:space="preserve">
Paciente a quien se le transfundio sangre RH diferente por la urgencia, presento hemolisis.</t>
        </r>
      </text>
    </comment>
    <comment ref="Q56" authorId="1" shapeId="0" xr:uid="{00000000-0006-0000-0400-00001D000000}">
      <text>
        <r>
          <rPr>
            <b/>
            <sz val="9"/>
            <color indexed="81"/>
            <rFont val="Tahoma"/>
            <charset val="1"/>
          </rPr>
          <t>LHOSPITALIZACION:</t>
        </r>
        <r>
          <rPr>
            <sz val="9"/>
            <color indexed="81"/>
            <rFont val="Tahoma"/>
            <charset val="1"/>
          </rPr>
          <t xml:space="preserve">
Se presenta un paciente con sobrecarga hídrica.</t>
        </r>
      </text>
    </comment>
    <comment ref="Q68" authorId="0" shapeId="0" xr:uid="{00000000-0006-0000-0400-00001E000000}">
      <text>
        <r>
          <rPr>
            <b/>
            <sz val="9"/>
            <color indexed="81"/>
            <rFont val="Tahoma"/>
            <charset val="1"/>
          </rPr>
          <t>Pérdida de 2 termometros digitales.</t>
        </r>
        <r>
          <rPr>
            <sz val="9"/>
            <color indexed="81"/>
            <rFont val="Tahoma"/>
            <charset val="1"/>
          </rPr>
          <t xml:space="preserve">
</t>
        </r>
      </text>
    </comment>
    <comment ref="M74" authorId="1" shapeId="0" xr:uid="{00000000-0006-0000-0400-00001F000000}">
      <text>
        <r>
          <rPr>
            <b/>
            <sz val="9"/>
            <color indexed="81"/>
            <rFont val="Tahoma"/>
            <charset val="1"/>
          </rPr>
          <t>LHOSPITALIZACION:</t>
        </r>
        <r>
          <rPr>
            <sz val="9"/>
            <color indexed="81"/>
            <rFont val="Tahoma"/>
            <charset val="1"/>
          </rPr>
          <t xml:space="preserve">
Fuga de 1 paciente que ya tenia indicación de salida</t>
        </r>
      </text>
    </comment>
    <comment ref="O80" authorId="0" shapeId="0" xr:uid="{00000000-0006-0000-0400-000020000000}">
      <text>
        <r>
          <rPr>
            <sz val="9"/>
            <color indexed="81"/>
            <rFont val="Tahoma"/>
            <charset val="1"/>
          </rPr>
          <t xml:space="preserve">
Se presenta una queja para la líder de enfermería
</t>
        </r>
      </text>
    </comment>
    <comment ref="Q80" authorId="0" shapeId="0" xr:uid="{00000000-0006-0000-0400-000021000000}">
      <text>
        <r>
          <rPr>
            <b/>
            <sz val="9"/>
            <color indexed="81"/>
            <rFont val="Tahoma"/>
            <charset val="1"/>
          </rPr>
          <t>se presenta una queja para hospitalización y cirugía por falta de información, realización de procedimiento equivocado y falta de calidad humana para tratar el paciente.</t>
        </r>
        <r>
          <rPr>
            <sz val="9"/>
            <color indexed="81"/>
            <rFont val="Tahoma"/>
            <charset val="1"/>
          </rPr>
          <t xml:space="preserve">
</t>
        </r>
      </text>
    </comment>
    <comment ref="K86" authorId="0" shapeId="0" xr:uid="{00000000-0006-0000-0400-000022000000}">
      <text>
        <r>
          <rPr>
            <b/>
            <sz val="9"/>
            <color indexed="81"/>
            <rFont val="Tahoma"/>
            <family val="2"/>
          </rPr>
          <t>En ronda de seguridad se evidencia uno de los consentimientos informados de pacientes hospitalizados son firma.</t>
        </r>
        <r>
          <rPr>
            <sz val="9"/>
            <color indexed="81"/>
            <rFont val="Tahoma"/>
            <family val="2"/>
          </rPr>
          <t xml:space="preserve">
</t>
        </r>
      </text>
    </comment>
    <comment ref="O86" authorId="0" shapeId="0" xr:uid="{00000000-0006-0000-0400-000023000000}">
      <text>
        <r>
          <rPr>
            <sz val="9"/>
            <color indexed="81"/>
            <rFont val="Tahoma"/>
            <charset val="1"/>
          </rPr>
          <t xml:space="preserve">
Consentimientos informados con datos incompletos
</t>
        </r>
      </text>
    </comment>
    <comment ref="K110" authorId="0" shapeId="0" xr:uid="{00000000-0006-0000-0400-000024000000}">
      <text>
        <r>
          <rPr>
            <sz val="9"/>
            <color indexed="81"/>
            <rFont val="Tahoma"/>
            <family val="2"/>
          </rPr>
          <t xml:space="preserve">15 pacientes trasladados para hospitalización sede San Rafael, dos reportan información incompleta.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LHOSPITALIZACION</author>
  </authors>
  <commentList>
    <comment ref="C18" authorId="0" shapeId="0" xr:uid="{00000000-0006-0000-0600-000001000000}">
      <text>
        <r>
          <rPr>
            <b/>
            <sz val="9"/>
            <color indexed="81"/>
            <rFont val="Tahoma"/>
            <family val="2"/>
          </rPr>
          <t>LHOSPITALIZACION:</t>
        </r>
        <r>
          <rPr>
            <sz val="9"/>
            <color indexed="81"/>
            <rFont val="Tahoma"/>
            <family val="2"/>
          </rPr>
          <t xml:space="preserve">
Intercambiador de placas+gas+caldera+otros</t>
        </r>
      </text>
    </comment>
    <comment ref="C22" authorId="0" shapeId="0" xr:uid="{00000000-0006-0000-0600-000002000000}">
      <text>
        <r>
          <rPr>
            <b/>
            <sz val="9"/>
            <color indexed="81"/>
            <rFont val="Tahoma"/>
            <family val="2"/>
          </rPr>
          <t>LHOSPITALIZACION:</t>
        </r>
        <r>
          <rPr>
            <sz val="9"/>
            <color indexed="81"/>
            <rFont val="Tahoma"/>
            <family val="2"/>
          </rPr>
          <t xml:space="preserve">
No hay dato del consumo de farmacia</t>
        </r>
      </text>
    </comment>
    <comment ref="C30" authorId="0" shapeId="0" xr:uid="{00000000-0006-0000-0600-000003000000}">
      <text>
        <r>
          <rPr>
            <b/>
            <sz val="9"/>
            <color indexed="81"/>
            <rFont val="Tahoma"/>
            <family val="2"/>
          </rPr>
          <t>LHOSPITALIZACION:</t>
        </r>
        <r>
          <rPr>
            <sz val="9"/>
            <color indexed="81"/>
            <rFont val="Tahoma"/>
            <family val="2"/>
          </rPr>
          <t xml:space="preserve">
Aumenta 50 millones de hospitalizacion en casa. 
7.6 millones de ambulancia
6 millones de alimentación
10 millones de laboratorio
7 millones mas de leasing de lo presupuestado
7 millones de imágenes diagnósticas no presupuestadas
1 millón de lavanderia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LHOSPITALIZACION</author>
  </authors>
  <commentList>
    <comment ref="F5" authorId="0" shapeId="0" xr:uid="{00000000-0006-0000-0700-000001000000}">
      <text>
        <r>
          <rPr>
            <b/>
            <sz val="9"/>
            <color indexed="81"/>
            <rFont val="Tahoma"/>
            <charset val="1"/>
          </rPr>
          <t>LHOSPITALIZACION:</t>
        </r>
        <r>
          <rPr>
            <sz val="9"/>
            <color indexed="81"/>
            <rFont val="Tahoma"/>
            <charset val="1"/>
          </rPr>
          <t xml:space="preserve">
TM: 1
TM: 16
3 ptes no fueron valorados.
Se encuentra registro de 15 ptes</t>
        </r>
      </text>
    </comment>
    <comment ref="G5" authorId="0" shapeId="0" xr:uid="{FD1C9118-5A26-4736-B968-F346B2375544}">
      <text>
        <r>
          <rPr>
            <b/>
            <sz val="9"/>
            <color indexed="81"/>
            <rFont val="Tahoma"/>
            <charset val="1"/>
          </rPr>
          <t>LHOSPITALIZACION:</t>
        </r>
        <r>
          <rPr>
            <sz val="9"/>
            <color indexed="81"/>
            <rFont val="Tahoma"/>
            <charset val="1"/>
          </rPr>
          <t xml:space="preserve">
TM:2
TM:13</t>
        </r>
      </text>
    </comment>
    <comment ref="H5" authorId="0" shapeId="0" xr:uid="{85C90CE6-24F5-4B3A-AD94-2BFE25F3B05A}">
      <text>
        <r>
          <rPr>
            <b/>
            <sz val="9"/>
            <color indexed="81"/>
            <rFont val="Tahoma"/>
            <charset val="1"/>
          </rPr>
          <t>LHOSPITALIZACION:</t>
        </r>
        <r>
          <rPr>
            <sz val="9"/>
            <color indexed="81"/>
            <rFont val="Tahoma"/>
            <charset val="1"/>
          </rPr>
          <t xml:space="preserve">
TM: 3
TM:13
2 pacientes no fueron valoradas</t>
        </r>
      </text>
    </comment>
    <comment ref="F6" authorId="0" shapeId="0" xr:uid="{00000000-0006-0000-0700-000002000000}">
      <text>
        <r>
          <rPr>
            <b/>
            <sz val="9"/>
            <color indexed="81"/>
            <rFont val="Tahoma"/>
            <charset val="1"/>
          </rPr>
          <t>LHOSPITALIZACION:</t>
        </r>
        <r>
          <rPr>
            <sz val="9"/>
            <color indexed="81"/>
            <rFont val="Tahoma"/>
            <charset val="1"/>
          </rPr>
          <t xml:space="preserve">
TM: 1
TM: 5</t>
        </r>
      </text>
    </comment>
    <comment ref="F7" authorId="0" shapeId="0" xr:uid="{00000000-0006-0000-0700-000003000000}">
      <text>
        <r>
          <rPr>
            <b/>
            <sz val="9"/>
            <color indexed="81"/>
            <rFont val="Tahoma"/>
            <charset val="1"/>
          </rPr>
          <t>LHOSPITALIZACION:</t>
        </r>
        <r>
          <rPr>
            <sz val="9"/>
            <color indexed="81"/>
            <rFont val="Tahoma"/>
            <charset val="1"/>
          </rPr>
          <t xml:space="preserve">
1 PACIENTE</t>
        </r>
      </text>
    </comment>
    <comment ref="H8" authorId="0" shapeId="0" xr:uid="{E56B4013-274A-403F-8D32-477F3E0A5647}">
      <text>
        <r>
          <rPr>
            <b/>
            <sz val="9"/>
            <color indexed="81"/>
            <rFont val="Tahoma"/>
            <charset val="1"/>
          </rPr>
          <t>LHOSPITALIZACION:</t>
        </r>
        <r>
          <rPr>
            <sz val="9"/>
            <color indexed="81"/>
            <rFont val="Tahoma"/>
            <charset val="1"/>
          </rPr>
          <t xml:space="preserve">
2 pacientes, 1 fue valorado en 24 horas. Otra paciente tardo 7 días.</t>
        </r>
      </text>
    </comment>
    <comment ref="F12" authorId="0" shapeId="0" xr:uid="{00000000-0006-0000-0700-000004000000}">
      <text>
        <r>
          <rPr>
            <b/>
            <sz val="9"/>
            <color indexed="81"/>
            <rFont val="Tahoma"/>
            <charset val="1"/>
          </rPr>
          <t>LHOSPITALIZACION:</t>
        </r>
        <r>
          <rPr>
            <sz val="9"/>
            <color indexed="81"/>
            <rFont val="Tahoma"/>
            <charset val="1"/>
          </rPr>
          <t xml:space="preserve">
Se realizan el mismo día</t>
        </r>
      </text>
    </comment>
    <comment ref="F14" authorId="0" shapeId="0" xr:uid="{00000000-0006-0000-0700-000005000000}">
      <text>
        <r>
          <rPr>
            <b/>
            <sz val="9"/>
            <color indexed="81"/>
            <rFont val="Tahoma"/>
            <charset val="1"/>
          </rPr>
          <t>LHOSPITALIZACION:</t>
        </r>
        <r>
          <rPr>
            <sz val="9"/>
            <color indexed="81"/>
            <rFont val="Tahoma"/>
            <charset val="1"/>
          </rPr>
          <t xml:space="preserve">
1 PACIENTE TARDO 12 ESPERANDO REPORTE DE TAC DE ORBITAS</t>
        </r>
      </text>
    </comment>
    <comment ref="G15" authorId="0" shapeId="0" xr:uid="{58677F38-DA77-41B4-A222-23A6EB5CA016}">
      <text>
        <r>
          <rPr>
            <b/>
            <sz val="9"/>
            <color indexed="81"/>
            <rFont val="Tahoma"/>
            <charset val="1"/>
          </rPr>
          <t>LHOSPITALIZACION:</t>
        </r>
        <r>
          <rPr>
            <sz val="9"/>
            <color indexed="81"/>
            <rFont val="Tahoma"/>
            <charset val="1"/>
          </rPr>
          <t xml:space="preserve">
TM:6
TM:1</t>
        </r>
      </text>
    </comment>
    <comment ref="F16" authorId="0" shapeId="0" xr:uid="{00000000-0006-0000-0700-000006000000}">
      <text>
        <r>
          <rPr>
            <b/>
            <sz val="9"/>
            <color indexed="81"/>
            <rFont val="Tahoma"/>
            <charset val="1"/>
          </rPr>
          <t>LHOSPITALIZACION:</t>
        </r>
        <r>
          <rPr>
            <sz val="9"/>
            <color indexed="81"/>
            <rFont val="Tahoma"/>
            <charset val="1"/>
          </rPr>
          <t xml:space="preserve">
1 paciente</t>
        </r>
      </text>
    </comment>
    <comment ref="H20" authorId="0" shapeId="0" xr:uid="{DF19B18F-C5C1-435A-B472-0501E17FB0F5}">
      <text>
        <r>
          <rPr>
            <b/>
            <sz val="9"/>
            <color indexed="81"/>
            <rFont val="Tahoma"/>
            <charset val="1"/>
          </rPr>
          <t>LHOSPITALIZACION:</t>
        </r>
        <r>
          <rPr>
            <sz val="9"/>
            <color indexed="81"/>
            <rFont val="Tahoma"/>
            <charset val="1"/>
          </rPr>
          <t xml:space="preserve">
TM: 2
TM: 4</t>
        </r>
      </text>
    </comment>
    <comment ref="G23" authorId="0" shapeId="0" xr:uid="{1AC9D1AB-9F95-4A1B-AAA6-8999FE0F5A1E}">
      <text>
        <r>
          <rPr>
            <b/>
            <sz val="9"/>
            <color indexed="81"/>
            <rFont val="Tahoma"/>
            <charset val="1"/>
          </rPr>
          <t>LHOSPITALIZACION:</t>
        </r>
        <r>
          <rPr>
            <sz val="9"/>
            <color indexed="81"/>
            <rFont val="Tahoma"/>
            <charset val="1"/>
          </rPr>
          <t xml:space="preserve">
TM:2
TM:6</t>
        </r>
      </text>
    </comment>
    <comment ref="H23" authorId="0" shapeId="0" xr:uid="{6194BEB5-7A40-4ED9-8550-A13887B047F3}">
      <text>
        <r>
          <rPr>
            <b/>
            <sz val="9"/>
            <color indexed="81"/>
            <rFont val="Tahoma"/>
            <charset val="1"/>
          </rPr>
          <t>LHOSPITALIZACION:</t>
        </r>
        <r>
          <rPr>
            <sz val="9"/>
            <color indexed="81"/>
            <rFont val="Tahoma"/>
            <charset val="1"/>
          </rPr>
          <t xml:space="preserve">
1 paciente</t>
        </r>
      </text>
    </comment>
    <comment ref="F26" authorId="0" shapeId="0" xr:uid="{00000000-0006-0000-0700-000007000000}">
      <text>
        <r>
          <rPr>
            <b/>
            <sz val="9"/>
            <color indexed="81"/>
            <rFont val="Tahoma"/>
            <charset val="1"/>
          </rPr>
          <t>LHOSPITALIZACION:</t>
        </r>
        <r>
          <rPr>
            <sz val="9"/>
            <color indexed="81"/>
            <rFont val="Tahoma"/>
            <charset val="1"/>
          </rPr>
          <t xml:space="preserve">
1 PACIENTE</t>
        </r>
      </text>
    </comment>
    <comment ref="G26" authorId="0" shapeId="0" xr:uid="{E551DB46-39E8-4CE9-900E-1B7452F8D635}">
      <text>
        <r>
          <rPr>
            <b/>
            <sz val="9"/>
            <color indexed="81"/>
            <rFont val="Tahoma"/>
            <charset val="1"/>
          </rPr>
          <t>LHOSPITALIZACION:</t>
        </r>
        <r>
          <rPr>
            <sz val="9"/>
            <color indexed="81"/>
            <rFont val="Tahoma"/>
            <charset val="1"/>
          </rPr>
          <t xml:space="preserve">
1 PACIENTE</t>
        </r>
      </text>
    </comment>
    <comment ref="G30" authorId="0" shapeId="0" xr:uid="{C5FB1A9A-7D9B-4E66-A72B-73AF82C47D6F}">
      <text>
        <r>
          <rPr>
            <b/>
            <sz val="9"/>
            <color indexed="81"/>
            <rFont val="Tahoma"/>
            <charset val="1"/>
          </rPr>
          <t>LHOSPITALIZACION:</t>
        </r>
        <r>
          <rPr>
            <sz val="9"/>
            <color indexed="81"/>
            <rFont val="Tahoma"/>
            <charset val="1"/>
          </rPr>
          <t xml:space="preserve">
2 PACIENTES</t>
        </r>
      </text>
    </comment>
  </commentList>
</comments>
</file>

<file path=xl/sharedStrings.xml><?xml version="1.0" encoding="utf-8"?>
<sst xmlns="http://schemas.openxmlformats.org/spreadsheetml/2006/main" count="3805" uniqueCount="522">
  <si>
    <t>PLAN DE GESTIÓN 2017</t>
  </si>
  <si>
    <t>EJECUCIÓN MENSUAL</t>
  </si>
  <si>
    <t>LÍDER RESPONSABLE</t>
  </si>
  <si>
    <t>ÁREA DE ALCANCE</t>
  </si>
  <si>
    <t>OBJETIVO</t>
  </si>
  <si>
    <t>ESTÁNDAR</t>
  </si>
  <si>
    <t>ACTIVIDADES</t>
  </si>
  <si>
    <t>INDICADORES</t>
  </si>
  <si>
    <t>META DEL INDICADOR</t>
  </si>
  <si>
    <t>ENERO</t>
  </si>
  <si>
    <t>FEBRERO</t>
  </si>
  <si>
    <t>MARZO</t>
  </si>
  <si>
    <t>ABRIL</t>
  </si>
  <si>
    <t>MAYO</t>
  </si>
  <si>
    <t>JUNIO</t>
  </si>
  <si>
    <t>JULIO</t>
  </si>
  <si>
    <t>AGOSTO</t>
  </si>
  <si>
    <t>SEPTIEMBRE</t>
  </si>
  <si>
    <t>OCTUBRE</t>
  </si>
  <si>
    <t>NOVIEMBRE</t>
  </si>
  <si>
    <t>DICIEMBRE</t>
  </si>
  <si>
    <t>PROMEDIO</t>
  </si>
  <si>
    <t>DIRECCIÓN MÉDICA</t>
  </si>
  <si>
    <t>SERVICIOS DE HOSPITALIZACIÓN</t>
  </si>
  <si>
    <t>Aumentar los niveles de satisfacción, oportunidad y calidez en el servicio, mediante el acompañamiento integral que se traduzca en una fidelización y confianza de nuestros usuarios, y un referente como empresa líder en el sector salud.</t>
  </si>
  <si>
    <t>Encuestas de satisfacción y trámite de PQR´S</t>
  </si>
  <si>
    <t>Revisión de estadísticas de satisfacción (Encuentas de satisfacción al usuario interno y externo)</t>
  </si>
  <si>
    <t>Índice de satisfacción al cliente externo</t>
  </si>
  <si>
    <t>Índice de satisfacción al cliente interno</t>
  </si>
  <si>
    <t>Verificación de trámite de PQR´S (Usuarios externos que incluye: Usuario final del servicio y entidades aseguradoras)</t>
  </si>
  <si>
    <t>PQR´S tramitadas buzones de sugerencias</t>
  </si>
  <si>
    <t>PQR´S tramitadas por entidad prestadora de servicios de salud</t>
  </si>
  <si>
    <t>Análisis de datos de encuestas de satisfacción</t>
  </si>
  <si>
    <t>Informe de tendencias de encuestas</t>
  </si>
  <si>
    <t>Elaboración de planes de Mejoramiento</t>
  </si>
  <si>
    <t>Evidencia de planes de mejora y análisis</t>
  </si>
  <si>
    <t>Implementación de planes de mejora</t>
  </si>
  <si>
    <t>Planes implementados acerca del índice de satisfacción y trámite de PQR´S</t>
  </si>
  <si>
    <t>Retroalimentación al grupo de mejoramiento contínuo</t>
  </si>
  <si>
    <t>Actas del grupo</t>
  </si>
  <si>
    <t>• Incrementar la eficiencia y calidad en el desempeño de los procesos, mediante la prestación de servicios de salud innovadores y de alta complejidad, que generen competitividad y desarrollo del negocio hacia la categoría mundial.
• Fortalecer la cultura de la calidad integral mediante una gestión por competencias que genere valor agregado, satisfacción, motivación y calidad de vida de nuestro talento humano.</t>
  </si>
  <si>
    <t>Revisón de documentación en concordancia con el SOGCS</t>
  </si>
  <si>
    <t>Revisión de documentos requeridos por el asesor de Calidad, de acuerdo con el cronograma de actividades planteado.</t>
  </si>
  <si>
    <t>Cronograma de documentación terminado.</t>
  </si>
  <si>
    <t>Cronograma de documentación acorde con las exigencias de la resolución 2003</t>
  </si>
  <si>
    <t>Revisión de autoevaluación 2003</t>
  </si>
  <si>
    <t>Cronograma de documentación presentado y ejecutado mes a mes</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</si>
  <si>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</si>
  <si>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</si>
  <si>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</si>
  <si>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</si>
  <si>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</si>
  <si>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Actas del grupo con compromisos al día</t>
  </si>
  <si>
    <t>Garantizar el enfoque preventivo en la prestación de todos los servicios.</t>
  </si>
  <si>
    <t>Desarrollar plan de capacitaciones y evaluaciones al personal de la institución. Incluyendo Guías, protocolos, procesos, procedimientos, Instructivos y demás documentos incluidos dentro del programa de gestión de Calidad.</t>
  </si>
  <si>
    <t>Presentación y ejecución del plan anual de capacitaciones y evaluaciones.</t>
  </si>
  <si>
    <t>Presentación del mapa de riesgos del área, incluyendo todos los derivados de la implementación de las políticas institucionales, las actividades planteadas en la matríz de gestión y todos los que pudieran generarse a partir del proceso de atención.</t>
  </si>
  <si>
    <t>Mapa de riesgos completo y revisado mes a mes</t>
  </si>
  <si>
    <t>Verificación de adherencia al enfoque preventivo</t>
  </si>
  <si>
    <t>Resumen de capacitaciones con hojas de asistencia</t>
  </si>
  <si>
    <t>Revisión de evaluciones sobre temas socializados</t>
  </si>
  <si>
    <t>Presentación de indicadores de seguimiento a riesgo</t>
  </si>
  <si>
    <t>Dar cumplimiento a los planes de actividades, comités y reporte de indicadores de gestión a todas las entidades competentes.</t>
  </si>
  <si>
    <t>Desarrollar el Plan de actividades por área, de acuerdo con los objetivos propuestos para el año, donde incluyan: Objetivos, alcance, actividades,  indicadores de seguimiento con metas, responsable y el cronograma para la implementación.</t>
  </si>
  <si>
    <t>Plan de actividades presentado, aprobado y con seguimiento mensual</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</si>
  <si>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</si>
  <si>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</si>
  <si>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Cumplimiento de actividades derivadas del comité</t>
  </si>
  <si>
    <t>Elaboración de estadísticas con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</si>
  <si>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</si>
  <si>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 xml:space="preserve">• Lograr que nuestros clientes estén “Satisfechos” con los servicios prestados.
• Lograr que nuestros clientes estén “Bien Informados” en cuanto a los servicios que proporciona la Institución.
• Entregar oportunamente los servicios prestados.
• Asegurar que los procesos utilizados para entregar el servicio sean confiables y seguros.
• Asegurar que los procesos administrativos cumplan con los requisitos definidos por la Organización.
</t>
  </si>
  <si>
    <t>Garantizar el acceso a los servicios.</t>
  </si>
  <si>
    <t>Verificación de adherencia al procedimiento de acceso a servicios</t>
  </si>
  <si>
    <t>Documento revisado y ajustado</t>
  </si>
  <si>
    <t>Resocializar con todo el personal asistencial y adminsitrativo, el procedimiento de acceso a servicios y el proceso de atención.</t>
  </si>
  <si>
    <t>Verificación de adherencia al proceso y los temas socializados.</t>
  </si>
  <si>
    <t>Revisión de evaluaciones sobre temas socializados</t>
  </si>
  <si>
    <t>Verificación de seguimiento usuario (Muestra del 1% de los usuarios atendidos)</t>
  </si>
  <si>
    <t>Informe con identificación de barreras de acceso</t>
  </si>
  <si>
    <t>Verificación indicadores seguimiento a riesgo</t>
  </si>
  <si>
    <t>Evidencia de planes de mejora y análisis de datos</t>
  </si>
  <si>
    <t>Planes implementados sobre planes de mejora o acciones preventivas acerca de barreras de acceso</t>
  </si>
  <si>
    <t xml:space="preserve">• Aumentar los niveles de satisfacción, oportunidad y calidez en el servicio, mediante el acompañamiento integral que se traduzca en una fidelización y confianza de nuestros usuarios, y un referente como empresa líder en el sector salud.
• Entregar oportunamente los servicios prestados.
• Asegurar que los procesos utilizados para entregar el servicio sean confiables y seguros.
</t>
  </si>
  <si>
    <t>Identificación y medición de la demanda insatisfecha de servicios.</t>
  </si>
  <si>
    <t>Identificación y medición de demanda insatisfecha del servicio.</t>
  </si>
  <si>
    <t>Resocializar con todo el personal asistencial de nómina y adscrito, el procedimiento de medición de demanda insatisfecha.</t>
  </si>
  <si>
    <t>Revisión de informe de demanda insatisfecha</t>
  </si>
  <si>
    <t>Análisis de datos con tendencias</t>
  </si>
  <si>
    <t>Planes implementados/planes de mejora o acciones preventivas acerca de demanda insatisfecha</t>
  </si>
  <si>
    <t>Verificación de cumplimiento en los tiempos de espera consignados para los procedimientos realizados en el área, dentro del proceso de atención.</t>
  </si>
  <si>
    <t>Revisión de socializaciones y evaluaciones al equipo de trabajo.</t>
  </si>
  <si>
    <t>Informe de NO conformidades por parte de líderes de otros procesos.</t>
  </si>
  <si>
    <t>Informe de tendencias sobre tiempos de espera de interconsultas o servicios intrahospitalarios</t>
  </si>
  <si>
    <t>Planes implementados/planes de mejora o acciones preventivas acerca de demanda insatisfecha interna</t>
  </si>
  <si>
    <t>Cumplimiento del indicador de seguimiento a riesgo por fallas en la oportunidad de servicios intrahospitalarios (Meta del 95% sobre el estándar establecido)</t>
  </si>
  <si>
    <t>Planes implementados</t>
  </si>
  <si>
    <t xml:space="preserve">• Lograr que nuestros clientes estén “Satisfechos” con los servicios prestados.
• Lograr que nuestros clientes estén “Bien Informados” en cuanto a los servicios que proporciona la Institución.
• Entregar oportunamente los servicios prestados.
• Asegurar que los procesos utilizados para entregar el servicio sean confiables y seguros.
• Asegurar que los procesos administrativos cumplan con los requisitos definidos por la Organización.
• Aumentar los niveles de satisfacción, oportunidad y calidez en el servicio, mediante el acompañamiento integral que se traduzca en una fidelización y confianza de nuestros usuarios, y un referente como empresa líder en el sector salud.
• Implementar toda la tecnología de última generación y recurso humano calificado necesario para ofertar un portafolio integral de servicios, competitivo y así, atender la demanda insatisfecha en la región y generar valor al usuario, su familia y la comunidad en general.
• Incrementar la eficiencia y calidad en el desempeño de los procesos, mediante la prestación de servicios de salud innovadores y de alta complejidad, que generen competitividad y desarrollo del negocio hacia la categoría mundial.
• Fortalecer la cultura de la calidad integral mediante una gestión por competencias que genere valor agregado, satisfacción, motivación y calidad de vida de nuestro talento humano.
</t>
  </si>
  <si>
    <t>Oportunidad en la prestación de servicios de apoyo diagnóstico intrahospitalario.</t>
  </si>
  <si>
    <t>Verificación de oportunidad de valoraciones y ayudas diagnósticas intrahospitalarias.</t>
  </si>
  <si>
    <t>Verificación de oportunidad en tiempo de espera por servicios intrahospitalarios</t>
  </si>
  <si>
    <t>El tiempo de espera desde la solicitud de la valoración intrahospitalaria, hasta el momento dela atención es inferior o igual a 24 horas.</t>
  </si>
  <si>
    <t xml:space="preserve">El tiempo de espera desde la solicitud de laboratorios clínicos o servicios  de imagenología o apoyo diagnóstico que oferte la institución,  es inferior o igual a 24 horas. </t>
  </si>
  <si>
    <t>Informe de tendencias sobre tiempos de espera por especialidad y servicio.</t>
  </si>
  <si>
    <t>Elaboración de planes de Mejoramiento con respecto a las desviaciones encontradas</t>
  </si>
  <si>
    <t>Planes implementados/planes de mejora o acciones preventivas acerca de oportunidad interna de servicios</t>
  </si>
  <si>
    <t>Verificación del procedimiento de ingreso del usuario al servicio.</t>
  </si>
  <si>
    <t>Revisión del procedimiento de ingreso del paciente</t>
  </si>
  <si>
    <t>Documentos revisados y ajustados.</t>
  </si>
  <si>
    <t>Verificación de adherencia al procedimiento y los temas socializados.</t>
  </si>
  <si>
    <t>Encuentas de satisfacción (Muestra mínima del 50% de la población atendida en el servicio)</t>
  </si>
  <si>
    <t>Revisión de inventarios de entrega (Muestra de 10 formatos mensuales)</t>
  </si>
  <si>
    <t xml:space="preserve">Verificación de adherencia al proceso para proceso específico para identificación de víctimas de maltrato infantil, abuso sexual o violencia intrafamiliar. </t>
  </si>
  <si>
    <t>Resumen de capacitaciones con hojas de asistencia y evaluaciones a todo el personal de planta y contratado por prestación de servicios.</t>
  </si>
  <si>
    <t>Planes implementados/planes de mejora o acciones preventivas acerca de verificación de cumplimiento de proceso de ingreso del paciente al servicio</t>
  </si>
  <si>
    <t>Verificación del procedimiento de preparación para procedimeintos intrahospitalarios.</t>
  </si>
  <si>
    <t>Revisión del procedimiento de preparación para procedimientos intrahospitalarios</t>
  </si>
  <si>
    <t>Documentos revisados y ajustados</t>
  </si>
  <si>
    <t>Resocializar las guías y los formatos relacionados con el proceso.</t>
  </si>
  <si>
    <t>Cancelaciones de pacientes intrahospitalarios por errores en preparación</t>
  </si>
  <si>
    <t>Planes implementados/planes de mejora o acciones preventivas acerca de cancelaciones por fallas en preparación de pacientes</t>
  </si>
  <si>
    <t>Verificación de seguimiento al plan de cuidados y tratamiento en el servicio.</t>
  </si>
  <si>
    <t xml:space="preserve">Revisión del plan de cuidados y tratamiento                                                                                        </t>
  </si>
  <si>
    <t>Resocializar el proceso, las guías y los formatos relacionados.</t>
  </si>
  <si>
    <t>Eventos adversos relacionados con los cuidados del paciente</t>
  </si>
  <si>
    <t>Gestión de eventos adversos presentados</t>
  </si>
  <si>
    <t>Encuentas de satisfacción (Muestra mínima del 10% de la población atendida en el servicio)</t>
  </si>
  <si>
    <t>Planes implementados/planes de mejora o acciones preventivas acerca de fallas en la atención por no cumplimiento del plan de cuidados y tratamiento.</t>
  </si>
  <si>
    <t>Verificación del cumplimiento del proceso de prevención y control de infecciones, incluyendo protocolo de aislamiento.</t>
  </si>
  <si>
    <t>Revisón de procesos y protocolos ajustados</t>
  </si>
  <si>
    <t>Rocializar el proceso, las guías y los formatos relacionados con todo el personal de la institución (Procesos misionales y procesos de apoyo).</t>
  </si>
  <si>
    <t>Resumen de capacitaciones y evaluaciones con hojas de asistencia</t>
  </si>
  <si>
    <t>Indicador de infecciones reportadas con análisis de datos y tendencias.</t>
  </si>
  <si>
    <t>Revisión de adherencia al manual de bioseguridad, a través de reporte de ronda de seguridad.</t>
  </si>
  <si>
    <t>Revisión de cumplimiento de meta en tasa de infecciones (Inferior al 1%)</t>
  </si>
  <si>
    <t>Planes implementados/planes de mejora o acciones preventivas acerca de infecciones asociadas a fallas en los procesos internos</t>
  </si>
  <si>
    <t>Actas del grupo de los comités de infecciones, COVE con compromisos al día</t>
  </si>
  <si>
    <t>Verificación de seguimiento a las guías de reacción inmediata.</t>
  </si>
  <si>
    <t>Revisión de guías de reacción inmediata y manejo de eventos adversos que potencialmente sean producto de los procesos de atención.</t>
  </si>
  <si>
    <t>Revisión de cumplimiento de meta de eventos adversos presentados (Inferior al 0.5%)</t>
  </si>
  <si>
    <t>Revisión de cumplimiento de meta de eventos adversos gestionados (Gestión del 100%)</t>
  </si>
  <si>
    <t>Planes implementados/planes de mejora o acciones preventivas acerca de los eventos adversos presentados en el servicio</t>
  </si>
  <si>
    <t>Verificación de seguimiento de los servicios de apoyo diagnóstico.</t>
  </si>
  <si>
    <t>Verificación del procedimiento de reporte de hallazgos en ayudas diagnósticas</t>
  </si>
  <si>
    <t xml:space="preserve"> Socialización al personal asistencial, de imágenes diagnósticas y laboratorio clínico</t>
  </si>
  <si>
    <t>Verificación de adherencia en los temas socializados</t>
  </si>
  <si>
    <t>Seguimiento a la información suministrada al usuario acerca de su proceso de atención.</t>
  </si>
  <si>
    <t>Verificación de suministro de información al usuario sobre su proceso de atención</t>
  </si>
  <si>
    <t>Revisión de capacitaciones y evaluaciones con hojas de asistencia</t>
  </si>
  <si>
    <t>Encuestas de satisfacción (Muestra mínima del 50% de la población atendida en el servicio)</t>
  </si>
  <si>
    <t>Verificación de seguimiento a la gestión del riesgo en la prestación de servicios.</t>
  </si>
  <si>
    <t>Seguimiento a la gestión del riesgo, manteniendo siempre un enfoque preventivo</t>
  </si>
  <si>
    <t>Resocializar el proceso, las guías y los formatos relacionados con todo el personal del área (nómina y adscritos)</t>
  </si>
  <si>
    <t xml:space="preserve">Verificación de adherencia a los procesos y los temas socializados </t>
  </si>
  <si>
    <t>Eventos adversos relacionados con el no seguimiento al riesgo</t>
  </si>
  <si>
    <t>Verificación de seguimiento a mapa de riesgos institucional</t>
  </si>
  <si>
    <t>Informe de tendencias de gestión de indicadores de riesgo</t>
  </si>
  <si>
    <t>Seguimiento al impacto de acciones de mejora sobre indicadores con incumplimiento</t>
  </si>
  <si>
    <t xml:space="preserve">Planes implementados/planes de mejora o acciones preventivas acerca de </t>
  </si>
  <si>
    <t>Verificar adherencia al procedimiento de egreso del usuario y el enfoque de promoción y prevención.</t>
  </si>
  <si>
    <t>Verificación de adherencia al procedimiento de egreso del paciente</t>
  </si>
  <si>
    <t>Documentos revisados, ajustados y aprobados.</t>
  </si>
  <si>
    <t>Revisión de resocializaciones realizadas en los diferentes grupos asistenciales</t>
  </si>
  <si>
    <t>Verificación de correcto diligenciamiento de formatos de entrega de planes de alta (Muestra aleatoria del 2% de los usuarios atendidos)</t>
  </si>
  <si>
    <t>Verificación de cumplimiento del indicador en auditoría de historias clínicas</t>
  </si>
  <si>
    <t>Planes implementados/planes de mejora o acciones preventivas acerca del proceso de egreso del paciente</t>
  </si>
  <si>
    <t xml:space="preserve">• Asegurar que los procesos utilizados para entregar el servicio sean confiables y seguros.
• Aumentar los niveles de satisfacción, oportunidad y calidez en el servicio, mediante el acompañamiento integral que se traduzca en una fidelización y confianza de nuestros usuarios, y un referente como empresa líder en el sector salud.
• Implementar toda la tecnología de última generación y recurso humano calificado necesario para ofertar un portafolio integral de servicios, competitivo y así, atender la demanda insatisfecha en la región y generar valor al usuario, su familia y la comunidad en general.
• Fortalecer la cultura de la calidad integral mediante una gestión por competencias que genere valor agregado, satisfacción, motivación y calidad de vida de nuestro talento humano.                                                                                                                                                                                                                                                                                                                                                                                                                                                                                                                                                                                                                                                                                                                                                                                                                                                                                                                                                                                                                                                                                                                                                                                                                                                                                                                                                                                                                                                                                                                                                                                                                                                                                                                                                                                                                                                                                                                                                                                                       </t>
  </si>
  <si>
    <t>Verificación de adherencia a la política de seguridad del paciente.</t>
  </si>
  <si>
    <t>Verificación de adherencia a la política de seguridad del paciente</t>
  </si>
  <si>
    <t>Resocializar el proceso, las guías y los formatos relacionados con todo el personal asistencial, adscrito y outsoursing involucrados en el proceso de atención.</t>
  </si>
  <si>
    <t>Realizar todas las reuniones programadas por el comité de seguridad del paciente.</t>
  </si>
  <si>
    <t>Actas de comités realizados</t>
  </si>
  <si>
    <t>Revisión de formatos de rondas de seguridad.</t>
  </si>
  <si>
    <t>Informe de tendencias sobre reporte de eventos adversos e impactos de acciones de mejora</t>
  </si>
  <si>
    <t>Cumplimiento de meta de indicador de eventos adversos.</t>
  </si>
  <si>
    <t>Cumplimiento de meta de indicador de gestión de eventos adversos.</t>
  </si>
  <si>
    <t>Planes implementados/planes de mejora o acciones preventivas acerca de los eventos adversos presentados</t>
  </si>
  <si>
    <t>Retroalimentación al grupo asistencial y mejoramiento contínuo.</t>
  </si>
  <si>
    <t xml:space="preserve">• Asegurar que los procesos utilizados para entregar el servicio sean confiables y seguros.
• Asegurar que los procesos administrativos cumplan con los requisitos definidos por la Organización.
• Aumentar los niveles de satisfacción, oportunidad y calidez en el servicio, mediante el acompañamiento integral que se traduzca en una fidelización y confianza de nuestros usuarios, y un referente como empresa líder en el sector salud.
• Implementar toda la tecnología de última generación y recurso humano calificado necesario para ofertar un portafolio integral de servicios, competitivo y así, atender la demanda insatisfecha en la región y generar valor al usuario, su familia y la comunidad en general.
• Fortalecer la cultura de la calidad integral mediante una gestión por competencias que genere valor agregado, satisfacción, motivación y calidad de vida de nuestro talento humano.                                                                                                                                                                                                                                                                                                                                                                                                                                                                                                                                                                                                                                                                                                                                                                                                                                                                                                                                                                                                                                                                                                                                                                                                                                                                                                                                                                                                                                                                                                                                                                                                                                                                                                                                                                                                                                                                                                                                                                                                       </t>
  </si>
  <si>
    <t>Verificación de adherencia a la política de humanización.</t>
  </si>
  <si>
    <t>Verificación de adherencia a la política de humanización</t>
  </si>
  <si>
    <t>Resocializar el proceso, las guías y los formatos relacionados con todo el personal de la institución (Procesos misionales y procesos de apoyo).</t>
  </si>
  <si>
    <t>Resumen de capacitaciones con hojas de asistencia (Mínimo dos veces al año)</t>
  </si>
  <si>
    <t>Resocializar la política con todos los terceros contratados que intervengan en el proceso de prestación de servicios. (Alimentación, ayudas diagnósticas, lavandería, rehabilitación, entre otros)</t>
  </si>
  <si>
    <t>Acta de reunión con resumen de socialización y hoja de asistencia.</t>
  </si>
  <si>
    <t>Verificación de satisfacción del usuario con horarios de visitas</t>
  </si>
  <si>
    <t>Planes implementados/planes de mejora o acciones preventivas acerca de PQR´S presentadas por falta de humanización del servicio</t>
  </si>
  <si>
    <t>Verificación de adherencia a la política de confidencialidad.</t>
  </si>
  <si>
    <t>Verificación de adherencia a la política de confidencialidad tanto al personal de planta como al contratado por prestación de servicios y outsoursing</t>
  </si>
  <si>
    <t>Evidencia de actividades de socialización con personal de planta(mínimo 2 veces x año)</t>
  </si>
  <si>
    <t>Evidencia de actividades de socialización con personal de prestación de servicios y outsoursing</t>
  </si>
  <si>
    <t>Planes implementados/planes de mejora o acciones preventivas acerca de PQR´S presentadas por mal manejo de la información</t>
  </si>
  <si>
    <t>PROMEDIO DE CUMPLIMIENTO DE INDICADORES DE GESTIÓN MES A MES</t>
  </si>
  <si>
    <t>CONSULTA EXTERNA</t>
  </si>
  <si>
    <t>Verificación del cumplimiento de metas en oportunidad de prestación de servicios.</t>
  </si>
  <si>
    <t>Verificación de oportunidad en número de días de asignación de consulta especializada.</t>
  </si>
  <si>
    <t>El tiempo de espera desde la solicitud de la consulta y la fecha asignada, debe ser inferior a 20 días calendario. Se excluye de la estadística, las especialidades cuyos profesionales, no viven en la ciudad y son considerados de difícil consecución.</t>
  </si>
  <si>
    <t>Verificación de oportunidad en número de días de asignación y entrega de reportes de ayudas diagnósticas.</t>
  </si>
  <si>
    <t>El tiempo de espera desde la solicitud del servicio y la fecha asignada, debe ser inferior a 8 días calendario. Se excluye de la estadística, las especialidades cuyos profesionales, no viven en la ciudad y son considerados de difícil consecución.</t>
  </si>
  <si>
    <t>El teimpo de espera desde la prestación del servicio hasta el momento de la entrega del reporte al usuario, debe ser inferior a 5 días calendario.</t>
  </si>
  <si>
    <t>Verificación de adherencia al procedimiento de seguimiento de causas de NO atención</t>
  </si>
  <si>
    <t>Presentación de informe mensual con análisis de datos y tendencias.</t>
  </si>
  <si>
    <t>Verificación de seguimiento usuario (Llamadas a usuarios con reporte de queja de no atención o baja calidad en el servicio de call center)</t>
  </si>
  <si>
    <t>Informe de tendencias sobre oportunidad en servicios de apoyo diagnóstico y terapéutico</t>
  </si>
  <si>
    <t>Planes implementados/planes de mejora o acciones preventivas acerca de la oportunidad en la prestación del servicio</t>
  </si>
  <si>
    <t>Resocializar con todo el personal asistencial y administrativo, el procedimiento de acceso a servicios y el proceso de atención.</t>
  </si>
  <si>
    <t>Planes implementados/planes de mejora o acciones preventivas acerca de barreras de acceso</t>
  </si>
  <si>
    <t>Identificación y medición de demanda insatisfecha del servicio.
Verificación de cumplimiento en los tiempos de espera consignados para los procedimientos realizados en el área, dentro del proceso de atención.</t>
  </si>
  <si>
    <t xml:space="preserve">• Lograr que nuestros clientes estén “Satisfechos” con los servicios prestados.
• Lograr que nuestros clientes estén “Bien Informados” en cuanto a los servicios que proporciona la Institución.
• Entregar oportunamente los servicios prestados.
• Asegurar que los procesos utilizados para entregar el servicio sean confiables y seguros.
• Aumentar los niveles de satisfacción, oportunidad y calidez en el servicio, mediante el acompañamiento integral que se traduzca en una fidelización y confianza de nuestros usuarios, y un referente como empresa líder en el sector salud.
• Incrementar la eficiencia y calidad en el desempeño de los procesos, mediante la prestación de servicios de salud innovadores y de alta complejidad, que generen competitividad y desarrollo del negocio hacia la categoría mundial.
• Fortalecer la cultura de la calidad integral mediante una gestión por competencias que genere valor agregado, satisfacción, motivación y calidad de vida de nuestro talento humano.
</t>
  </si>
  <si>
    <t>Cancelaciones de pacientes ambulatorios por errores en preparación</t>
  </si>
  <si>
    <t>Encuestas de satisfacción (Muestra mínima del 10% de la población atendida en el servicio)</t>
  </si>
  <si>
    <t>Planes implementados/planes de mejora o acciones preventivas acerca del manejo de la información</t>
  </si>
  <si>
    <t>Verificar adherencia al enfoque de promoción y prevención.</t>
  </si>
  <si>
    <t>Verificación enfoque de PROMOCIÓN Y PREVENCIÓN</t>
  </si>
  <si>
    <t>Resocilización del proceso, formatos e instructivos</t>
  </si>
  <si>
    <t>Planes implementados/planes de mejora o acciones preventivas acerca del enfoque de promoción y prevención</t>
  </si>
  <si>
    <t>UIDADES DE CUIDADOS ESPECIALES</t>
  </si>
  <si>
    <t>El tiempo de espera desde la solicitud de la valoración intrahospitalaria, hasta el momento dela atención es inferior o igual a 6 horas.</t>
  </si>
  <si>
    <t xml:space="preserve">El tiempo de espera desde la solicitud de laboratorios clínicos o servicios  de imagenología o apoyo diagnóstico que oferte la institución,  es inferior o igual a 6 horas. </t>
  </si>
  <si>
    <t>Encuentas de satisfacción (Muestra mínima del 80% de la población atendida en el servicio)</t>
  </si>
  <si>
    <t>Encuestas de satisfacción (Muestra mínima del 80% de la población atendida en el servicio)</t>
  </si>
  <si>
    <t>Verificación de adherencia al proceso de atención del paciente en Unidad de Cuidados Especiales.</t>
  </si>
  <si>
    <t>Verificación de adherencia al proceso de atención del paciente en UCI.</t>
  </si>
  <si>
    <t>Revisión de resocializaciones realizadas en los diferentes grupos asistenciales tanto con personal de nómina como personal adscrito.</t>
  </si>
  <si>
    <t>Verificación de información suministrada por el especialista tratante y del área al paciente y su familia.</t>
  </si>
  <si>
    <t>Encuentas de satisfacción (Muestra mínima del 0% de la población atendida en el servicio)</t>
  </si>
  <si>
    <t>URGENCIAS - REFERENCIA Y CONTRAREFERENCIA</t>
  </si>
  <si>
    <t>Verificación del procedimiento de diligenciamiento de consentimiento informado</t>
  </si>
  <si>
    <t>Revisión aleatoria de 5 HC por especialista, para verificar el correcto diligenciamiento.</t>
  </si>
  <si>
    <t>CIRUGÍA</t>
  </si>
  <si>
    <t>Generar conocimientos y experiencias en la conducción del sistema de gestión de la calidad en todos los servicios asistenciales y administrativos de la Institución.</t>
  </si>
  <si>
    <t>Seguimiento a la oportunidad en la prestación de los servicios quirúrgicos.</t>
  </si>
  <si>
    <t>Verificación de oportunidad de cirugía ambulatoria en número de días de espera desde el momento en el que ingresan los documentos del paciente, hasta la realización de su procedimiento.</t>
  </si>
  <si>
    <r>
      <t xml:space="preserve">El tiempo de espera desde la solicitud del procedimiento y la fecha de realización del mismo, </t>
    </r>
    <r>
      <rPr>
        <b/>
        <sz val="11"/>
        <color theme="1"/>
        <rFont val="Calibri"/>
        <family val="2"/>
        <scheme val="minor"/>
      </rPr>
      <t>debe ser inferior a 20 días calendario.</t>
    </r>
    <r>
      <rPr>
        <sz val="12"/>
        <color theme="1"/>
        <rFont val="Calibri"/>
        <family val="2"/>
        <scheme val="minor"/>
      </rPr>
      <t xml:space="preserve"> Se excluye de la estadística, las especialidades cuyos profesionales, no viven en la ciudad y son considerados de difícil consecución o los casos en los que se requiere insumos o prótesis que aporta la EPS.</t>
    </r>
  </si>
  <si>
    <t>Revisión del procedimiento de preparación para procedimientos</t>
  </si>
  <si>
    <t>Verificación de adherencia al procedimiento de diligenciamiento de consentimiento informado.</t>
  </si>
  <si>
    <t>Revisión de socializaciones realizadas en los diferentes grupos asistenciales</t>
  </si>
  <si>
    <t>Revisión de socializaciones realizadas al grupo de especialistas tratantes en la IPS.</t>
  </si>
  <si>
    <t>ENCUESTA DE SATISFACCIÓN</t>
  </si>
  <si>
    <t xml:space="preserve">ENERO  </t>
  </si>
  <si>
    <t xml:space="preserve">FEBRERO  </t>
  </si>
  <si>
    <t xml:space="preserve">Horas de visita </t>
  </si>
  <si>
    <t xml:space="preserve">Claridad y veracidad de la información recibida por personal de enfermería </t>
  </si>
  <si>
    <t xml:space="preserve">Información suministrada por los médicos y especialistas acerca de su diagnostico y tratamiento </t>
  </si>
  <si>
    <t>Amabilidad y disposición del grupo de apoyo (enfermeras, auxiliares de enfermería, terapeutas)</t>
  </si>
  <si>
    <t>Trato por parte del personal medico</t>
  </si>
  <si>
    <t>Calidad de la alimentación</t>
  </si>
  <si>
    <t xml:space="preserve">Información sobre  sus derechos y deberes </t>
  </si>
  <si>
    <t>Explicación sobre su seguridad del paciente</t>
  </si>
  <si>
    <t xml:space="preserve">Explicación del consentimiento informado </t>
  </si>
  <si>
    <t>CONSOLIDADO INDICADORES DE GESTION</t>
  </si>
  <si>
    <t>IPS CLINICA MAC SAN RAFAEL</t>
  </si>
  <si>
    <t>HOSPITALIZACIÓN</t>
  </si>
  <si>
    <t>INDICADOR</t>
  </si>
  <si>
    <t>PROMEDIO ESTANCIA</t>
  </si>
  <si>
    <t>ESTADÍSTICA REPORTADA</t>
  </si>
  <si>
    <t>PORCENTAJE DE CUMPLIMIENTO</t>
  </si>
  <si>
    <t>PORCENTAJE OCUPACIONAL</t>
  </si>
  <si>
    <t>DISPONIBILIDAD</t>
  </si>
  <si>
    <t>GIRO CAMA</t>
  </si>
  <si>
    <t>% EVENTOS ADVERSOS</t>
  </si>
  <si>
    <t>% INFECCIONES</t>
  </si>
  <si>
    <t>% EVENTOS ADVERSOS GESTIONADOS</t>
  </si>
  <si>
    <t>TASA MORTALIDAD (Tasa x 1000)</t>
  </si>
  <si>
    <t>TOTAL DIAS DEL MES</t>
  </si>
  <si>
    <t>PROMEDIO DIA ESTANCIA</t>
  </si>
  <si>
    <t>NUMERO DE ENCUESTAS REALIZADAS</t>
  </si>
  <si>
    <t>INDICADORES HOSPITALIZACIÓN</t>
  </si>
  <si>
    <t>DATOS  DEL INDICADOR</t>
  </si>
  <si>
    <t xml:space="preserve">DATOS </t>
  </si>
  <si>
    <t>PROMEDIO  DIA ESTANCIA</t>
  </si>
  <si>
    <t>SUMATORIA  DIAS  ESTANCIA</t>
  </si>
  <si>
    <t>TOTAL EGRESOS</t>
  </si>
  <si>
    <t xml:space="preserve">PORCENTAJE  OCUPACIONAL </t>
  </si>
  <si>
    <t>TOTAL DIAS  ESTANCIA</t>
  </si>
  <si>
    <t xml:space="preserve">TOTAL  CAMAS  DISPONIBLES </t>
  </si>
  <si>
    <t xml:space="preserve">TOTAL CAMAS  DISPONIBILIDAD EFECTIVA  </t>
  </si>
  <si>
    <t>TOTAL CAMAS  DISPONIBLES</t>
  </si>
  <si>
    <t>REINGRESOS</t>
  </si>
  <si>
    <t xml:space="preserve">TOTAL DE PACIENTES  QUE  REINGRESAN POR LA  MISMA CAUSA  ANTES DE  20 DIAS </t>
  </si>
  <si>
    <t>NÚMERO TOTAL DE EGRESOS</t>
  </si>
  <si>
    <t>EVENTOS  ADVERSOS HOSPITALARIOS</t>
  </si>
  <si>
    <t>CAIDAS</t>
  </si>
  <si>
    <t>FLEBITIS</t>
  </si>
  <si>
    <t>INFECCIONES</t>
  </si>
  <si>
    <t>RELACIONADOS  CON MEDICAMENTOS</t>
  </si>
  <si>
    <t>PERDIDA DE PERTENENCIAS</t>
  </si>
  <si>
    <t>REPORTES  ERRADOS</t>
  </si>
  <si>
    <t>ESCARAS</t>
  </si>
  <si>
    <t>FUGA DE PACIENTES</t>
  </si>
  <si>
    <t>TOTAL EVENTOS PRESENTADOS EN  EL PERIODO</t>
  </si>
  <si>
    <t>SUMATORIA DE EVENTOS</t>
  </si>
  <si>
    <t>TOTAL EGRESOS DEL SERVICIO</t>
  </si>
  <si>
    <t>NUMERO  TOTAL DE EGRESOS</t>
  </si>
  <si>
    <t>% DE  EVENTOS ADVERSOS EN EL SERVICIO</t>
  </si>
  <si>
    <t xml:space="preserve">% DE EVENTOS ADVERSOS </t>
  </si>
  <si>
    <t>%  GESTION DE EVENTOS ADVERSOS</t>
  </si>
  <si>
    <t>NUMERO DE EVENTOS  ADVERSOS  REPORTADOS</t>
  </si>
  <si>
    <t>% INFECCIONES  INTRA HOSPITALARIAS</t>
  </si>
  <si>
    <t>NUMERO DE  PACIENTES  CON INFECCIONES</t>
  </si>
  <si>
    <t>NUMERO DE EGRESOS EN EL PERIODO</t>
  </si>
  <si>
    <t>% MORTALIDAD HOSPITALARIA</t>
  </si>
  <si>
    <t>TOTAL DE PACIENTES  HOSPITALIZADOS</t>
  </si>
  <si>
    <t>SATISFACCIÓN</t>
  </si>
  <si>
    <t>TOTAL DE ENCUESTAS REALIZADAS</t>
  </si>
  <si>
    <t xml:space="preserve">% DE SATISFACCIÓN GLOBAL  DEL SERVICIO </t>
  </si>
  <si>
    <t>% DE PACIENTES  SATISFECHOS</t>
  </si>
  <si>
    <t>NUMERO DE PACIENTES SATISFECHOS</t>
  </si>
  <si>
    <t>NUMERO TOTAL DE ENCUESTAS  REALIZADAS</t>
  </si>
  <si>
    <t xml:space="preserve">% PQRS DEL SERVICIO </t>
  </si>
  <si>
    <t>PQRS  GESTIONADAS</t>
  </si>
  <si>
    <t>PQRS  PERCIBIDAS</t>
  </si>
  <si>
    <t>OPORTUNIDAD CITA ASIGNADA</t>
  </si>
  <si>
    <t>PRODUCTIVIDAD</t>
  </si>
  <si>
    <t>% CUMPLIMIENTO DE LA PROGRAMACION</t>
  </si>
  <si>
    <t>% CANCELACION</t>
  </si>
  <si>
    <t>VICTIMAS DE VIOLENCIA SEXUAL</t>
  </si>
  <si>
    <t xml:space="preserve">TOTAL DE PACIENTES  QUE  REINGRESAN POR DIFERENTE CAUSA  ANTES DE  20 DIAS </t>
  </si>
  <si>
    <t>NUMERO TOTAL DE EGRESOS</t>
  </si>
  <si>
    <t>PROPORCION DE PACIENTES CON IMÁGENES EQUIVOCADAS</t>
  </si>
  <si>
    <t>PROPORCION DE PACIENTES CON REPORTES DE IMÁGENES EQUIVOCADAS</t>
  </si>
  <si>
    <t>NUMERO DE EVENTOS ADVERSOS  GESTIONADOS</t>
  </si>
  <si>
    <t>PROPORCION DE PACIENTES QUE RECOMENDARIAN LA INSTITUCIÓN</t>
  </si>
  <si>
    <t>NEUMONIAS EN MAYORES DE 65 AÑOS</t>
  </si>
  <si>
    <t>NUMERO DE PACIENTES QUE FALLECEN POR NEUMONIA MAYORES DE 65 AÑOS</t>
  </si>
  <si>
    <t>TOTAL DE PACIENTES FALLECIDOS</t>
  </si>
  <si>
    <t>% DE ENCUESTAS REALIZADAS</t>
  </si>
  <si>
    <t>PROPORCIÓN DE PACIENTE A QUIENES SE LE ENTREGARON RESULTADO DE 
LABORATORIOS ERRONEOS</t>
  </si>
  <si>
    <t>NUMERO DE PACIENTES A QUIENES SE LE ENTREGARON RESULTADOS DE LABORATORIOS ERRONEOS</t>
  </si>
  <si>
    <t>PROPORCION DE PACICENTES A QUIENES SE LE ENTREGARON RESULTADO DE
IMÁGENES ERRONEAS</t>
  </si>
  <si>
    <t>NUMERO DE PACIENTES A QUIENES SE LE ENTREGARON RESULTADOS DE IMAGENES ERRONEAS</t>
  </si>
  <si>
    <t>REINGRESO POR LA MISMA CAUSA</t>
  </si>
  <si>
    <t>REINGRESO POR CAUSA DIFERENTE</t>
  </si>
  <si>
    <t>OTROS</t>
  </si>
  <si>
    <t>PACIENTES CON ENTREGA DE RESULTADOS DE LABORATORIOS ERRONEOS</t>
  </si>
  <si>
    <t>PACIENTES CON ENTREGA DE RESULTADOS DE IMÁGENES ERRONEAS</t>
  </si>
  <si>
    <t>% DE SATISFACCION GLOBAL</t>
  </si>
  <si>
    <t>PROPORCIÓN DE PACIENTES QUE RECOMENDARIAN LA INSTITUCIÓN</t>
  </si>
  <si>
    <t>% DE GESTION DE PQRS DEL SERVICIO</t>
  </si>
  <si>
    <t xml:space="preserve">TASA DE PACIENTES  QUE MUEREN  DESPUES DE  48  H  </t>
  </si>
  <si>
    <t xml:space="preserve">MAPA DE RIESGOS DE LOS SERVICIOS ASISTENCIALES </t>
  </si>
  <si>
    <t xml:space="preserve">HOSPITALIZACIÓN </t>
  </si>
  <si>
    <t xml:space="preserve">NÚMERO </t>
  </si>
  <si>
    <t>Número de pacientes admitidos durante las primeras 48 horas/Número de solicitudes de remisión.</t>
  </si>
  <si>
    <t>META</t>
  </si>
  <si>
    <t>DATOS</t>
  </si>
  <si>
    <t xml:space="preserve">VALOR </t>
  </si>
  <si>
    <t>% CUMPLIMIENTO</t>
  </si>
  <si>
    <t>Número de pacientes sin demanda insatisfecha/Número de egresos</t>
  </si>
  <si>
    <t xml:space="preserve">Número de lista de chequeo  adecuadamente diligenciados/Número de pacientes auditados  </t>
  </si>
  <si>
    <t>Número de pacientes adecuadamente identificados/Número de pacientes auditados en ronda de seguridad</t>
  </si>
  <si>
    <t>Número de casos no identificados de víctimas de maltrato infantil, abuso sexual o violencia intrafamiliar/ Total  de egresos</t>
  </si>
  <si>
    <t xml:space="preserve">Número de pacientes que no manifiestan pérdidas de pertenencias /Número de egresos </t>
  </si>
  <si>
    <t>Número de pacientes  sin  presentar caídas /Número de total de egresos</t>
  </si>
  <si>
    <t xml:space="preserve">Número de colaboradores que conocen las guías de reacción inmediata/Número total de colaboradores auditados en ronda </t>
  </si>
  <si>
    <t>Número de equipos no extraviados/Número de equipos en el servicio</t>
  </si>
  <si>
    <t>Número de equipos sin presentar daño por el personal /Número de equipos en el servicio</t>
  </si>
  <si>
    <t>Número de historias entregadas al usuario adecuadamente/Número de egresos</t>
  </si>
  <si>
    <t>Consentimiento informado adecuadamente diligenciados/Número de pacientes auditados en ronda de seguridad</t>
  </si>
  <si>
    <t>TOTALCUMPLIDOS</t>
  </si>
  <si>
    <t>TOTAL  EVALUADOS</t>
  </si>
  <si>
    <t>% DE  CUMPLIMIENTO DEL INDICADOR</t>
  </si>
  <si>
    <t>CODIGO
09-FT-005</t>
  </si>
  <si>
    <t>VERSION 2</t>
  </si>
  <si>
    <t>TIPO DE DOCUMENTO
FORMATO</t>
  </si>
  <si>
    <t>PROCESO
DE APOYO</t>
  </si>
  <si>
    <t>VIGENCIA
01/01/2016</t>
  </si>
  <si>
    <t xml:space="preserve">PRESUPUESTO CONSOLIDADO </t>
  </si>
  <si>
    <t>RAZÓN SOCIAL:</t>
  </si>
  <si>
    <t>SOCIMÉDICOS S.A.S.</t>
  </si>
  <si>
    <t>NOMBRE IPS:</t>
  </si>
  <si>
    <t>IPS Megacentro de Alta Complejidad SR</t>
  </si>
  <si>
    <t xml:space="preserve">ÁREA: </t>
  </si>
  <si>
    <t>Gestión financiera</t>
  </si>
  <si>
    <t>AÑO:</t>
  </si>
  <si>
    <t>DESCRIPCIÓN</t>
  </si>
  <si>
    <t>Enero</t>
  </si>
  <si>
    <t>Febrero</t>
  </si>
  <si>
    <t>Marzo</t>
  </si>
  <si>
    <t>Abril</t>
  </si>
  <si>
    <t>Mayo</t>
  </si>
  <si>
    <t>Junio</t>
  </si>
  <si>
    <t>Julio</t>
  </si>
  <si>
    <t>Agosto</t>
  </si>
  <si>
    <t>Septiembre</t>
  </si>
  <si>
    <t>Octubre</t>
  </si>
  <si>
    <t>Noviembre</t>
  </si>
  <si>
    <t>Diciembre</t>
  </si>
  <si>
    <t>Total</t>
  </si>
  <si>
    <t>TOTAL INFRAESTRUCTURA</t>
  </si>
  <si>
    <t>EJECUCIÓN PRESUPUESTAL</t>
  </si>
  <si>
    <t>TOTAL  ACTIVOS FIJOS</t>
  </si>
  <si>
    <t>TOTAL SUMINISTROS</t>
  </si>
  <si>
    <t>TOTAL NÓMINA</t>
  </si>
  <si>
    <t>TOTAL GASTOS GENERALES</t>
  </si>
  <si>
    <t>TOTAL INGRESOS</t>
  </si>
  <si>
    <t xml:space="preserve">  </t>
  </si>
  <si>
    <t>TOTAL  P Y G PROCESO</t>
  </si>
  <si>
    <t>TOTAL COSTOS Y GASTOS</t>
  </si>
  <si>
    <r>
      <t xml:space="preserve">NOMBRE
</t>
    </r>
    <r>
      <rPr>
        <b/>
        <sz val="12"/>
        <color theme="1"/>
        <rFont val="Calibri"/>
        <family val="2"/>
        <scheme val="minor"/>
      </rPr>
      <t>ASIGNACION DE PRESUPUESTO</t>
    </r>
  </si>
  <si>
    <t>Número de pacientes aceptados/número de pacientes comentados</t>
  </si>
  <si>
    <t>Número de pacientes con cumplimiento del plan de cuidados/número de pacientes auditados.</t>
  </si>
  <si>
    <t>Número de interconsultas atendidas en 24 horas/Número de solicitudes</t>
  </si>
  <si>
    <t>Número de pacientes en los que se evidencia adherencia a la seguridad del paciente/número de pacientes auditados</t>
  </si>
  <si>
    <t>Número de pacientes programados no cancelados por otros factores/Número de pacientes operados o con ayudas diagnosticas solicitadas</t>
  </si>
  <si>
    <t>Número de pacientes  sin  presentar úlceras por presión/Número de total de egresos</t>
  </si>
  <si>
    <t>Número de pacientes  sin  presentar eventos por medicamentos/Número total de egresos</t>
  </si>
  <si>
    <t>Número de pacientes que no presentaron flebitis/Número de total de egresos</t>
  </si>
  <si>
    <t xml:space="preserve">Número de pacientes  sin  presentar eventos transfusionales/Número de total de transfundidos </t>
  </si>
  <si>
    <t>Número de infecciones asociadas a la atención en salud/Número de egresos</t>
  </si>
  <si>
    <t>Número de pacientes adecuadamente aislados/Número total de aislados en ronda de seguridad</t>
  </si>
  <si>
    <t xml:space="preserve">Número de pacientes que no presentan fuga de la institución/ Número de egresos </t>
  </si>
  <si>
    <t>Número PQRS en donde no se altero el proceso de humanización/Número total de PQRS</t>
  </si>
  <si>
    <t xml:space="preserve">Número PQRS en donde NO se altero el proceso de confidencialidad/Número total de egreso </t>
  </si>
  <si>
    <t>Porcentaje de cumplimiento del diligenciamiento de historia clínica por parte de enfermería.</t>
  </si>
  <si>
    <t>Número de pacientes que no se extraviaron/Número total de egresos</t>
  </si>
  <si>
    <t>Número de pacientes que no presentan aislamiento social/Número total de egresos</t>
  </si>
  <si>
    <t>Número de pacientes que no presentan eventos relacionados con la alimentación hospitalaria/Número total de egresos</t>
  </si>
  <si>
    <t>Número de EISP reportadas/Número total de EISP presentados</t>
  </si>
  <si>
    <t>Número de pacientes que no presentaron autorretiro de invasivos/Número total de egresos</t>
  </si>
  <si>
    <t xml:space="preserve">Número de pacientes adecuadamente referenciados/Número total de pacientes admitidos </t>
  </si>
  <si>
    <t>Número de colaboradores evaluados del área en el periodo  / Total colaboradores del área contratados en el periodo.</t>
  </si>
  <si>
    <t>Número de  imágenes o apoyo diagnóstico solicitado atendidas en 24h/Número de solicitudes</t>
  </si>
  <si>
    <t>Número de casos de  agresiones o lesiones causadas a colaboradores por parte de usuarios  en el servicio durante el periodo.</t>
  </si>
  <si>
    <r>
      <t xml:space="preserve">NOMBRE                                                                                                                                                                     </t>
    </r>
    <r>
      <rPr>
        <b/>
        <sz val="10"/>
        <rFont val="Arial"/>
        <family val="2"/>
      </rPr>
      <t>FICHA TECNICA INDICADOR</t>
    </r>
  </si>
  <si>
    <r>
      <t xml:space="preserve"> CÓDIGO                                                                                  </t>
    </r>
    <r>
      <rPr>
        <b/>
        <sz val="10"/>
        <rFont val="Arial"/>
        <family val="2"/>
      </rPr>
      <t>01-FT-01</t>
    </r>
  </si>
  <si>
    <r>
      <t xml:space="preserve">TIPO DOCUMENTO                                                                                                                          </t>
    </r>
    <r>
      <rPr>
        <b/>
        <sz val="10"/>
        <rFont val="Arial"/>
        <family val="2"/>
      </rPr>
      <t>FORMATO</t>
    </r>
  </si>
  <si>
    <r>
      <t xml:space="preserve">ÁREA RESPONSABLE                      </t>
    </r>
    <r>
      <rPr>
        <b/>
        <sz val="10"/>
        <rFont val="Arial"/>
        <family val="2"/>
      </rPr>
      <t xml:space="preserve">    DIRECCIÓN MEDICA</t>
    </r>
  </si>
  <si>
    <r>
      <t>VERSIÓN                                                                                            1</t>
    </r>
    <r>
      <rPr>
        <b/>
        <sz val="10"/>
        <rFont val="Arial"/>
        <family val="2"/>
      </rPr>
      <t>.0</t>
    </r>
  </si>
  <si>
    <r>
      <t xml:space="preserve">FECHA DE VIGENCIA  
</t>
    </r>
    <r>
      <rPr>
        <b/>
        <sz val="10"/>
        <rFont val="Arial"/>
        <family val="2"/>
      </rPr>
      <t xml:space="preserve">03/03/2010         </t>
    </r>
    <r>
      <rPr>
        <b/>
        <sz val="12"/>
        <color theme="1"/>
        <rFont val="Calibri"/>
        <family val="2"/>
        <charset val="128"/>
        <scheme val="minor"/>
      </rPr>
      <t xml:space="preserve">                                   </t>
    </r>
    <r>
      <rPr>
        <b/>
        <sz val="10"/>
        <rFont val="Arial"/>
        <family val="2"/>
      </rPr>
      <t xml:space="preserve">      </t>
    </r>
    <r>
      <rPr>
        <b/>
        <sz val="12"/>
        <color theme="1"/>
        <rFont val="Calibri"/>
        <family val="2"/>
        <charset val="128"/>
        <scheme val="minor"/>
      </rPr>
      <t xml:space="preserve">                                      </t>
    </r>
  </si>
  <si>
    <t>FUENTE: INFORME  ENFERMERÍA</t>
  </si>
  <si>
    <t xml:space="preserve">PROCESO: MAPA DE RIESGO  </t>
  </si>
  <si>
    <t xml:space="preserve">NOMBRE DEL INDICADOR: </t>
  </si>
  <si>
    <t>FRECUENCIA DE ANALISIS:  MENSUAL</t>
  </si>
  <si>
    <t xml:space="preserve">META DEL PROCESO: </t>
  </si>
  <si>
    <r>
      <t xml:space="preserve">FRECUENCIA DE INFORME: </t>
    </r>
    <r>
      <rPr>
        <b/>
        <sz val="12"/>
        <rFont val="Arial"/>
        <family val="2"/>
      </rPr>
      <t>MENSUAL</t>
    </r>
  </si>
  <si>
    <t>TENDENCIA: DECRECIENTES</t>
  </si>
  <si>
    <t xml:space="preserve">   </t>
  </si>
  <si>
    <t>OBJETIVO DE CALIDAD: Visualizar la opostunidad en los ingresos</t>
  </si>
  <si>
    <t>MÉTODO DE CÁLCULO</t>
  </si>
  <si>
    <t>RECOLECCIÓN DE DATOS</t>
  </si>
  <si>
    <t>Numerador</t>
  </si>
  <si>
    <t>Denominador</t>
  </si>
  <si>
    <t>Resultado</t>
  </si>
  <si>
    <t>OBJETIVO DE CALIDAD:</t>
  </si>
  <si>
    <r>
      <t xml:space="preserve">CÓDIGO                                                                                  </t>
    </r>
    <r>
      <rPr>
        <b/>
        <sz val="10"/>
        <rFont val="Arial"/>
        <family val="2"/>
      </rPr>
      <t>01-FT-01</t>
    </r>
  </si>
  <si>
    <t>Número de pacientes comentados</t>
  </si>
  <si>
    <t>Número de pacientes con cumplimiento del plan de cuidados</t>
  </si>
  <si>
    <t>Número de pacientes sin demanda insatisfecha</t>
  </si>
  <si>
    <t>Número de interconsultas atendidas en 24 horas</t>
  </si>
  <si>
    <t>Interconsultas atendidas en 24 horas</t>
  </si>
  <si>
    <t>Demanda insatisfecha</t>
  </si>
  <si>
    <t>Cumplimiento del plan de cuidados</t>
  </si>
  <si>
    <t>Pacientes comentados</t>
  </si>
  <si>
    <t>Remisiones</t>
  </si>
  <si>
    <t>Imágenes o apoyo diagnóstico atendidas en 24 horas</t>
  </si>
  <si>
    <t>Listas de chequeo adecuadamente diligenciadas</t>
  </si>
  <si>
    <t>Listas de cheque adecuadamente diligenciadas</t>
  </si>
  <si>
    <t>Adherencia a seguridad del paciente</t>
  </si>
  <si>
    <t>Pacientes adecuadamente identificados</t>
  </si>
  <si>
    <t>Número de casos no identificados de víctimas de maltrato infantil, abuso sexual o violencia intrafamiliar</t>
  </si>
  <si>
    <t xml:space="preserve">Número de pacientes adecuadamente preparados/Número de pacientes operados o con ayudas diagnosticas  </t>
  </si>
  <si>
    <t>Número de pacientes adecuadamente preparados</t>
  </si>
  <si>
    <t>Número de pacientes programados no cancelados por otros factores</t>
  </si>
  <si>
    <t xml:space="preserve">Número de pacientes que no manifiestan pérdidas de pertenencias </t>
  </si>
  <si>
    <t>Número de pacientes  sin  presentar úlceras por presión</t>
  </si>
  <si>
    <t>Número de pacientes  sin  presentar caídas</t>
  </si>
  <si>
    <t>Número de pacientes  sin  presentar eventos por medicamentos</t>
  </si>
  <si>
    <t>Número de pacientes que no presentaron flebitis</t>
  </si>
  <si>
    <t>Número de pacientes  sin  presentar eventos transfusionales</t>
  </si>
  <si>
    <t>Número de infecciones asociadas a la atención en salud</t>
  </si>
  <si>
    <t>Número de pacientes adecuadamente aislados</t>
  </si>
  <si>
    <t>Número de colaboradores que conocen las guías de reacción inmediata</t>
  </si>
  <si>
    <t>Número de equipos no extraviados</t>
  </si>
  <si>
    <t>Número de equipos sin presentar daño por el personal</t>
  </si>
  <si>
    <t>Número de pacientes que no presentan fuga de la institución</t>
  </si>
  <si>
    <t>Número de historias entregadas al usuario adecuadamente</t>
  </si>
  <si>
    <t>Número PQRS en donde no se altero el proceso de humanización</t>
  </si>
  <si>
    <t>Número PQRS en donde NO se altero el proceso de confidencialidad</t>
  </si>
  <si>
    <t>Consentimiento informado adecuadamente diligenciados</t>
  </si>
  <si>
    <t>Porcentaje de cumplimiento del diligenciamiento de historia clínica por parte de enfermería</t>
  </si>
  <si>
    <t>Número de casos de  agresiones o lesiones causadas a colaboradores por parte de usuarios</t>
  </si>
  <si>
    <t>Número de pacientes que no se extraviaron</t>
  </si>
  <si>
    <t>Número de pacientes que no presentan aislamiento social</t>
  </si>
  <si>
    <t>Número de pacientes que no presentan eventos relacionados con la alimentación hospitalaria</t>
  </si>
  <si>
    <t>Número de EISP reportadas</t>
  </si>
  <si>
    <t>Número de pacientes que no presentaron autorretiro de invasivos</t>
  </si>
  <si>
    <t>Número de pacientes adecuadamente referenciados</t>
  </si>
  <si>
    <t xml:space="preserve">Número de colaboradores evaluados del área en el periodo </t>
  </si>
  <si>
    <t>Revisión de cumplimiento de meta de eventos adversos presentados (Inferior al 15%)</t>
  </si>
  <si>
    <t>Revisión de cumplimiento de meta en tasa de infecciones (Inferior al 2%)</t>
  </si>
  <si>
    <t>78.5%</t>
  </si>
  <si>
    <t>2.2%</t>
  </si>
  <si>
    <t>Ortopedia</t>
  </si>
  <si>
    <t>Anestesia</t>
  </si>
  <si>
    <t>Vascular</t>
  </si>
  <si>
    <t>Cardiovascular</t>
  </si>
  <si>
    <t>Dermatologia</t>
  </si>
  <si>
    <t>Neurocirugía</t>
  </si>
  <si>
    <t>Neurología</t>
  </si>
  <si>
    <t>Maxilofacial</t>
  </si>
  <si>
    <t>Otología</t>
  </si>
  <si>
    <t>Oftalmología</t>
  </si>
  <si>
    <t>Ginecología</t>
  </si>
  <si>
    <t>Plástica</t>
  </si>
  <si>
    <t>Psicología</t>
  </si>
  <si>
    <t>Hematología</t>
  </si>
  <si>
    <t>C. General</t>
  </si>
  <si>
    <t>Urología</t>
  </si>
  <si>
    <t>Hemodinamia</t>
  </si>
  <si>
    <t>Electrofosiología</t>
  </si>
  <si>
    <t>Cardiología</t>
  </si>
  <si>
    <t>Infectología</t>
  </si>
  <si>
    <t>Nutrición</t>
  </si>
  <si>
    <t>Fonoaudiología</t>
  </si>
  <si>
    <t>Neumología</t>
  </si>
  <si>
    <t>C. mano</t>
  </si>
  <si>
    <t>Nefrología</t>
  </si>
  <si>
    <t>Neuro oftalmologia</t>
  </si>
  <si>
    <t>Otorrinolaringología</t>
  </si>
  <si>
    <t xml:space="preserve">OPORTUNIDAD DE ESPECIALISTAS </t>
  </si>
  <si>
    <t>C. Toráx</t>
  </si>
  <si>
    <t>C. Oncológica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</si>
</sst>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quot;€&quot;_-;\-* #,##0.00\ &quot;€&quot;_-;_-* &quot;-&quot;??\ &quot;€&quot;_-;_-@_-"/>
    <numFmt numFmtId="165" formatCode="_-* #,##0.00\ _€_-;\-* #,##0.00\ _€_-;_-* &quot;-&quot;??\ _€_-;_-@_-"/>
    <numFmt numFmtId="166" formatCode="0.0%"/>
    <numFmt numFmtId="167" formatCode="0&quot; &quot;%"/>
    <numFmt numFmtId="168" formatCode="0.0"/>
    <numFmt numFmtId="169" formatCode="_(&quot;$&quot;\ * #,##0_);_(&quot;$&quot;\ * \(#,##0\);_(&quot;$&quot;\ * &quot;-&quot;??_);_(@_)"/>
    <numFmt numFmtId="170" formatCode="_-* #,##0\ _€_-;\-* #,##0\ _€_-;_-* &quot;-&quot;??\ _€_-;_-@_-"/>
  </numFmts>
  <fonts count="5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rgb="FF3F3F76"/>
      <name val="Calibri"/>
      <family val="2"/>
      <scheme val="minor"/>
    </font>
    <font>
      <b/>
      <sz val="36"/>
      <color theme="0"/>
      <name val="Calibri"/>
      <family val="2"/>
      <scheme val="minor"/>
    </font>
    <font>
      <b/>
      <sz val="11"/>
      <color theme="0"/>
      <name val="Calibri"/>
      <family val="2"/>
    </font>
    <font>
      <b/>
      <sz val="12"/>
      <color theme="0"/>
      <name val="Calibri"/>
      <family val="2"/>
    </font>
    <font>
      <b/>
      <sz val="26"/>
      <color indexed="8"/>
      <name val="Calibri"/>
      <family val="2"/>
    </font>
    <font>
      <sz val="11"/>
      <color theme="8" tint="-0.499984740745262"/>
      <name val="Calibri"/>
      <family val="2"/>
      <scheme val="minor"/>
    </font>
    <font>
      <sz val="11"/>
      <color rgb="FF215967"/>
      <name val="Calibri"/>
      <family val="2"/>
      <scheme val="minor"/>
    </font>
    <font>
      <sz val="11"/>
      <color theme="1"/>
      <name val="Calibri"/>
      <family val="2"/>
      <scheme val="minor"/>
    </font>
    <font>
      <sz val="12"/>
      <name val="Calibri"/>
      <family val="2"/>
      <scheme val="minor"/>
    </font>
    <font>
      <sz val="11"/>
      <name val="Calibri"/>
      <family val="2"/>
      <scheme val="minor"/>
    </font>
    <font>
      <b/>
      <sz val="11"/>
      <color theme="0"/>
      <name val="Calibri"/>
      <family val="2"/>
      <scheme val="minor"/>
    </font>
    <font>
      <b/>
      <sz val="26"/>
      <name val="Calibri"/>
      <family val="2"/>
    </font>
    <font>
      <b/>
      <sz val="11"/>
      <color theme="1"/>
      <name val="Calibri"/>
      <family val="2"/>
      <scheme val="minor"/>
    </font>
    <font>
      <b/>
      <sz val="9"/>
      <color indexed="81"/>
      <name val="Calibri"/>
      <family val="2"/>
    </font>
    <font>
      <sz val="9"/>
      <color indexed="81"/>
      <name val="Calibri"/>
      <family val="2"/>
    </font>
    <font>
      <b/>
      <sz val="9"/>
      <color indexed="81"/>
      <name val="Tahoma"/>
      <family val="2"/>
    </font>
    <font>
      <sz val="9"/>
      <color indexed="81"/>
      <name val="Tahoma"/>
      <family val="2"/>
    </font>
    <font>
      <sz val="8"/>
      <color theme="1"/>
      <name val="Calibri"/>
      <family val="2"/>
      <charset val="128"/>
      <scheme val="minor"/>
    </font>
    <font>
      <sz val="10"/>
      <name val="Arial"/>
      <family val="2"/>
    </font>
    <font>
      <sz val="8"/>
      <color theme="1"/>
      <name val="Calibri"/>
      <family val="2"/>
      <scheme val="minor"/>
    </font>
    <font>
      <b/>
      <sz val="12"/>
      <color theme="1"/>
      <name val="Calibri"/>
      <family val="2"/>
      <scheme val="minor"/>
    </font>
    <font>
      <b/>
      <sz val="8"/>
      <color theme="1"/>
      <name val="Calibri"/>
      <family val="2"/>
      <scheme val="minor"/>
    </font>
    <font>
      <b/>
      <sz val="20"/>
      <color indexed="8"/>
      <name val="Calibri"/>
      <family val="2"/>
    </font>
    <font>
      <u/>
      <sz val="11"/>
      <color indexed="12"/>
      <name val="Calibri"/>
      <family val="2"/>
    </font>
    <font>
      <b/>
      <u/>
      <sz val="24"/>
      <color theme="1"/>
      <name val="Calibri"/>
      <family val="2"/>
    </font>
    <font>
      <b/>
      <sz val="11"/>
      <color indexed="8"/>
      <name val="Calibri"/>
      <family val="2"/>
    </font>
    <font>
      <b/>
      <sz val="11"/>
      <color indexed="60"/>
      <name val="Calibri"/>
      <family val="2"/>
    </font>
    <font>
      <sz val="11"/>
      <color theme="5" tint="-0.249977111117893"/>
      <name val="Calibri"/>
      <family val="2"/>
      <scheme val="minor"/>
    </font>
    <font>
      <sz val="11"/>
      <color indexed="60"/>
      <name val="Calibri"/>
      <family val="2"/>
    </font>
    <font>
      <sz val="11"/>
      <color indexed="8"/>
      <name val="Calibri"/>
      <family val="2"/>
    </font>
    <font>
      <sz val="9"/>
      <color theme="1"/>
      <name val="Calibri"/>
      <family val="2"/>
      <scheme val="minor"/>
    </font>
    <font>
      <b/>
      <sz val="9"/>
      <color theme="1"/>
      <name val="Calibri"/>
      <family val="2"/>
      <scheme val="minor"/>
    </font>
    <font>
      <b/>
      <sz val="14"/>
      <color indexed="8"/>
      <name val="Calibri"/>
      <family val="2"/>
    </font>
    <font>
      <b/>
      <sz val="12"/>
      <color indexed="8"/>
      <name val="Calibri"/>
      <family val="2"/>
    </font>
    <font>
      <b/>
      <sz val="10"/>
      <name val="Arial"/>
      <family val="2"/>
    </font>
    <font>
      <b/>
      <sz val="11"/>
      <color indexed="10"/>
      <name val="Arial"/>
      <family val="2"/>
    </font>
    <font>
      <b/>
      <sz val="11"/>
      <color indexed="18"/>
      <name val="Arial"/>
      <family val="2"/>
    </font>
    <font>
      <b/>
      <sz val="28"/>
      <color theme="0"/>
      <name val="Calibri"/>
      <family val="2"/>
      <scheme val="minor"/>
    </font>
    <font>
      <sz val="12"/>
      <color theme="1"/>
      <name val="Calibri"/>
      <family val="2"/>
      <scheme val="minor"/>
    </font>
    <font>
      <b/>
      <sz val="11"/>
      <color theme="1" tint="4.9989318521683403E-2"/>
      <name val="Calibri"/>
      <family val="2"/>
      <scheme val="minor"/>
    </font>
    <font>
      <b/>
      <sz val="18"/>
      <color theme="1"/>
      <name val="Calibri"/>
      <family val="2"/>
      <scheme val="minor"/>
    </font>
    <font>
      <b/>
      <sz val="11"/>
      <color theme="1"/>
      <name val="Calibri"/>
      <family val="2"/>
      <scheme val="minor"/>
    </font>
    <font>
      <sz val="11"/>
      <color theme="1"/>
      <name val="Calibri"/>
      <family val="2"/>
      <scheme val="minor"/>
    </font>
    <font>
      <b/>
      <sz val="12"/>
      <color theme="1"/>
      <name val="Calibri"/>
      <family val="2"/>
      <charset val="128"/>
      <scheme val="minor"/>
    </font>
    <font>
      <b/>
      <sz val="12"/>
      <name val="Arial"/>
      <family val="2"/>
    </font>
    <font>
      <b/>
      <sz val="12"/>
      <color theme="1"/>
      <name val="Arial"/>
      <family val="2"/>
    </font>
    <font>
      <b/>
      <sz val="14"/>
      <name val="Arial"/>
      <family val="2"/>
    </font>
    <font>
      <b/>
      <sz val="16"/>
      <name val="Arial"/>
      <family val="2"/>
    </font>
    <font>
      <b/>
      <sz val="10"/>
      <color theme="1"/>
      <name val="Arial"/>
      <family val="2"/>
    </font>
    <font>
      <sz val="11"/>
      <color theme="5" tint="-0.499984740745262"/>
      <name val="Calibri"/>
      <family val="2"/>
      <scheme val="minor"/>
    </font>
    <font>
      <sz val="9"/>
      <color indexed="81"/>
      <name val="Tahoma"/>
      <charset val="1"/>
    </font>
    <font>
      <b/>
      <sz val="9"/>
      <color indexed="81"/>
      <name val="Tahoma"/>
      <charset val="1"/>
    </font>
  </fonts>
  <fills count="40">
    <fill>
      <patternFill patternType="none"/>
    </fill>
    <fill>
      <patternFill patternType="gray125"/>
    </fill>
    <fill>
      <patternFill patternType="solid">
        <fgColor rgb="FFFFCC99"/>
      </patternFill>
    </fill>
    <fill>
      <patternFill patternType="solid">
        <fgColor theme="8" tint="-0.49998474074526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0"/>
        <bgColor indexed="64"/>
      </patternFill>
    </fill>
    <fill>
      <patternFill patternType="solid">
        <fgColor rgb="FFF3DEE3"/>
        <bgColor indexed="64"/>
      </patternFill>
    </fill>
    <fill>
      <patternFill patternType="solid">
        <fgColor theme="8" tint="0.39997558519241921"/>
        <bgColor indexed="64"/>
      </patternFill>
    </fill>
    <fill>
      <patternFill patternType="solid">
        <fgColor rgb="FFCCF1ED"/>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CEFEEC"/>
        <bgColor indexed="64"/>
      </patternFill>
    </fill>
    <fill>
      <patternFill patternType="solid">
        <fgColor rgb="FFDED9E3"/>
        <bgColor indexed="64"/>
      </patternFill>
    </fill>
    <fill>
      <patternFill patternType="solid">
        <fgColor rgb="FFFFCCCC"/>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E4F4FF"/>
        <bgColor indexed="64"/>
      </patternFill>
    </fill>
    <fill>
      <patternFill patternType="solid">
        <fgColor rgb="FFA9C6D2"/>
        <bgColor indexed="64"/>
      </patternFill>
    </fill>
    <fill>
      <patternFill patternType="solid">
        <fgColor rgb="FFFFFFCC"/>
        <bgColor indexed="64"/>
      </patternFill>
    </fill>
    <fill>
      <patternFill patternType="solid">
        <fgColor theme="8" tint="-0.249977111117893"/>
        <bgColor indexed="64"/>
      </patternFill>
    </fill>
    <fill>
      <patternFill patternType="solid">
        <fgColor rgb="FFF9FFCD"/>
        <bgColor indexed="64"/>
      </patternFill>
    </fill>
    <fill>
      <patternFill patternType="solid">
        <fgColor rgb="FFC5D7E0"/>
        <bgColor indexed="64"/>
      </patternFill>
    </fill>
    <fill>
      <patternFill patternType="solid">
        <fgColor theme="9" tint="0.39997558519241921"/>
        <bgColor indexed="64"/>
      </patternFill>
    </fill>
    <fill>
      <patternFill patternType="solid">
        <fgColor theme="9" tint="0.39997558519241921"/>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indexed="22"/>
        <bgColor indexed="64"/>
      </patternFill>
    </fill>
    <fill>
      <patternFill patternType="solid">
        <fgColor rgb="FFCCFFFF"/>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tint="-0.249977111117893"/>
        <bgColor indexed="64"/>
      </patternFill>
    </fill>
  </fills>
  <borders count="82">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style="thin">
        <color rgb="FF7F7F7F"/>
      </bottom>
      <diagonal/>
    </border>
    <border>
      <left/>
      <right style="medium">
        <color auto="1"/>
      </right>
      <top style="thin">
        <color rgb="FF7F7F7F"/>
      </top>
      <bottom style="thin">
        <color rgb="FF7F7F7F"/>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medium">
        <color auto="1"/>
      </top>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rgb="FF7F7F7F"/>
      </bottom>
      <diagonal/>
    </border>
    <border>
      <left style="medium">
        <color auto="1"/>
      </left>
      <right style="medium">
        <color auto="1"/>
      </right>
      <top style="thin">
        <color rgb="FF7F7F7F"/>
      </top>
      <bottom style="thin">
        <color rgb="FF7F7F7F"/>
      </bottom>
      <diagonal/>
    </border>
    <border>
      <left style="medium">
        <color auto="1"/>
      </left>
      <right style="medium">
        <color auto="1"/>
      </right>
      <top style="thin">
        <color rgb="FF7F7F7F"/>
      </top>
      <bottom style="medium">
        <color auto="1"/>
      </bottom>
      <diagonal/>
    </border>
    <border>
      <left/>
      <right style="thin">
        <color auto="1"/>
      </right>
      <top/>
      <bottom/>
      <diagonal/>
    </border>
    <border>
      <left/>
      <right style="thin">
        <color auto="1"/>
      </right>
      <top style="medium">
        <color auto="1"/>
      </top>
      <bottom style="medium">
        <color auto="1"/>
      </bottom>
      <diagonal/>
    </border>
    <border>
      <left/>
      <right style="thin">
        <color auto="1"/>
      </right>
      <top/>
      <bottom style="medium">
        <color auto="1"/>
      </bottom>
      <diagonal/>
    </border>
    <border>
      <left style="thin">
        <color auto="1"/>
      </left>
      <right/>
      <top/>
      <bottom/>
      <diagonal/>
    </border>
    <border>
      <left style="medium">
        <color indexed="64"/>
      </left>
      <right/>
      <top/>
      <bottom style="thin">
        <color auto="1"/>
      </bottom>
      <diagonal/>
    </border>
    <border>
      <left style="thin">
        <color auto="1"/>
      </left>
      <right/>
      <top/>
      <bottom style="thin">
        <color auto="1"/>
      </bottom>
      <diagonal/>
    </border>
    <border>
      <left/>
      <right style="medium">
        <color auto="1"/>
      </right>
      <top style="thin">
        <color auto="1"/>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medium">
        <color auto="1"/>
      </left>
      <right/>
      <top style="thin">
        <color auto="1"/>
      </top>
      <bottom/>
      <diagonal/>
    </border>
  </borders>
  <cellStyleXfs count="7">
    <xf numFmtId="0" fontId="0" fillId="0" borderId="0"/>
    <xf numFmtId="9" fontId="5" fillId="0" borderId="0" applyFont="0" applyFill="0" applyBorder="0" applyAlignment="0" applyProtection="0"/>
    <xf numFmtId="0" fontId="6" fillId="2" borderId="1" applyNumberFormat="0" applyAlignment="0" applyProtection="0"/>
    <xf numFmtId="0" fontId="4" fillId="0" borderId="0"/>
    <xf numFmtId="0" fontId="29" fillId="0" borderId="0" applyNumberFormat="0" applyFill="0" applyBorder="0" applyAlignment="0" applyProtection="0">
      <alignment vertical="top"/>
      <protection locked="0"/>
    </xf>
    <xf numFmtId="165" fontId="5" fillId="0" borderId="0" applyFont="0" applyFill="0" applyBorder="0" applyAlignment="0" applyProtection="0"/>
    <xf numFmtId="164" fontId="5" fillId="0" borderId="0" applyFont="0" applyFill="0" applyBorder="0" applyAlignment="0" applyProtection="0"/>
  </cellStyleXfs>
  <cellXfs count="908">
    <xf numFmtId="0" fontId="0" fillId="0" borderId="0" xfId="0"/>
    <xf numFmtId="0" fontId="8"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4" xfId="0" applyFont="1" applyFill="1" applyBorder="1" applyAlignment="1">
      <alignment horizontal="center" vertical="center" wrapText="1"/>
    </xf>
    <xf numFmtId="0" fontId="0" fillId="7" borderId="9" xfId="0" applyFill="1" applyBorder="1" applyAlignment="1">
      <alignment horizontal="center" vertical="center" wrapText="1"/>
    </xf>
    <xf numFmtId="9" fontId="0" fillId="7" borderId="10" xfId="0" applyNumberFormat="1" applyFill="1" applyBorder="1" applyAlignment="1">
      <alignment horizontal="center" vertical="center" wrapText="1"/>
    </xf>
    <xf numFmtId="9" fontId="13" fillId="8" borderId="12" xfId="1" applyFont="1" applyFill="1" applyBorder="1" applyAlignment="1">
      <alignment horizontal="center" vertical="center"/>
    </xf>
    <xf numFmtId="0" fontId="0" fillId="7" borderId="15" xfId="0" applyFill="1" applyBorder="1" applyAlignment="1">
      <alignment horizontal="center" vertical="center" wrapText="1"/>
    </xf>
    <xf numFmtId="9" fontId="0" fillId="7" borderId="16" xfId="0" applyNumberFormat="1" applyFill="1" applyBorder="1" applyAlignment="1">
      <alignment horizontal="center" vertical="center" wrapText="1"/>
    </xf>
    <xf numFmtId="0" fontId="0" fillId="7" borderId="22" xfId="0" applyFill="1" applyBorder="1" applyAlignment="1">
      <alignment horizontal="center" vertical="center" wrapText="1"/>
    </xf>
    <xf numFmtId="0" fontId="0" fillId="7" borderId="20" xfId="0" applyFill="1" applyBorder="1" applyAlignment="1">
      <alignment horizontal="center" vertical="center" wrapText="1"/>
    </xf>
    <xf numFmtId="0" fontId="0" fillId="7" borderId="24" xfId="0" applyFill="1" applyBorder="1" applyAlignment="1">
      <alignment horizontal="center" vertical="center" wrapText="1"/>
    </xf>
    <xf numFmtId="0" fontId="0" fillId="7" borderId="25" xfId="0" applyFill="1" applyBorder="1" applyAlignment="1">
      <alignment horizontal="center" vertical="center" wrapText="1"/>
    </xf>
    <xf numFmtId="9" fontId="0" fillId="7" borderId="26" xfId="0" applyNumberFormat="1" applyFill="1" applyBorder="1" applyAlignment="1">
      <alignment horizontal="center" vertical="center" wrapText="1"/>
    </xf>
    <xf numFmtId="0" fontId="0" fillId="9" borderId="30" xfId="0" applyFill="1" applyBorder="1" applyAlignment="1">
      <alignment horizontal="center" vertical="center" wrapText="1"/>
    </xf>
    <xf numFmtId="0" fontId="0" fillId="9" borderId="9" xfId="0" applyFill="1" applyBorder="1" applyAlignment="1">
      <alignment horizontal="center" vertical="center" wrapText="1"/>
    </xf>
    <xf numFmtId="9" fontId="0" fillId="9" borderId="10" xfId="0" applyNumberFormat="1" applyFill="1" applyBorder="1" applyAlignment="1">
      <alignment horizontal="center" vertical="center" wrapText="1"/>
    </xf>
    <xf numFmtId="0" fontId="0" fillId="0" borderId="0" xfId="0" applyFill="1"/>
    <xf numFmtId="0" fontId="0" fillId="9" borderId="15" xfId="0" applyFill="1" applyBorder="1" applyAlignment="1">
      <alignment horizontal="center" vertical="center" wrapText="1"/>
    </xf>
    <xf numFmtId="9" fontId="0" fillId="9" borderId="16" xfId="0" applyNumberFormat="1" applyFill="1" applyBorder="1" applyAlignment="1">
      <alignment horizontal="center" vertical="center" wrapText="1"/>
    </xf>
    <xf numFmtId="0" fontId="0" fillId="9" borderId="22" xfId="0" applyFill="1" applyBorder="1" applyAlignment="1">
      <alignment horizontal="center" vertical="center" wrapText="1"/>
    </xf>
    <xf numFmtId="0" fontId="0" fillId="9" borderId="18" xfId="0" applyFill="1" applyBorder="1" applyAlignment="1">
      <alignment horizontal="center" vertical="center" wrapText="1"/>
    </xf>
    <xf numFmtId="0" fontId="0" fillId="9" borderId="31" xfId="0" applyFill="1" applyBorder="1" applyAlignment="1">
      <alignment horizontal="center" vertical="center" wrapText="1"/>
    </xf>
    <xf numFmtId="9" fontId="0" fillId="9" borderId="32" xfId="0" applyNumberFormat="1" applyFill="1" applyBorder="1" applyAlignment="1">
      <alignment horizontal="center" vertical="center" wrapText="1"/>
    </xf>
    <xf numFmtId="0" fontId="0" fillId="9" borderId="20" xfId="0" applyFill="1" applyBorder="1" applyAlignment="1">
      <alignment horizontal="center" vertical="center" wrapText="1"/>
    </xf>
    <xf numFmtId="9" fontId="0" fillId="9" borderId="21" xfId="0" applyNumberFormat="1" applyFill="1" applyBorder="1" applyAlignment="1">
      <alignment horizontal="center" vertical="center" wrapText="1"/>
    </xf>
    <xf numFmtId="0" fontId="0" fillId="9" borderId="28" xfId="0" applyFill="1" applyBorder="1" applyAlignment="1">
      <alignment horizontal="center" vertical="center" wrapText="1"/>
    </xf>
    <xf numFmtId="9" fontId="0" fillId="9" borderId="29" xfId="0" applyNumberFormat="1" applyFill="1" applyBorder="1" applyAlignment="1">
      <alignment horizontal="center" vertical="center" wrapText="1"/>
    </xf>
    <xf numFmtId="0" fontId="0" fillId="9" borderId="36"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25" xfId="0" applyFill="1" applyBorder="1" applyAlignment="1">
      <alignment horizontal="center" vertical="center" wrapText="1"/>
    </xf>
    <xf numFmtId="9" fontId="0" fillId="9" borderId="26" xfId="0" applyNumberFormat="1" applyFill="1" applyBorder="1" applyAlignment="1">
      <alignment horizontal="center" vertical="center" wrapText="1"/>
    </xf>
    <xf numFmtId="0" fontId="0" fillId="10" borderId="14" xfId="0" applyFill="1" applyBorder="1" applyAlignment="1">
      <alignment horizontal="center" vertical="center" wrapText="1"/>
    </xf>
    <xf numFmtId="0" fontId="0" fillId="10" borderId="31" xfId="0" applyFill="1" applyBorder="1" applyAlignment="1">
      <alignment horizontal="center" vertical="center" wrapText="1"/>
    </xf>
    <xf numFmtId="9" fontId="0" fillId="10" borderId="32" xfId="0" applyNumberFormat="1" applyFill="1" applyBorder="1" applyAlignment="1">
      <alignment horizontal="center" vertical="center" wrapText="1"/>
    </xf>
    <xf numFmtId="0" fontId="0" fillId="10" borderId="22" xfId="0" applyFill="1" applyBorder="1" applyAlignment="1">
      <alignment horizontal="center" vertical="center" wrapText="1"/>
    </xf>
    <xf numFmtId="0" fontId="0" fillId="10" borderId="34" xfId="0" applyFill="1" applyBorder="1" applyAlignment="1">
      <alignment horizontal="center" vertical="center" wrapText="1"/>
    </xf>
    <xf numFmtId="9" fontId="0" fillId="10" borderId="35" xfId="0" applyNumberFormat="1" applyFill="1" applyBorder="1" applyAlignment="1">
      <alignment horizontal="center" vertical="center"/>
    </xf>
    <xf numFmtId="0" fontId="0" fillId="10" borderId="20" xfId="0" applyFill="1" applyBorder="1" applyAlignment="1">
      <alignment horizontal="center" vertical="center" wrapText="1"/>
    </xf>
    <xf numFmtId="9" fontId="0" fillId="10" borderId="21" xfId="0" applyNumberFormat="1" applyFill="1" applyBorder="1" applyAlignment="1">
      <alignment horizontal="center" vertical="center" wrapText="1"/>
    </xf>
    <xf numFmtId="0" fontId="0" fillId="10" borderId="15"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25" xfId="0" applyFill="1" applyBorder="1" applyAlignment="1">
      <alignment horizontal="center" vertical="center" wrapText="1"/>
    </xf>
    <xf numFmtId="9" fontId="0" fillId="10" borderId="29" xfId="0" applyNumberFormat="1" applyFill="1" applyBorder="1" applyAlignment="1">
      <alignment horizontal="center" vertical="center" wrapText="1"/>
    </xf>
    <xf numFmtId="0" fontId="0" fillId="11" borderId="42" xfId="0" applyFill="1" applyBorder="1" applyAlignment="1">
      <alignment horizontal="center" vertical="center" wrapText="1"/>
    </xf>
    <xf numFmtId="0" fontId="0" fillId="11" borderId="9" xfId="0" applyFill="1" applyBorder="1" applyAlignment="1">
      <alignment horizontal="center" vertical="center" wrapText="1"/>
    </xf>
    <xf numFmtId="9" fontId="0" fillId="11" borderId="10" xfId="0" applyNumberFormat="1" applyFill="1" applyBorder="1" applyAlignment="1">
      <alignment horizontal="center" vertical="center" wrapText="1"/>
    </xf>
    <xf numFmtId="0" fontId="0" fillId="11" borderId="19" xfId="0" applyFill="1" applyBorder="1" applyAlignment="1">
      <alignment horizontal="center" vertical="center" wrapText="1"/>
    </xf>
    <xf numFmtId="0" fontId="0" fillId="11" borderId="15" xfId="0" applyFill="1" applyBorder="1" applyAlignment="1">
      <alignment horizontal="center" vertical="center" wrapText="1"/>
    </xf>
    <xf numFmtId="9" fontId="0" fillId="11" borderId="21" xfId="0" applyNumberFormat="1" applyFill="1" applyBorder="1" applyAlignment="1">
      <alignment horizontal="center" vertical="center" wrapText="1"/>
    </xf>
    <xf numFmtId="0" fontId="0" fillId="11" borderId="17" xfId="0" applyFill="1" applyBorder="1" applyAlignment="1">
      <alignment horizontal="center" vertical="center" wrapText="1"/>
    </xf>
    <xf numFmtId="0" fontId="0" fillId="11" borderId="25" xfId="0" applyFill="1" applyBorder="1" applyAlignment="1">
      <alignment horizontal="center" vertical="center" wrapText="1"/>
    </xf>
    <xf numFmtId="9" fontId="0" fillId="11" borderId="29" xfId="0" applyNumberFormat="1" applyFill="1" applyBorder="1" applyAlignment="1">
      <alignment horizontal="center" vertical="center" wrapText="1"/>
    </xf>
    <xf numFmtId="0" fontId="0" fillId="11" borderId="20" xfId="0" applyFill="1" applyBorder="1" applyAlignment="1">
      <alignment horizontal="center" vertical="center" wrapText="1"/>
    </xf>
    <xf numFmtId="0" fontId="0" fillId="11" borderId="28" xfId="0" applyFill="1" applyBorder="1" applyAlignment="1">
      <alignment horizontal="center" vertical="center" wrapText="1"/>
    </xf>
    <xf numFmtId="0" fontId="0" fillId="13" borderId="9" xfId="0" applyFill="1" applyBorder="1" applyAlignment="1">
      <alignment horizontal="center" vertical="center" wrapText="1"/>
    </xf>
    <xf numFmtId="9" fontId="0" fillId="13" borderId="10" xfId="0" applyNumberFormat="1" applyFill="1" applyBorder="1" applyAlignment="1">
      <alignment horizontal="center" vertical="center" wrapText="1"/>
    </xf>
    <xf numFmtId="0" fontId="0" fillId="13" borderId="15" xfId="0" applyFill="1" applyBorder="1" applyAlignment="1">
      <alignment horizontal="center" vertical="center" wrapText="1"/>
    </xf>
    <xf numFmtId="9" fontId="0" fillId="13" borderId="21" xfId="0" applyNumberFormat="1" applyFill="1" applyBorder="1" applyAlignment="1">
      <alignment horizontal="center" vertical="center" wrapText="1"/>
    </xf>
    <xf numFmtId="0" fontId="0" fillId="13" borderId="20" xfId="0" applyFill="1" applyBorder="1" applyAlignment="1">
      <alignment horizontal="center" vertical="center" wrapText="1"/>
    </xf>
    <xf numFmtId="0" fontId="0" fillId="13" borderId="22" xfId="0" applyFill="1" applyBorder="1" applyAlignment="1">
      <alignment horizontal="center" vertical="center" wrapText="1"/>
    </xf>
    <xf numFmtId="0" fontId="0" fillId="13" borderId="18" xfId="0" applyFill="1" applyBorder="1" applyAlignment="1">
      <alignment horizontal="center" vertical="center" wrapText="1"/>
    </xf>
    <xf numFmtId="0" fontId="0" fillId="13" borderId="31" xfId="0" applyFill="1" applyBorder="1" applyAlignment="1">
      <alignment horizontal="center" vertical="center" wrapText="1"/>
    </xf>
    <xf numFmtId="9" fontId="0" fillId="13" borderId="35" xfId="0" applyNumberFormat="1" applyFill="1" applyBorder="1" applyAlignment="1">
      <alignment horizontal="center" vertical="center" wrapText="1"/>
    </xf>
    <xf numFmtId="0" fontId="0" fillId="14" borderId="9" xfId="0" applyFill="1" applyBorder="1" applyAlignment="1">
      <alignment horizontal="center" vertical="center" wrapText="1"/>
    </xf>
    <xf numFmtId="9" fontId="0" fillId="14" borderId="10" xfId="0" applyNumberFormat="1" applyFill="1" applyBorder="1" applyAlignment="1">
      <alignment horizontal="center" vertical="center" wrapText="1"/>
    </xf>
    <xf numFmtId="0" fontId="0" fillId="14" borderId="20" xfId="0" applyFill="1" applyBorder="1" applyAlignment="1">
      <alignment horizontal="center" vertical="center" wrapText="1"/>
    </xf>
    <xf numFmtId="9" fontId="0" fillId="14" borderId="21" xfId="0" applyNumberFormat="1" applyFill="1" applyBorder="1" applyAlignment="1">
      <alignment horizontal="center" vertical="center" wrapText="1"/>
    </xf>
    <xf numFmtId="0" fontId="0" fillId="14" borderId="20" xfId="0" applyFill="1" applyBorder="1" applyAlignment="1">
      <alignment horizontal="center" wrapText="1"/>
    </xf>
    <xf numFmtId="0" fontId="0" fillId="14" borderId="22" xfId="0" applyFill="1" applyBorder="1" applyAlignment="1">
      <alignment horizontal="center" vertical="center" wrapText="1"/>
    </xf>
    <xf numFmtId="0" fontId="0" fillId="14" borderId="24" xfId="0" applyFill="1" applyBorder="1" applyAlignment="1">
      <alignment horizontal="center" vertical="center" wrapText="1"/>
    </xf>
    <xf numFmtId="0" fontId="0" fillId="14" borderId="28" xfId="0" applyFill="1" applyBorder="1" applyAlignment="1">
      <alignment horizontal="center" wrapText="1"/>
    </xf>
    <xf numFmtId="9" fontId="0" fillId="14" borderId="29" xfId="0" applyNumberFormat="1" applyFill="1" applyBorder="1" applyAlignment="1">
      <alignment horizontal="center" vertical="center" wrapText="1"/>
    </xf>
    <xf numFmtId="0" fontId="15" fillId="15" borderId="14" xfId="0" applyFont="1" applyFill="1" applyBorder="1" applyAlignment="1">
      <alignment horizontal="center" vertical="center" wrapText="1"/>
    </xf>
    <xf numFmtId="0" fontId="15" fillId="15" borderId="15" xfId="0" applyFont="1" applyFill="1" applyBorder="1" applyAlignment="1">
      <alignment horizontal="center" vertical="center" wrapText="1"/>
    </xf>
    <xf numFmtId="9" fontId="15" fillId="15" borderId="16" xfId="0" applyNumberFormat="1" applyFont="1" applyFill="1" applyBorder="1" applyAlignment="1">
      <alignment horizontal="center" vertical="center" wrapText="1"/>
    </xf>
    <xf numFmtId="0" fontId="15" fillId="15" borderId="22" xfId="0" applyFont="1" applyFill="1" applyBorder="1" applyAlignment="1">
      <alignment horizontal="center" vertical="center" wrapText="1"/>
    </xf>
    <xf numFmtId="9" fontId="15" fillId="15" borderId="21" xfId="0" applyNumberFormat="1" applyFont="1" applyFill="1" applyBorder="1" applyAlignment="1">
      <alignment horizontal="center" vertical="center" wrapText="1"/>
    </xf>
    <xf numFmtId="0" fontId="15" fillId="15" borderId="15" xfId="0" applyFont="1" applyFill="1" applyBorder="1" applyAlignment="1">
      <alignment horizontal="center" wrapText="1"/>
    </xf>
    <xf numFmtId="0" fontId="15" fillId="15" borderId="24" xfId="0" applyFont="1" applyFill="1" applyBorder="1" applyAlignment="1">
      <alignment horizontal="center" vertical="center" wrapText="1"/>
    </xf>
    <xf numFmtId="0" fontId="15" fillId="15" borderId="25" xfId="0" applyFont="1" applyFill="1" applyBorder="1" applyAlignment="1">
      <alignment horizontal="center" wrapText="1"/>
    </xf>
    <xf numFmtId="9" fontId="15" fillId="15" borderId="29" xfId="0" applyNumberFormat="1" applyFont="1" applyFill="1" applyBorder="1" applyAlignment="1">
      <alignment horizontal="center" vertical="center" wrapText="1"/>
    </xf>
    <xf numFmtId="0" fontId="0" fillId="10" borderId="8" xfId="0" applyNumberFormat="1" applyFill="1" applyBorder="1" applyAlignment="1">
      <alignment horizontal="center" vertical="center" wrapText="1"/>
    </xf>
    <xf numFmtId="0" fontId="0" fillId="10" borderId="43" xfId="0" applyFill="1" applyBorder="1" applyAlignment="1">
      <alignment horizontal="center" vertical="center" wrapText="1"/>
    </xf>
    <xf numFmtId="9" fontId="0" fillId="10" borderId="49" xfId="0" applyNumberFormat="1" applyFill="1" applyBorder="1" applyAlignment="1">
      <alignment horizontal="center" vertical="center" wrapText="1"/>
    </xf>
    <xf numFmtId="0" fontId="0" fillId="10" borderId="20" xfId="0" applyFill="1" applyBorder="1" applyAlignment="1">
      <alignment horizontal="center" wrapText="1"/>
    </xf>
    <xf numFmtId="0" fontId="0" fillId="10" borderId="15" xfId="0" applyFill="1" applyBorder="1" applyAlignment="1">
      <alignment horizontal="center" wrapText="1"/>
    </xf>
    <xf numFmtId="166" fontId="0" fillId="10" borderId="21" xfId="0" applyNumberFormat="1" applyFill="1" applyBorder="1" applyAlignment="1">
      <alignment horizontal="center" vertical="center" wrapText="1"/>
    </xf>
    <xf numFmtId="0" fontId="0" fillId="10" borderId="25" xfId="0" applyFill="1" applyBorder="1" applyAlignment="1">
      <alignment horizontal="center" wrapText="1"/>
    </xf>
    <xf numFmtId="0" fontId="0" fillId="11" borderId="30" xfId="0" applyFill="1" applyBorder="1" applyAlignment="1">
      <alignment horizontal="center" vertical="center" wrapText="1"/>
    </xf>
    <xf numFmtId="0" fontId="0" fillId="11" borderId="22" xfId="0" applyFill="1" applyBorder="1" applyAlignment="1">
      <alignment horizontal="center" vertical="center" wrapText="1"/>
    </xf>
    <xf numFmtId="0" fontId="0" fillId="11" borderId="15" xfId="0" applyFill="1" applyBorder="1" applyAlignment="1">
      <alignment horizontal="center" wrapText="1"/>
    </xf>
    <xf numFmtId="9" fontId="13" fillId="8" borderId="16" xfId="1" applyFont="1" applyFill="1" applyBorder="1" applyAlignment="1">
      <alignment horizontal="center" vertical="center"/>
    </xf>
    <xf numFmtId="0" fontId="0" fillId="11" borderId="24" xfId="0" applyFill="1" applyBorder="1" applyAlignment="1">
      <alignment horizontal="center" vertical="center" wrapText="1"/>
    </xf>
    <xf numFmtId="0" fontId="0" fillId="11" borderId="25" xfId="0" applyFill="1" applyBorder="1" applyAlignment="1">
      <alignment horizontal="center" wrapText="1"/>
    </xf>
    <xf numFmtId="0" fontId="0" fillId="13" borderId="30" xfId="0" applyFill="1" applyBorder="1" applyAlignment="1">
      <alignment horizontal="center" vertical="center" wrapText="1"/>
    </xf>
    <xf numFmtId="0" fontId="0" fillId="13" borderId="15" xfId="0" applyFill="1" applyBorder="1" applyAlignment="1">
      <alignment horizontal="center" wrapText="1"/>
    </xf>
    <xf numFmtId="0" fontId="0" fillId="13" borderId="24" xfId="0" applyFill="1" applyBorder="1" applyAlignment="1">
      <alignment horizontal="center" vertical="center" wrapText="1"/>
    </xf>
    <xf numFmtId="0" fontId="0" fillId="13" borderId="25" xfId="0" applyFill="1" applyBorder="1" applyAlignment="1">
      <alignment horizontal="center" wrapText="1"/>
    </xf>
    <xf numFmtId="9" fontId="0" fillId="13" borderId="29" xfId="0" applyNumberFormat="1" applyFill="1" applyBorder="1" applyAlignment="1">
      <alignment horizontal="center" vertical="center" wrapText="1"/>
    </xf>
    <xf numFmtId="0" fontId="0" fillId="16" borderId="30" xfId="0" applyFill="1" applyBorder="1" applyAlignment="1">
      <alignment horizontal="center" vertical="center" wrapText="1"/>
    </xf>
    <xf numFmtId="0" fontId="0" fillId="16" borderId="9" xfId="0" applyFill="1" applyBorder="1" applyAlignment="1">
      <alignment horizontal="center" vertical="center" wrapText="1"/>
    </xf>
    <xf numFmtId="9" fontId="0" fillId="16" borderId="10" xfId="0" applyNumberFormat="1" applyFill="1" applyBorder="1" applyAlignment="1">
      <alignment horizontal="center" vertical="center" wrapText="1"/>
    </xf>
    <xf numFmtId="0" fontId="0" fillId="16" borderId="14" xfId="0" applyFill="1" applyBorder="1" applyAlignment="1">
      <alignment horizontal="center" wrapText="1"/>
    </xf>
    <xf numFmtId="0" fontId="0" fillId="16" borderId="15" xfId="0" applyFill="1" applyBorder="1" applyAlignment="1">
      <alignment horizontal="center" wrapText="1"/>
    </xf>
    <xf numFmtId="9" fontId="0" fillId="16" borderId="21" xfId="0" applyNumberFormat="1" applyFill="1" applyBorder="1" applyAlignment="1">
      <alignment horizontal="center" vertical="center" wrapText="1"/>
    </xf>
    <xf numFmtId="0" fontId="0" fillId="16" borderId="22" xfId="0" applyFill="1" applyBorder="1" applyAlignment="1">
      <alignment horizontal="center" vertical="center" wrapText="1"/>
    </xf>
    <xf numFmtId="0" fontId="0" fillId="16" borderId="24" xfId="0" applyFill="1" applyBorder="1" applyAlignment="1">
      <alignment horizontal="center" vertical="center" wrapText="1"/>
    </xf>
    <xf numFmtId="0" fontId="0" fillId="16" borderId="25" xfId="0" applyFill="1" applyBorder="1" applyAlignment="1">
      <alignment horizontal="center" wrapText="1"/>
    </xf>
    <xf numFmtId="9" fontId="0" fillId="16" borderId="29" xfId="0" applyNumberFormat="1" applyFill="1" applyBorder="1" applyAlignment="1">
      <alignment horizontal="center" vertical="center" wrapText="1"/>
    </xf>
    <xf numFmtId="0" fontId="0" fillId="17" borderId="30" xfId="0" applyFill="1" applyBorder="1" applyAlignment="1">
      <alignment horizontal="center" vertical="center" wrapText="1"/>
    </xf>
    <xf numFmtId="0" fontId="0" fillId="17" borderId="9" xfId="0" applyFill="1" applyBorder="1" applyAlignment="1">
      <alignment horizontal="center" vertical="center" wrapText="1"/>
    </xf>
    <xf numFmtId="9" fontId="0" fillId="17" borderId="10" xfId="0" applyNumberFormat="1" applyFill="1" applyBorder="1" applyAlignment="1">
      <alignment horizontal="center" vertical="center" wrapText="1"/>
    </xf>
    <xf numFmtId="0" fontId="0" fillId="17" borderId="14" xfId="0" applyFill="1" applyBorder="1" applyAlignment="1">
      <alignment horizontal="center" wrapText="1"/>
    </xf>
    <xf numFmtId="0" fontId="0" fillId="17" borderId="15" xfId="0" applyFill="1" applyBorder="1" applyAlignment="1">
      <alignment horizontal="center" wrapText="1"/>
    </xf>
    <xf numFmtId="9" fontId="0" fillId="17" borderId="21" xfId="0" applyNumberFormat="1" applyFill="1" applyBorder="1" applyAlignment="1">
      <alignment horizontal="center" vertical="center" wrapText="1"/>
    </xf>
    <xf numFmtId="0" fontId="0" fillId="17" borderId="22" xfId="0" applyFill="1" applyBorder="1" applyAlignment="1">
      <alignment horizontal="center" vertical="center" wrapText="1"/>
    </xf>
    <xf numFmtId="0" fontId="0" fillId="17" borderId="24" xfId="0" applyFill="1" applyBorder="1" applyAlignment="1">
      <alignment horizontal="center" vertical="center" wrapText="1"/>
    </xf>
    <xf numFmtId="0" fontId="0" fillId="17" borderId="25" xfId="0" applyFill="1" applyBorder="1" applyAlignment="1">
      <alignment horizontal="center" wrapText="1"/>
    </xf>
    <xf numFmtId="9" fontId="0" fillId="17" borderId="29" xfId="0" applyNumberFormat="1" applyFill="1" applyBorder="1" applyAlignment="1">
      <alignment horizontal="center" vertical="center" wrapText="1"/>
    </xf>
    <xf numFmtId="0" fontId="0" fillId="18" borderId="30" xfId="0" applyFill="1" applyBorder="1" applyAlignment="1">
      <alignment horizontal="center" vertical="center" wrapText="1"/>
    </xf>
    <xf numFmtId="0" fontId="0" fillId="18" borderId="9" xfId="0" applyFill="1" applyBorder="1" applyAlignment="1">
      <alignment horizontal="center" vertical="center" wrapText="1"/>
    </xf>
    <xf numFmtId="9" fontId="0" fillId="18" borderId="10" xfId="0" applyNumberFormat="1" applyFill="1" applyBorder="1" applyAlignment="1">
      <alignment horizontal="center" vertical="center" wrapText="1"/>
    </xf>
    <xf numFmtId="0" fontId="0" fillId="18" borderId="22" xfId="0" applyFill="1" applyBorder="1" applyAlignment="1">
      <alignment horizontal="center" vertical="center" wrapText="1"/>
    </xf>
    <xf numFmtId="0" fontId="0" fillId="18" borderId="15" xfId="0" applyFill="1" applyBorder="1" applyAlignment="1">
      <alignment horizontal="center" vertical="center" wrapText="1"/>
    </xf>
    <xf numFmtId="9" fontId="0" fillId="18" borderId="21" xfId="0" applyNumberFormat="1" applyFill="1" applyBorder="1" applyAlignment="1">
      <alignment horizontal="center" vertical="center" wrapText="1"/>
    </xf>
    <xf numFmtId="0" fontId="0" fillId="18" borderId="15" xfId="0" applyFill="1" applyBorder="1" applyAlignment="1">
      <alignment horizontal="center" wrapText="1"/>
    </xf>
    <xf numFmtId="0" fontId="0" fillId="18" borderId="24" xfId="0" applyFill="1" applyBorder="1" applyAlignment="1">
      <alignment horizontal="center" vertical="center" wrapText="1"/>
    </xf>
    <xf numFmtId="0" fontId="0" fillId="18" borderId="25" xfId="0" applyFill="1" applyBorder="1" applyAlignment="1">
      <alignment horizontal="center" wrapText="1"/>
    </xf>
    <xf numFmtId="9" fontId="0" fillId="18" borderId="29" xfId="0" applyNumberFormat="1" applyFill="1" applyBorder="1" applyAlignment="1">
      <alignment horizontal="center" vertical="center" wrapText="1"/>
    </xf>
    <xf numFmtId="0" fontId="0" fillId="19" borderId="30" xfId="0" applyFill="1" applyBorder="1" applyAlignment="1">
      <alignment horizontal="center" vertical="center" wrapText="1"/>
    </xf>
    <xf numFmtId="0" fontId="0" fillId="19" borderId="9" xfId="0" applyFill="1" applyBorder="1" applyAlignment="1">
      <alignment horizontal="center" vertical="center" wrapText="1"/>
    </xf>
    <xf numFmtId="9" fontId="0" fillId="19" borderId="10" xfId="0" applyNumberFormat="1" applyFill="1" applyBorder="1" applyAlignment="1">
      <alignment horizontal="center" vertical="center" wrapText="1"/>
    </xf>
    <xf numFmtId="0" fontId="15" fillId="19" borderId="22" xfId="0" applyFont="1" applyFill="1" applyBorder="1" applyAlignment="1">
      <alignment horizontal="center" vertical="center" wrapText="1"/>
    </xf>
    <xf numFmtId="0" fontId="0" fillId="19" borderId="15" xfId="0" applyFill="1" applyBorder="1" applyAlignment="1">
      <alignment horizontal="center" vertical="center" wrapText="1"/>
    </xf>
    <xf numFmtId="9" fontId="0" fillId="19" borderId="21" xfId="0" applyNumberFormat="1" applyFill="1" applyBorder="1" applyAlignment="1">
      <alignment horizontal="center" vertical="center" wrapText="1"/>
    </xf>
    <xf numFmtId="0" fontId="0" fillId="19" borderId="15" xfId="0" applyFill="1" applyBorder="1" applyAlignment="1">
      <alignment horizontal="center" wrapText="1"/>
    </xf>
    <xf numFmtId="0" fontId="0" fillId="19" borderId="22" xfId="0" applyFill="1" applyBorder="1" applyAlignment="1">
      <alignment horizontal="center" vertical="center" wrapText="1"/>
    </xf>
    <xf numFmtId="0" fontId="0" fillId="19" borderId="24" xfId="0" applyFill="1" applyBorder="1" applyAlignment="1">
      <alignment horizontal="center" vertical="center" wrapText="1"/>
    </xf>
    <xf numFmtId="0" fontId="0" fillId="19" borderId="25" xfId="0" applyFill="1" applyBorder="1" applyAlignment="1">
      <alignment horizontal="center" wrapText="1"/>
    </xf>
    <xf numFmtId="9" fontId="0" fillId="19" borderId="29" xfId="0" applyNumberFormat="1" applyFill="1" applyBorder="1" applyAlignment="1">
      <alignment horizontal="center" vertical="center" wrapText="1"/>
    </xf>
    <xf numFmtId="0" fontId="0" fillId="21" borderId="30" xfId="0" applyFill="1" applyBorder="1" applyAlignment="1">
      <alignment horizontal="center" vertical="center" wrapText="1"/>
    </xf>
    <xf numFmtId="0" fontId="0" fillId="21" borderId="9" xfId="0" applyFill="1" applyBorder="1" applyAlignment="1">
      <alignment horizontal="center" vertical="center" wrapText="1"/>
    </xf>
    <xf numFmtId="9" fontId="0" fillId="21" borderId="10" xfId="0" applyNumberFormat="1" applyFill="1" applyBorder="1" applyAlignment="1">
      <alignment horizontal="center" vertical="center" wrapText="1"/>
    </xf>
    <xf numFmtId="0" fontId="0" fillId="21" borderId="14" xfId="0" applyFill="1" applyBorder="1" applyAlignment="1">
      <alignment horizontal="center" vertical="center" wrapText="1"/>
    </xf>
    <xf numFmtId="0" fontId="0" fillId="21" borderId="15" xfId="0" applyFill="1" applyBorder="1" applyAlignment="1">
      <alignment horizontal="center" vertical="center" wrapText="1"/>
    </xf>
    <xf numFmtId="9" fontId="0" fillId="21" borderId="16" xfId="0" applyNumberFormat="1" applyFill="1" applyBorder="1" applyAlignment="1">
      <alignment horizontal="center" vertical="center" wrapText="1"/>
    </xf>
    <xf numFmtId="0" fontId="0" fillId="21" borderId="22" xfId="0" applyFill="1" applyBorder="1" applyAlignment="1">
      <alignment horizontal="center" vertical="center" wrapText="1"/>
    </xf>
    <xf numFmtId="0" fontId="0" fillId="21" borderId="20" xfId="0" applyFill="1" applyBorder="1" applyAlignment="1">
      <alignment horizontal="center" vertical="center" wrapText="1"/>
    </xf>
    <xf numFmtId="9" fontId="0" fillId="21" borderId="21" xfId="0" applyNumberFormat="1" applyFill="1" applyBorder="1" applyAlignment="1">
      <alignment horizontal="center" vertical="center" wrapText="1"/>
    </xf>
    <xf numFmtId="0" fontId="0" fillId="21" borderId="15" xfId="0" applyFill="1" applyBorder="1" applyAlignment="1">
      <alignment horizontal="center" wrapText="1"/>
    </xf>
    <xf numFmtId="0" fontId="0" fillId="21" borderId="18" xfId="0" applyFill="1" applyBorder="1" applyAlignment="1">
      <alignment horizontal="center" vertical="center" wrapText="1"/>
    </xf>
    <xf numFmtId="0" fontId="0" fillId="21" borderId="31" xfId="0" applyFill="1" applyBorder="1" applyAlignment="1">
      <alignment horizontal="center" vertical="center" wrapText="1"/>
    </xf>
    <xf numFmtId="9" fontId="0" fillId="21" borderId="35" xfId="0" applyNumberFormat="1" applyFill="1" applyBorder="1" applyAlignment="1">
      <alignment horizontal="center" vertical="center" wrapText="1"/>
    </xf>
    <xf numFmtId="0" fontId="0" fillId="23" borderId="30" xfId="0" applyFill="1" applyBorder="1" applyAlignment="1">
      <alignment horizontal="center" vertical="center" wrapText="1"/>
    </xf>
    <xf numFmtId="0" fontId="0" fillId="23" borderId="9" xfId="0" applyFill="1" applyBorder="1" applyAlignment="1">
      <alignment horizontal="center" vertical="center" wrapText="1"/>
    </xf>
    <xf numFmtId="9" fontId="0" fillId="23" borderId="10" xfId="0" applyNumberFormat="1" applyFill="1" applyBorder="1" applyAlignment="1">
      <alignment horizontal="center" vertical="center" wrapText="1"/>
    </xf>
    <xf numFmtId="0" fontId="0" fillId="23" borderId="22" xfId="0" applyFill="1" applyBorder="1" applyAlignment="1">
      <alignment horizontal="center" vertical="center" wrapText="1"/>
    </xf>
    <xf numFmtId="0" fontId="0" fillId="23" borderId="15" xfId="0" applyFill="1" applyBorder="1" applyAlignment="1">
      <alignment horizontal="center" vertical="center" wrapText="1"/>
    </xf>
    <xf numFmtId="9" fontId="0" fillId="23" borderId="21" xfId="0" applyNumberFormat="1" applyFill="1" applyBorder="1" applyAlignment="1">
      <alignment horizontal="center" vertical="center" wrapText="1"/>
    </xf>
    <xf numFmtId="0" fontId="0" fillId="23" borderId="15" xfId="0" applyFill="1" applyBorder="1" applyAlignment="1">
      <alignment horizontal="center" wrapText="1"/>
    </xf>
    <xf numFmtId="0" fontId="0" fillId="23" borderId="18" xfId="0" applyFill="1" applyBorder="1" applyAlignment="1">
      <alignment horizontal="center" vertical="center" wrapText="1"/>
    </xf>
    <xf numFmtId="0" fontId="0" fillId="23" borderId="31" xfId="0" applyFill="1" applyBorder="1" applyAlignment="1">
      <alignment horizontal="center" wrapText="1"/>
    </xf>
    <xf numFmtId="9" fontId="0" fillId="23" borderId="35" xfId="0" applyNumberFormat="1" applyFill="1" applyBorder="1" applyAlignment="1">
      <alignment horizontal="center" vertical="center" wrapText="1"/>
    </xf>
    <xf numFmtId="9" fontId="0" fillId="14" borderId="51" xfId="0" applyNumberFormat="1" applyFill="1" applyBorder="1" applyAlignment="1">
      <alignment horizontal="center" vertical="center" wrapText="1"/>
    </xf>
    <xf numFmtId="9" fontId="0" fillId="14" borderId="52" xfId="0" applyNumberFormat="1" applyFill="1" applyBorder="1" applyAlignment="1">
      <alignment horizontal="center" vertical="center" wrapText="1"/>
    </xf>
    <xf numFmtId="9" fontId="0" fillId="14" borderId="53" xfId="0" applyNumberFormat="1" applyFill="1" applyBorder="1" applyAlignment="1">
      <alignment horizontal="center" vertical="center" wrapText="1"/>
    </xf>
    <xf numFmtId="9" fontId="13" fillId="8" borderId="39" xfId="1" applyFont="1" applyFill="1" applyBorder="1" applyAlignment="1">
      <alignment horizontal="center" vertical="center"/>
    </xf>
    <xf numFmtId="9" fontId="16" fillId="24" borderId="55" xfId="1" applyFont="1" applyFill="1" applyBorder="1" applyAlignment="1">
      <alignment horizontal="center" vertical="center"/>
    </xf>
    <xf numFmtId="0" fontId="0" fillId="25" borderId="30" xfId="0" applyFill="1" applyBorder="1" applyAlignment="1">
      <alignment horizontal="center" vertical="center" wrapText="1"/>
    </xf>
    <xf numFmtId="0" fontId="0" fillId="25" borderId="9" xfId="0" applyFill="1" applyBorder="1" applyAlignment="1">
      <alignment horizontal="center" vertical="center" wrapText="1"/>
    </xf>
    <xf numFmtId="9" fontId="0" fillId="25" borderId="10" xfId="0" applyNumberFormat="1" applyFill="1" applyBorder="1" applyAlignment="1">
      <alignment horizontal="center" vertical="center" wrapText="1"/>
    </xf>
    <xf numFmtId="9" fontId="13" fillId="8" borderId="57" xfId="1" applyFont="1" applyFill="1" applyBorder="1" applyAlignment="1">
      <alignment horizontal="center" vertical="center"/>
    </xf>
    <xf numFmtId="0" fontId="0" fillId="25" borderId="20" xfId="0" applyFill="1" applyBorder="1" applyAlignment="1">
      <alignment horizontal="center" vertical="center" wrapText="1"/>
    </xf>
    <xf numFmtId="9" fontId="0" fillId="25" borderId="21" xfId="0" applyNumberFormat="1" applyFill="1" applyBorder="1" applyAlignment="1">
      <alignment horizontal="center" vertical="center" wrapText="1"/>
    </xf>
    <xf numFmtId="0" fontId="0" fillId="25" borderId="34" xfId="0" applyFill="1" applyBorder="1" applyAlignment="1">
      <alignment horizontal="center" vertical="center" wrapText="1"/>
    </xf>
    <xf numFmtId="9" fontId="0" fillId="25" borderId="35" xfId="0" applyNumberFormat="1" applyFill="1" applyBorder="1" applyAlignment="1">
      <alignment horizontal="center" vertical="center" wrapText="1"/>
    </xf>
    <xf numFmtId="0" fontId="0" fillId="25" borderId="18" xfId="0" applyFill="1" applyBorder="1" applyAlignment="1">
      <alignment vertical="center" wrapText="1"/>
    </xf>
    <xf numFmtId="0" fontId="0" fillId="25" borderId="34" xfId="0" applyFill="1" applyBorder="1" applyAlignment="1">
      <alignment vertical="center" wrapText="1"/>
    </xf>
    <xf numFmtId="0" fontId="0" fillId="25" borderId="22" xfId="0" applyFill="1" applyBorder="1" applyAlignment="1">
      <alignment horizontal="center" vertical="center" wrapText="1"/>
    </xf>
    <xf numFmtId="0" fontId="0" fillId="25" borderId="24" xfId="0" applyFill="1" applyBorder="1" applyAlignment="1">
      <alignment horizontal="center" vertical="center" wrapText="1"/>
    </xf>
    <xf numFmtId="0" fontId="0" fillId="25" borderId="28" xfId="0" applyFill="1" applyBorder="1" applyAlignment="1">
      <alignment horizontal="center" vertical="center" wrapText="1"/>
    </xf>
    <xf numFmtId="9" fontId="0" fillId="25" borderId="29" xfId="0" applyNumberFormat="1" applyFill="1" applyBorder="1" applyAlignment="1">
      <alignment horizontal="center" vertical="center" wrapText="1"/>
    </xf>
    <xf numFmtId="9" fontId="0" fillId="8" borderId="12" xfId="1" applyFont="1" applyFill="1" applyBorder="1" applyAlignment="1">
      <alignment horizontal="center" vertical="center"/>
    </xf>
    <xf numFmtId="9" fontId="16" fillId="24" borderId="26" xfId="1" applyFont="1" applyFill="1" applyBorder="1" applyAlignment="1">
      <alignment horizontal="center" vertical="center"/>
    </xf>
    <xf numFmtId="0" fontId="15" fillId="20" borderId="30" xfId="0" applyFont="1" applyFill="1" applyBorder="1" applyAlignment="1">
      <alignment horizontal="center" vertical="center" wrapText="1"/>
    </xf>
    <xf numFmtId="0" fontId="0" fillId="20" borderId="9" xfId="0" applyFill="1" applyBorder="1" applyAlignment="1">
      <alignment horizontal="center" vertical="center" wrapText="1"/>
    </xf>
    <xf numFmtId="9" fontId="0" fillId="20" borderId="10" xfId="0" applyNumberFormat="1" applyFill="1" applyBorder="1" applyAlignment="1">
      <alignment horizontal="center" vertical="center" wrapText="1"/>
    </xf>
    <xf numFmtId="0" fontId="15" fillId="20" borderId="22" xfId="0" applyFont="1" applyFill="1" applyBorder="1" applyAlignment="1">
      <alignment horizontal="center" vertical="center" wrapText="1"/>
    </xf>
    <xf numFmtId="0" fontId="0" fillId="20" borderId="15" xfId="0" applyFill="1" applyBorder="1" applyAlignment="1">
      <alignment horizontal="center" vertical="center" wrapText="1"/>
    </xf>
    <xf numFmtId="9" fontId="0" fillId="20" borderId="21" xfId="0" applyNumberFormat="1" applyFill="1" applyBorder="1" applyAlignment="1">
      <alignment horizontal="center" vertical="center" wrapText="1"/>
    </xf>
    <xf numFmtId="0" fontId="15" fillId="20" borderId="18" xfId="0" applyFont="1" applyFill="1" applyBorder="1" applyAlignment="1">
      <alignment horizontal="center" vertical="center" wrapText="1"/>
    </xf>
    <xf numFmtId="0" fontId="0" fillId="20" borderId="15" xfId="0" applyFill="1" applyBorder="1" applyAlignment="1">
      <alignment horizontal="center" wrapText="1"/>
    </xf>
    <xf numFmtId="0" fontId="0" fillId="20" borderId="22" xfId="0" applyFill="1" applyBorder="1" applyAlignment="1">
      <alignment horizontal="center" vertical="center" wrapText="1"/>
    </xf>
    <xf numFmtId="0" fontId="0" fillId="20" borderId="24" xfId="0" applyFill="1" applyBorder="1" applyAlignment="1">
      <alignment horizontal="center" vertical="center" wrapText="1"/>
    </xf>
    <xf numFmtId="0" fontId="0" fillId="20" borderId="25" xfId="0" applyFill="1" applyBorder="1" applyAlignment="1">
      <alignment horizontal="center" wrapText="1"/>
    </xf>
    <xf numFmtId="9" fontId="0" fillId="20" borderId="29" xfId="0" applyNumberFormat="1" applyFill="1" applyBorder="1" applyAlignment="1">
      <alignment horizontal="center" vertical="center" wrapText="1"/>
    </xf>
    <xf numFmtId="9" fontId="16" fillId="24" borderId="39" xfId="1" applyFont="1" applyFill="1" applyBorder="1" applyAlignment="1">
      <alignment horizontal="center" vertical="center"/>
    </xf>
    <xf numFmtId="9" fontId="0" fillId="25" borderId="30" xfId="1" applyFont="1" applyFill="1" applyBorder="1" applyAlignment="1">
      <alignment horizontal="center" vertical="center" wrapText="1"/>
    </xf>
    <xf numFmtId="0" fontId="15" fillId="26" borderId="30" xfId="0" applyFont="1" applyFill="1" applyBorder="1" applyAlignment="1">
      <alignment horizontal="center" vertical="center" wrapText="1"/>
    </xf>
    <xf numFmtId="0" fontId="0" fillId="26" borderId="9" xfId="0" applyFill="1" applyBorder="1" applyAlignment="1">
      <alignment horizontal="center" vertical="center" wrapText="1"/>
    </xf>
    <xf numFmtId="9" fontId="0" fillId="26" borderId="10" xfId="0" applyNumberFormat="1" applyFill="1" applyBorder="1" applyAlignment="1">
      <alignment horizontal="center" vertical="center" wrapText="1"/>
    </xf>
    <xf numFmtId="0" fontId="15" fillId="26" borderId="22" xfId="0" applyFont="1" applyFill="1" applyBorder="1" applyAlignment="1">
      <alignment horizontal="center" vertical="center" wrapText="1"/>
    </xf>
    <xf numFmtId="0" fontId="0" fillId="26" borderId="15" xfId="0" applyFill="1" applyBorder="1" applyAlignment="1">
      <alignment horizontal="center" vertical="center" wrapText="1"/>
    </xf>
    <xf numFmtId="9" fontId="0" fillId="26" borderId="21" xfId="0" applyNumberFormat="1" applyFill="1" applyBorder="1" applyAlignment="1">
      <alignment horizontal="center" vertical="center" wrapText="1"/>
    </xf>
    <xf numFmtId="0" fontId="15" fillId="26" borderId="18" xfId="0" applyFont="1" applyFill="1" applyBorder="1" applyAlignment="1">
      <alignment horizontal="center" vertical="center" wrapText="1"/>
    </xf>
    <xf numFmtId="0" fontId="0" fillId="26" borderId="15" xfId="0" applyFill="1" applyBorder="1" applyAlignment="1">
      <alignment horizontal="center" wrapText="1"/>
    </xf>
    <xf numFmtId="0" fontId="0" fillId="26" borderId="14" xfId="0" applyFill="1" applyBorder="1" applyAlignment="1">
      <alignment horizontal="center" vertical="center" wrapText="1"/>
    </xf>
    <xf numFmtId="0" fontId="0" fillId="26" borderId="37" xfId="0" applyFill="1" applyBorder="1" applyAlignment="1">
      <alignment horizontal="center" vertical="center" wrapText="1"/>
    </xf>
    <xf numFmtId="0" fontId="0" fillId="26" borderId="25" xfId="0" applyFill="1" applyBorder="1" applyAlignment="1">
      <alignment horizontal="center" vertical="center" wrapText="1"/>
    </xf>
    <xf numFmtId="9" fontId="0" fillId="26" borderId="29" xfId="0" applyNumberFormat="1" applyFill="1" applyBorder="1" applyAlignment="1">
      <alignment horizontal="center" vertical="center" wrapText="1"/>
    </xf>
    <xf numFmtId="9" fontId="11" fillId="27" borderId="11" xfId="1" applyFont="1" applyFill="1" applyBorder="1" applyAlignment="1">
      <alignment horizontal="center" vertical="center"/>
    </xf>
    <xf numFmtId="9" fontId="12" fillId="28" borderId="9" xfId="0" applyNumberFormat="1" applyFont="1" applyFill="1" applyBorder="1" applyAlignment="1">
      <alignment horizontal="center" vertical="center"/>
    </xf>
    <xf numFmtId="9" fontId="11" fillId="27" borderId="9" xfId="1" applyFont="1" applyFill="1" applyBorder="1" applyAlignment="1">
      <alignment horizontal="center" vertical="center"/>
    </xf>
    <xf numFmtId="9" fontId="11" fillId="27" borderId="10" xfId="1" applyFont="1" applyFill="1" applyBorder="1" applyAlignment="1">
      <alignment horizontal="center" vertical="center"/>
    </xf>
    <xf numFmtId="9" fontId="11" fillId="27" borderId="19" xfId="1" applyFont="1" applyFill="1" applyBorder="1" applyAlignment="1">
      <alignment horizontal="center" vertical="center"/>
    </xf>
    <xf numFmtId="9" fontId="12" fillId="28" borderId="15" xfId="0" applyNumberFormat="1" applyFont="1" applyFill="1" applyBorder="1" applyAlignment="1">
      <alignment horizontal="center" vertical="center"/>
    </xf>
    <xf numFmtId="9" fontId="11" fillId="27" borderId="20" xfId="1" applyFont="1" applyFill="1" applyBorder="1" applyAlignment="1">
      <alignment horizontal="center" vertical="center"/>
    </xf>
    <xf numFmtId="9" fontId="11" fillId="27" borderId="21" xfId="1" applyFont="1" applyFill="1" applyBorder="1" applyAlignment="1">
      <alignment horizontal="center" vertical="center"/>
    </xf>
    <xf numFmtId="9" fontId="11" fillId="27" borderId="27" xfId="1" applyFont="1" applyFill="1" applyBorder="1" applyAlignment="1">
      <alignment horizontal="center" vertical="center"/>
    </xf>
    <xf numFmtId="9" fontId="12" fillId="28" borderId="25" xfId="0" applyNumberFormat="1" applyFont="1" applyFill="1" applyBorder="1" applyAlignment="1">
      <alignment horizontal="center" vertical="center"/>
    </xf>
    <xf numFmtId="9" fontId="11" fillId="27" borderId="28" xfId="1" applyFont="1" applyFill="1" applyBorder="1" applyAlignment="1">
      <alignment horizontal="center" vertical="center"/>
    </xf>
    <xf numFmtId="9" fontId="11" fillId="27" borderId="29" xfId="1" applyFont="1" applyFill="1" applyBorder="1" applyAlignment="1">
      <alignment horizontal="center" vertical="center"/>
    </xf>
    <xf numFmtId="9" fontId="11" fillId="27" borderId="17" xfId="1" applyFont="1" applyFill="1" applyBorder="1" applyAlignment="1">
      <alignment horizontal="center" vertical="center"/>
    </xf>
    <xf numFmtId="9" fontId="11" fillId="27" borderId="15" xfId="1" applyFont="1" applyFill="1" applyBorder="1" applyAlignment="1">
      <alignment horizontal="center" vertical="center"/>
    </xf>
    <xf numFmtId="9" fontId="11" fillId="27" borderId="16" xfId="1" applyFont="1" applyFill="1" applyBorder="1" applyAlignment="1">
      <alignment horizontal="center" vertical="center"/>
    </xf>
    <xf numFmtId="9" fontId="11" fillId="27" borderId="33" xfId="1" applyFont="1" applyFill="1" applyBorder="1" applyAlignment="1">
      <alignment horizontal="center" vertical="center"/>
    </xf>
    <xf numFmtId="9" fontId="12" fillId="28" borderId="31" xfId="0" applyNumberFormat="1" applyFont="1" applyFill="1" applyBorder="1" applyAlignment="1">
      <alignment horizontal="center" vertical="center"/>
    </xf>
    <xf numFmtId="9" fontId="11" fillId="27" borderId="34" xfId="1" applyFont="1" applyFill="1" applyBorder="1" applyAlignment="1">
      <alignment horizontal="center" vertical="center"/>
    </xf>
    <xf numFmtId="9" fontId="11" fillId="27" borderId="35" xfId="1" applyFont="1" applyFill="1" applyBorder="1" applyAlignment="1">
      <alignment horizontal="center" vertical="center"/>
    </xf>
    <xf numFmtId="166" fontId="11" fillId="27" borderId="20" xfId="1" applyNumberFormat="1" applyFont="1" applyFill="1" applyBorder="1" applyAlignment="1">
      <alignment horizontal="center" vertical="center"/>
    </xf>
    <xf numFmtId="9" fontId="11" fillId="27" borderId="18" xfId="1" applyFont="1" applyFill="1" applyBorder="1" applyAlignment="1">
      <alignment horizontal="center" vertical="center"/>
    </xf>
    <xf numFmtId="9" fontId="11" fillId="27" borderId="22" xfId="1" applyFont="1" applyFill="1" applyBorder="1" applyAlignment="1">
      <alignment horizontal="center" vertical="center"/>
    </xf>
    <xf numFmtId="9" fontId="12" fillId="28" borderId="20" xfId="0" applyNumberFormat="1" applyFont="1" applyFill="1" applyBorder="1" applyAlignment="1">
      <alignment horizontal="center" vertical="center"/>
    </xf>
    <xf numFmtId="9" fontId="12" fillId="28" borderId="34" xfId="0" applyNumberFormat="1" applyFont="1" applyFill="1" applyBorder="1" applyAlignment="1">
      <alignment horizontal="center" vertical="center"/>
    </xf>
    <xf numFmtId="9" fontId="11" fillId="27" borderId="24" xfId="1" applyFont="1" applyFill="1" applyBorder="1" applyAlignment="1">
      <alignment horizontal="center" vertical="center"/>
    </xf>
    <xf numFmtId="9" fontId="12" fillId="28" borderId="28" xfId="0" applyNumberFormat="1" applyFont="1" applyFill="1" applyBorder="1" applyAlignment="1">
      <alignment horizontal="center" vertical="center"/>
    </xf>
    <xf numFmtId="9" fontId="11" fillId="29" borderId="11" xfId="1" applyFont="1" applyFill="1" applyBorder="1" applyAlignment="1">
      <alignment horizontal="center" vertical="center"/>
    </xf>
    <xf numFmtId="9" fontId="11" fillId="29" borderId="9" xfId="1" applyFont="1" applyFill="1" applyBorder="1" applyAlignment="1">
      <alignment horizontal="center" vertical="center"/>
    </xf>
    <xf numFmtId="9" fontId="11" fillId="29" borderId="17" xfId="1" applyFont="1" applyFill="1" applyBorder="1" applyAlignment="1">
      <alignment horizontal="center" vertical="center"/>
    </xf>
    <xf numFmtId="9" fontId="11" fillId="29" borderId="15" xfId="1" applyFont="1" applyFill="1" applyBorder="1" applyAlignment="1">
      <alignment horizontal="center" vertical="center"/>
    </xf>
    <xf numFmtId="9" fontId="11" fillId="29" borderId="10" xfId="1" applyFont="1" applyFill="1" applyBorder="1" applyAlignment="1">
      <alignment horizontal="center" vertical="center"/>
    </xf>
    <xf numFmtId="9" fontId="11" fillId="29" borderId="16" xfId="1" applyFont="1" applyFill="1" applyBorder="1" applyAlignment="1">
      <alignment horizontal="center" vertical="center"/>
    </xf>
    <xf numFmtId="9" fontId="11" fillId="29" borderId="19" xfId="1" applyFont="1" applyFill="1" applyBorder="1" applyAlignment="1">
      <alignment horizontal="center" vertical="center"/>
    </xf>
    <xf numFmtId="9" fontId="11" fillId="29" borderId="20" xfId="1" applyFont="1" applyFill="1" applyBorder="1" applyAlignment="1">
      <alignment horizontal="center" vertical="center"/>
    </xf>
    <xf numFmtId="9" fontId="11" fillId="29" borderId="21" xfId="1" applyFont="1" applyFill="1" applyBorder="1" applyAlignment="1">
      <alignment horizontal="center" vertical="center"/>
    </xf>
    <xf numFmtId="9" fontId="11" fillId="29" borderId="22" xfId="1" applyFont="1" applyFill="1" applyBorder="1" applyAlignment="1">
      <alignment horizontal="center" vertical="center"/>
    </xf>
    <xf numFmtId="9" fontId="12" fillId="30" borderId="20" xfId="0" applyNumberFormat="1" applyFont="1" applyFill="1" applyBorder="1" applyAlignment="1">
      <alignment horizontal="center" vertical="center"/>
    </xf>
    <xf numFmtId="9" fontId="12" fillId="30" borderId="15" xfId="0" applyNumberFormat="1" applyFont="1" applyFill="1" applyBorder="1" applyAlignment="1">
      <alignment horizontal="center" vertical="center"/>
    </xf>
    <xf numFmtId="9" fontId="11" fillId="29" borderId="30" xfId="1" applyFont="1" applyFill="1" applyBorder="1" applyAlignment="1">
      <alignment horizontal="center" vertical="center"/>
    </xf>
    <xf numFmtId="9" fontId="12" fillId="30" borderId="9" xfId="0" applyNumberFormat="1" applyFont="1" applyFill="1" applyBorder="1" applyAlignment="1">
      <alignment horizontal="center" vertical="center"/>
    </xf>
    <xf numFmtId="9" fontId="11" fillId="29" borderId="43" xfId="1" applyFont="1" applyFill="1" applyBorder="1" applyAlignment="1">
      <alignment horizontal="center" vertical="center"/>
    </xf>
    <xf numFmtId="9" fontId="11" fillId="29" borderId="49" xfId="1" applyFont="1" applyFill="1" applyBorder="1" applyAlignment="1">
      <alignment horizontal="center" vertical="center"/>
    </xf>
    <xf numFmtId="9" fontId="11" fillId="29" borderId="8" xfId="1" applyFont="1" applyFill="1" applyBorder="1" applyAlignment="1">
      <alignment horizontal="center" vertical="center"/>
    </xf>
    <xf numFmtId="9" fontId="11" fillId="27" borderId="43" xfId="1" applyFont="1" applyFill="1" applyBorder="1" applyAlignment="1">
      <alignment horizontal="center" vertical="center"/>
    </xf>
    <xf numFmtId="9" fontId="11" fillId="29" borderId="27" xfId="1" applyFont="1" applyFill="1" applyBorder="1" applyAlignment="1">
      <alignment horizontal="center" vertical="center"/>
    </xf>
    <xf numFmtId="9" fontId="12" fillId="28" borderId="19" xfId="0" applyNumberFormat="1" applyFont="1" applyFill="1" applyBorder="1" applyAlignment="1">
      <alignment horizontal="center" vertical="center"/>
    </xf>
    <xf numFmtId="9" fontId="12" fillId="28" borderId="17" xfId="0" applyNumberFormat="1" applyFont="1" applyFill="1" applyBorder="1" applyAlignment="1">
      <alignment horizontal="center" vertical="center"/>
    </xf>
    <xf numFmtId="9" fontId="12" fillId="28" borderId="50" xfId="0" applyNumberFormat="1" applyFont="1" applyFill="1" applyBorder="1" applyAlignment="1">
      <alignment horizontal="center" vertical="center"/>
    </xf>
    <xf numFmtId="9" fontId="16" fillId="3" borderId="54" xfId="1" applyFont="1" applyFill="1" applyBorder="1" applyAlignment="1">
      <alignment horizontal="center" vertical="center"/>
    </xf>
    <xf numFmtId="9" fontId="16" fillId="3" borderId="63" xfId="1" applyFont="1" applyFill="1" applyBorder="1" applyAlignment="1">
      <alignment horizontal="center" vertical="center"/>
    </xf>
    <xf numFmtId="0" fontId="16" fillId="3" borderId="41" xfId="0" applyFont="1" applyFill="1" applyBorder="1" applyAlignment="1"/>
    <xf numFmtId="9" fontId="16" fillId="3" borderId="64" xfId="1" applyFont="1" applyFill="1" applyBorder="1" applyAlignment="1">
      <alignment horizontal="center" vertical="center"/>
    </xf>
    <xf numFmtId="0" fontId="0" fillId="0" borderId="20" xfId="0" applyBorder="1"/>
    <xf numFmtId="0" fontId="24" fillId="6" borderId="20" xfId="0" applyFont="1" applyFill="1" applyBorder="1" applyAlignment="1">
      <alignment vertical="top" wrapText="1"/>
    </xf>
    <xf numFmtId="9" fontId="25" fillId="0" borderId="20" xfId="3" applyNumberFormat="1" applyFont="1" applyBorder="1"/>
    <xf numFmtId="9" fontId="23" fillId="0" borderId="20" xfId="0" applyNumberFormat="1" applyFont="1" applyBorder="1" applyAlignment="1">
      <alignment horizontal="center"/>
    </xf>
    <xf numFmtId="9" fontId="23" fillId="0" borderId="20" xfId="1" applyFont="1" applyBorder="1" applyAlignment="1">
      <alignment horizontal="center"/>
    </xf>
    <xf numFmtId="9" fontId="23" fillId="0" borderId="20" xfId="0" applyNumberFormat="1" applyFont="1" applyBorder="1"/>
    <xf numFmtId="167" fontId="23" fillId="0" borderId="20" xfId="0" applyNumberFormat="1" applyFont="1" applyBorder="1"/>
    <xf numFmtId="0" fontId="24" fillId="6" borderId="20" xfId="0" applyFont="1" applyFill="1" applyBorder="1" applyAlignment="1">
      <alignment horizontal="left" vertical="top" wrapText="1"/>
    </xf>
    <xf numFmtId="0" fontId="23" fillId="0" borderId="0" xfId="0" applyFont="1"/>
    <xf numFmtId="9" fontId="0" fillId="0" borderId="0" xfId="0" applyNumberFormat="1"/>
    <xf numFmtId="0" fontId="26" fillId="0" borderId="20" xfId="0" applyFont="1" applyBorder="1"/>
    <xf numFmtId="0" fontId="27" fillId="0" borderId="20" xfId="0" applyFont="1" applyBorder="1"/>
    <xf numFmtId="0" fontId="27" fillId="0" borderId="20" xfId="0" applyFont="1" applyFill="1" applyBorder="1"/>
    <xf numFmtId="0" fontId="31" fillId="31" borderId="5" xfId="0" applyFont="1" applyFill="1" applyBorder="1" applyAlignment="1">
      <alignment wrapText="1"/>
    </xf>
    <xf numFmtId="17" fontId="31" fillId="31" borderId="42" xfId="0" applyNumberFormat="1" applyFont="1" applyFill="1" applyBorder="1"/>
    <xf numFmtId="0" fontId="18" fillId="15" borderId="5" xfId="0" applyFont="1" applyFill="1" applyBorder="1" applyAlignment="1">
      <alignment horizontal="center"/>
    </xf>
    <xf numFmtId="0" fontId="31" fillId="0" borderId="56" xfId="0" applyFont="1" applyBorder="1" applyAlignment="1">
      <alignment wrapText="1"/>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51" xfId="0" applyBorder="1" applyAlignment="1">
      <alignment horizontal="center" vertical="center"/>
    </xf>
    <xf numFmtId="0" fontId="0" fillId="0" borderId="15" xfId="0" applyBorder="1"/>
    <xf numFmtId="0" fontId="32" fillId="0" borderId="58" xfId="0" applyFont="1" applyBorder="1" applyAlignment="1">
      <alignment wrapText="1"/>
    </xf>
    <xf numFmtId="168" fontId="33" fillId="0" borderId="22" xfId="0" applyNumberFormat="1" applyFont="1" applyBorder="1" applyAlignment="1">
      <alignment horizontal="center" vertical="center"/>
    </xf>
    <xf numFmtId="0" fontId="33" fillId="0" borderId="22" xfId="0" applyFont="1" applyBorder="1" applyAlignment="1">
      <alignment horizontal="center" vertical="center"/>
    </xf>
    <xf numFmtId="0" fontId="32" fillId="19" borderId="58" xfId="0" applyFont="1" applyFill="1" applyBorder="1" applyAlignment="1">
      <alignment wrapText="1"/>
    </xf>
    <xf numFmtId="9" fontId="34" fillId="19" borderId="22" xfId="0" applyNumberFormat="1" applyFont="1" applyFill="1" applyBorder="1" applyAlignment="1">
      <alignment horizontal="center" vertical="center"/>
    </xf>
    <xf numFmtId="9" fontId="34" fillId="19" borderId="22" xfId="1" applyFont="1" applyFill="1" applyBorder="1" applyAlignment="1">
      <alignment horizontal="center" vertical="center"/>
    </xf>
    <xf numFmtId="0" fontId="31" fillId="0" borderId="58" xfId="0" applyFont="1" applyBorder="1" applyAlignment="1">
      <alignment wrapText="1"/>
    </xf>
    <xf numFmtId="9" fontId="0" fillId="0" borderId="22" xfId="0" applyNumberFormat="1" applyBorder="1" applyAlignment="1">
      <alignment horizontal="center" vertical="center"/>
    </xf>
    <xf numFmtId="9" fontId="0" fillId="0" borderId="20" xfId="0" applyNumberFormat="1" applyBorder="1" applyAlignment="1">
      <alignment horizontal="center" vertical="center"/>
    </xf>
    <xf numFmtId="9" fontId="0" fillId="0" borderId="52" xfId="0" applyNumberFormat="1" applyBorder="1" applyAlignment="1">
      <alignment horizontal="center" vertical="center"/>
    </xf>
    <xf numFmtId="9" fontId="0" fillId="0" borderId="20" xfId="1" applyFont="1" applyBorder="1"/>
    <xf numFmtId="9" fontId="34" fillId="0" borderId="22" xfId="0" applyNumberFormat="1" applyFont="1"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52" xfId="0" applyBorder="1" applyAlignment="1">
      <alignment horizontal="center" vertical="center"/>
    </xf>
    <xf numFmtId="166" fontId="34" fillId="0" borderId="22" xfId="0" applyNumberFormat="1" applyFont="1" applyBorder="1" applyAlignment="1">
      <alignment horizontal="center" vertical="center"/>
    </xf>
    <xf numFmtId="9" fontId="35" fillId="0" borderId="22" xfId="1" applyFont="1" applyBorder="1" applyAlignment="1">
      <alignment horizontal="center" vertical="center"/>
    </xf>
    <xf numFmtId="9" fontId="34" fillId="0" borderId="22" xfId="1" applyFont="1" applyBorder="1" applyAlignment="1">
      <alignment horizontal="center" vertical="center"/>
    </xf>
    <xf numFmtId="9" fontId="33" fillId="0" borderId="22" xfId="0" applyNumberFormat="1" applyFont="1" applyBorder="1" applyAlignment="1">
      <alignment horizontal="center" vertical="center"/>
    </xf>
    <xf numFmtId="0" fontId="31" fillId="31" borderId="24" xfId="0" applyFont="1" applyFill="1" applyBorder="1" applyAlignment="1">
      <alignment wrapText="1"/>
    </xf>
    <xf numFmtId="17" fontId="31" fillId="31" borderId="28" xfId="0" applyNumberFormat="1" applyFont="1" applyFill="1" applyBorder="1"/>
    <xf numFmtId="17" fontId="31" fillId="31" borderId="29" xfId="0" applyNumberFormat="1" applyFont="1" applyFill="1" applyBorder="1"/>
    <xf numFmtId="0" fontId="0" fillId="15" borderId="4" xfId="0" applyFill="1" applyBorder="1" applyAlignment="1">
      <alignment horizontal="center"/>
    </xf>
    <xf numFmtId="0" fontId="31" fillId="0" borderId="67" xfId="0" applyFont="1" applyBorder="1" applyAlignment="1">
      <alignment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8" xfId="0" applyBorder="1" applyAlignment="1">
      <alignment horizontal="center" vertical="center"/>
    </xf>
    <xf numFmtId="9" fontId="0" fillId="0" borderId="15" xfId="1" applyFont="1" applyBorder="1"/>
    <xf numFmtId="0" fontId="32" fillId="0" borderId="52" xfId="0" applyFont="1" applyBorder="1" applyAlignment="1">
      <alignment wrapText="1"/>
    </xf>
    <xf numFmtId="0" fontId="32" fillId="19" borderId="52" xfId="0" applyFont="1" applyFill="1" applyBorder="1" applyAlignment="1">
      <alignment wrapText="1"/>
    </xf>
    <xf numFmtId="9" fontId="0" fillId="19" borderId="20" xfId="1" applyFont="1" applyFill="1" applyBorder="1"/>
    <xf numFmtId="0" fontId="31" fillId="0" borderId="52" xfId="0" applyFont="1" applyBorder="1" applyAlignment="1">
      <alignment wrapText="1"/>
    </xf>
    <xf numFmtId="0" fontId="33" fillId="0" borderId="20" xfId="0" applyFont="1" applyBorder="1" applyAlignment="1">
      <alignment horizontal="center" vertical="center"/>
    </xf>
    <xf numFmtId="0" fontId="0" fillId="0" borderId="0" xfId="0" applyAlignment="1">
      <alignment horizontal="center"/>
    </xf>
    <xf numFmtId="9" fontId="0" fillId="0" borderId="20" xfId="0" applyNumberFormat="1" applyFill="1" applyBorder="1" applyAlignment="1">
      <alignment horizontal="center" vertical="center"/>
    </xf>
    <xf numFmtId="9" fontId="34" fillId="0" borderId="20" xfId="0" applyNumberFormat="1" applyFont="1" applyBorder="1" applyAlignment="1">
      <alignment horizontal="center" vertical="center"/>
    </xf>
    <xf numFmtId="9" fontId="34" fillId="0" borderId="20" xfId="0" applyNumberFormat="1" applyFont="1" applyFill="1" applyBorder="1" applyAlignment="1">
      <alignment horizontal="center" vertical="center"/>
    </xf>
    <xf numFmtId="9" fontId="34" fillId="0" borderId="52" xfId="0" applyNumberFormat="1" applyFont="1" applyBorder="1" applyAlignment="1">
      <alignment horizontal="center" vertical="center"/>
    </xf>
    <xf numFmtId="0" fontId="0" fillId="0" borderId="0" xfId="0" applyAlignment="1">
      <alignment wrapText="1"/>
    </xf>
    <xf numFmtId="0" fontId="36" fillId="0" borderId="0" xfId="0" applyFont="1"/>
    <xf numFmtId="0" fontId="37" fillId="0" borderId="20" xfId="0" applyFont="1" applyBorder="1"/>
    <xf numFmtId="0" fontId="37" fillId="0" borderId="52" xfId="0" applyFont="1" applyBorder="1"/>
    <xf numFmtId="0" fontId="37" fillId="0" borderId="20" xfId="0" applyFont="1" applyBorder="1" applyAlignment="1">
      <alignment horizontal="center" vertical="center"/>
    </xf>
    <xf numFmtId="0" fontId="36" fillId="32" borderId="52" xfId="0" applyFont="1" applyFill="1" applyBorder="1"/>
    <xf numFmtId="0" fontId="36" fillId="32" borderId="20" xfId="0" applyFont="1" applyFill="1" applyBorder="1"/>
    <xf numFmtId="168" fontId="36" fillId="32" borderId="34" xfId="1" applyNumberFormat="1" applyFont="1" applyFill="1" applyBorder="1" applyAlignment="1">
      <alignment vertical="center"/>
    </xf>
    <xf numFmtId="9" fontId="36" fillId="32" borderId="15" xfId="1" applyFont="1" applyFill="1" applyBorder="1" applyAlignment="1">
      <alignment vertical="center"/>
    </xf>
    <xf numFmtId="9" fontId="36" fillId="32" borderId="34" xfId="1" applyFont="1" applyFill="1" applyBorder="1" applyAlignment="1">
      <alignment vertical="center"/>
    </xf>
    <xf numFmtId="0" fontId="36" fillId="32" borderId="52" xfId="0" applyFont="1" applyFill="1" applyBorder="1" applyAlignment="1">
      <alignment wrapText="1"/>
    </xf>
    <xf numFmtId="9" fontId="36" fillId="32" borderId="34" xfId="1" applyFont="1" applyFill="1" applyBorder="1" applyAlignment="1">
      <alignment horizontal="center" vertical="center"/>
    </xf>
    <xf numFmtId="0" fontId="36" fillId="33" borderId="52" xfId="0" applyFont="1" applyFill="1" applyBorder="1"/>
    <xf numFmtId="0" fontId="36" fillId="33" borderId="20" xfId="0" applyFont="1" applyFill="1" applyBorder="1"/>
    <xf numFmtId="0" fontId="37" fillId="35" borderId="20" xfId="0" applyFont="1" applyFill="1" applyBorder="1" applyAlignment="1">
      <alignment horizontal="left" vertical="center"/>
    </xf>
    <xf numFmtId="0" fontId="37" fillId="35" borderId="20" xfId="0" applyFont="1" applyFill="1" applyBorder="1"/>
    <xf numFmtId="0" fontId="36" fillId="35" borderId="20" xfId="0" applyFont="1" applyFill="1" applyBorder="1"/>
    <xf numFmtId="0" fontId="37" fillId="35" borderId="20" xfId="0" applyFont="1" applyFill="1" applyBorder="1" applyAlignment="1">
      <alignment vertical="center"/>
    </xf>
    <xf numFmtId="0" fontId="37" fillId="35" borderId="0" xfId="0" applyFont="1" applyFill="1"/>
    <xf numFmtId="0" fontId="37" fillId="35" borderId="66" xfId="0" applyFont="1" applyFill="1" applyBorder="1"/>
    <xf numFmtId="0" fontId="37" fillId="35" borderId="34" xfId="0" applyFont="1" applyFill="1" applyBorder="1" applyAlignment="1">
      <alignment horizontal="left" vertical="center"/>
    </xf>
    <xf numFmtId="0" fontId="37" fillId="35" borderId="52" xfId="0" applyFont="1" applyFill="1" applyBorder="1"/>
    <xf numFmtId="9" fontId="37" fillId="35" borderId="20" xfId="1" applyFont="1" applyFill="1" applyBorder="1" applyAlignment="1">
      <alignment vertical="center"/>
    </xf>
    <xf numFmtId="9" fontId="37" fillId="35" borderId="20" xfId="0" applyNumberFormat="1" applyFont="1" applyFill="1" applyBorder="1"/>
    <xf numFmtId="0" fontId="36" fillId="36" borderId="52" xfId="0" applyFont="1" applyFill="1" applyBorder="1"/>
    <xf numFmtId="0" fontId="36" fillId="36" borderId="20" xfId="0" applyFont="1" applyFill="1" applyBorder="1" applyAlignment="1">
      <alignment vertical="center"/>
    </xf>
    <xf numFmtId="9" fontId="36" fillId="36" borderId="34" xfId="1" applyFont="1" applyFill="1" applyBorder="1" applyAlignment="1">
      <alignment vertical="center"/>
    </xf>
    <xf numFmtId="9" fontId="36" fillId="36" borderId="15" xfId="1" applyFont="1" applyFill="1" applyBorder="1" applyAlignment="1">
      <alignment vertical="center"/>
    </xf>
    <xf numFmtId="0" fontId="36" fillId="36" borderId="20" xfId="0" applyFont="1" applyFill="1" applyBorder="1"/>
    <xf numFmtId="1" fontId="36" fillId="36" borderId="34" xfId="1" applyNumberFormat="1" applyFont="1" applyFill="1" applyBorder="1" applyAlignment="1">
      <alignment vertical="center"/>
    </xf>
    <xf numFmtId="10" fontId="0" fillId="0" borderId="22" xfId="0" applyNumberFormat="1" applyBorder="1" applyAlignment="1">
      <alignment horizontal="center" vertical="center"/>
    </xf>
    <xf numFmtId="9" fontId="0" fillId="38" borderId="22" xfId="0" applyNumberFormat="1" applyFill="1" applyBorder="1" applyAlignment="1">
      <alignment horizontal="center" vertical="center"/>
    </xf>
    <xf numFmtId="9" fontId="0" fillId="0" borderId="20" xfId="0" applyNumberFormat="1" applyBorder="1"/>
    <xf numFmtId="10" fontId="0" fillId="0" borderId="20" xfId="0" applyNumberFormat="1" applyBorder="1"/>
    <xf numFmtId="0" fontId="36" fillId="36" borderId="15" xfId="0" applyFont="1" applyFill="1" applyBorder="1" applyAlignment="1"/>
    <xf numFmtId="0" fontId="36" fillId="20" borderId="20" xfId="0" applyFont="1" applyFill="1" applyBorder="1"/>
    <xf numFmtId="9" fontId="36" fillId="20" borderId="20" xfId="1" applyFont="1" applyFill="1" applyBorder="1"/>
    <xf numFmtId="9" fontId="36" fillId="20" borderId="20" xfId="0" applyNumberFormat="1" applyFont="1" applyFill="1" applyBorder="1"/>
    <xf numFmtId="167" fontId="36" fillId="20" borderId="20" xfId="0" applyNumberFormat="1" applyFont="1" applyFill="1" applyBorder="1"/>
    <xf numFmtId="9" fontId="36" fillId="20" borderId="34" xfId="1" applyFont="1" applyFill="1" applyBorder="1" applyAlignment="1">
      <alignment vertical="center"/>
    </xf>
    <xf numFmtId="9" fontId="36" fillId="20" borderId="15" xfId="1" applyFont="1" applyFill="1" applyBorder="1" applyAlignment="1">
      <alignment horizontal="center" vertical="center"/>
    </xf>
    <xf numFmtId="9" fontId="36" fillId="20" borderId="15" xfId="1" applyFont="1" applyFill="1" applyBorder="1" applyAlignment="1">
      <alignment vertical="center"/>
    </xf>
    <xf numFmtId="9" fontId="36" fillId="20" borderId="31" xfId="1" applyFont="1" applyFill="1" applyBorder="1" applyAlignment="1">
      <alignment horizontal="center" vertical="center"/>
    </xf>
    <xf numFmtId="9" fontId="36" fillId="20" borderId="31" xfId="1" applyFont="1" applyFill="1" applyBorder="1" applyAlignment="1">
      <alignment vertical="center"/>
    </xf>
    <xf numFmtId="9" fontId="36" fillId="20" borderId="34" xfId="1" applyFont="1" applyFill="1" applyBorder="1" applyAlignment="1">
      <alignment horizontal="center" vertical="center"/>
    </xf>
    <xf numFmtId="0" fontId="36" fillId="20" borderId="52" xfId="0" applyFont="1" applyFill="1" applyBorder="1"/>
    <xf numFmtId="0" fontId="0" fillId="0" borderId="20" xfId="0" applyBorder="1" applyAlignment="1">
      <alignment vertical="center" wrapText="1"/>
    </xf>
    <xf numFmtId="0" fontId="38" fillId="0" borderId="0" xfId="0" applyFont="1" applyAlignment="1">
      <alignment horizontal="center"/>
    </xf>
    <xf numFmtId="0" fontId="38" fillId="10" borderId="70" xfId="0" applyFont="1" applyFill="1" applyBorder="1" applyAlignment="1">
      <alignment horizontal="center"/>
    </xf>
    <xf numFmtId="0" fontId="38" fillId="10" borderId="71" xfId="0" applyFont="1" applyFill="1" applyBorder="1" applyAlignment="1">
      <alignment horizontal="center" vertical="center"/>
    </xf>
    <xf numFmtId="0" fontId="39" fillId="0" borderId="0" xfId="0" applyFont="1" applyAlignment="1">
      <alignment horizontal="center"/>
    </xf>
    <xf numFmtId="0" fontId="38" fillId="10" borderId="72" xfId="0" applyFont="1" applyFill="1" applyBorder="1" applyAlignment="1">
      <alignment horizontal="center" vertical="center"/>
    </xf>
    <xf numFmtId="0" fontId="40" fillId="31" borderId="20" xfId="0" applyFont="1" applyFill="1" applyBorder="1" applyAlignment="1">
      <alignment horizontal="center"/>
    </xf>
    <xf numFmtId="169" fontId="35" fillId="0" borderId="20" xfId="6" applyNumberFormat="1" applyFont="1" applyBorder="1"/>
    <xf numFmtId="0" fontId="41" fillId="0" borderId="0" xfId="0" applyFont="1" applyBorder="1" applyAlignment="1">
      <alignment horizontal="center" vertical="center" wrapText="1"/>
    </xf>
    <xf numFmtId="169" fontId="35" fillId="0" borderId="0" xfId="6" applyNumberFormat="1" applyFont="1" applyBorder="1"/>
    <xf numFmtId="0" fontId="42" fillId="0" borderId="0" xfId="0" applyFont="1" applyBorder="1" applyAlignment="1">
      <alignment horizontal="center" vertical="justify" wrapText="1"/>
    </xf>
    <xf numFmtId="170" fontId="40" fillId="31" borderId="20" xfId="5" applyNumberFormat="1" applyFont="1" applyFill="1" applyBorder="1" applyAlignment="1">
      <alignment horizontal="center"/>
    </xf>
    <xf numFmtId="1" fontId="36" fillId="36" borderId="34" xfId="1" applyNumberFormat="1" applyFont="1" applyFill="1" applyBorder="1" applyAlignment="1">
      <alignment horizontal="center" vertical="center"/>
    </xf>
    <xf numFmtId="1" fontId="36" fillId="36" borderId="15" xfId="1" applyNumberFormat="1" applyFont="1" applyFill="1" applyBorder="1" applyAlignment="1">
      <alignment horizontal="center" vertical="center"/>
    </xf>
    <xf numFmtId="0" fontId="37" fillId="35" borderId="20" xfId="0" applyFont="1" applyFill="1" applyBorder="1" applyAlignment="1">
      <alignment horizontal="center" vertical="center"/>
    </xf>
    <xf numFmtId="0" fontId="37" fillId="35" borderId="20" xfId="0" applyFont="1" applyFill="1" applyBorder="1" applyAlignment="1">
      <alignment horizontal="center"/>
    </xf>
    <xf numFmtId="9" fontId="37" fillId="35" borderId="20" xfId="1" applyFont="1" applyFill="1" applyBorder="1" applyAlignment="1">
      <alignment horizontal="center" vertical="center"/>
    </xf>
    <xf numFmtId="9" fontId="36" fillId="36" borderId="34" xfId="1" applyFont="1" applyFill="1" applyBorder="1" applyAlignment="1">
      <alignment horizontal="center" vertical="center"/>
    </xf>
    <xf numFmtId="9" fontId="36" fillId="36" borderId="15" xfId="1" applyFont="1" applyFill="1" applyBorder="1" applyAlignment="1">
      <alignment horizontal="center" vertical="center"/>
    </xf>
    <xf numFmtId="0" fontId="36" fillId="20" borderId="20" xfId="0" applyFont="1" applyFill="1" applyBorder="1" applyAlignment="1">
      <alignment horizontal="center"/>
    </xf>
    <xf numFmtId="9" fontId="36" fillId="20" borderId="20" xfId="0" applyNumberFormat="1" applyFont="1" applyFill="1" applyBorder="1" applyAlignment="1">
      <alignment horizontal="center"/>
    </xf>
    <xf numFmtId="9" fontId="36" fillId="20" borderId="0" xfId="0" applyNumberFormat="1" applyFont="1" applyFill="1" applyBorder="1" applyAlignment="1">
      <alignment horizontal="center"/>
    </xf>
    <xf numFmtId="9" fontId="36" fillId="20" borderId="20" xfId="1" applyFont="1" applyFill="1" applyBorder="1" applyAlignment="1">
      <alignment horizontal="center"/>
    </xf>
    <xf numFmtId="0" fontId="33" fillId="0" borderId="22" xfId="0" applyNumberFormat="1" applyFont="1" applyBorder="1" applyAlignment="1">
      <alignment horizontal="center" vertical="center"/>
    </xf>
    <xf numFmtId="168" fontId="36" fillId="32" borderId="34" xfId="1" applyNumberFormat="1" applyFont="1" applyFill="1" applyBorder="1" applyAlignment="1">
      <alignment horizontal="center" vertical="center"/>
    </xf>
    <xf numFmtId="9" fontId="36" fillId="32" borderId="15" xfId="1" applyFont="1" applyFill="1" applyBorder="1" applyAlignment="1">
      <alignment horizontal="center" vertical="center"/>
    </xf>
    <xf numFmtId="0" fontId="44" fillId="0" borderId="0" xfId="0" applyFont="1"/>
    <xf numFmtId="0" fontId="45" fillId="19" borderId="22" xfId="0" applyFont="1" applyFill="1" applyBorder="1" applyAlignment="1">
      <alignment horizontal="center" vertical="center" wrapText="1"/>
    </xf>
    <xf numFmtId="0" fontId="45" fillId="19" borderId="20" xfId="0" applyFont="1" applyFill="1" applyBorder="1" applyAlignment="1">
      <alignment horizontal="center" vertical="center" wrapText="1"/>
    </xf>
    <xf numFmtId="0" fontId="45" fillId="19" borderId="20" xfId="0" applyFont="1" applyFill="1" applyBorder="1" applyAlignment="1">
      <alignment vertical="center" wrapText="1"/>
    </xf>
    <xf numFmtId="0" fontId="47" fillId="10" borderId="20" xfId="0" applyFont="1" applyFill="1" applyBorder="1" applyAlignment="1">
      <alignment wrapText="1"/>
    </xf>
    <xf numFmtId="0" fontId="48" fillId="10" borderId="20" xfId="0" applyFont="1" applyFill="1" applyBorder="1" applyAlignment="1">
      <alignment wrapText="1"/>
    </xf>
    <xf numFmtId="9" fontId="48" fillId="10" borderId="20" xfId="0" applyNumberFormat="1" applyFont="1" applyFill="1" applyBorder="1" applyAlignment="1">
      <alignment horizontal="center" vertical="center" wrapText="1"/>
    </xf>
    <xf numFmtId="9" fontId="48" fillId="10" borderId="21" xfId="0" applyNumberFormat="1" applyFont="1" applyFill="1" applyBorder="1" applyAlignment="1">
      <alignment horizontal="center" vertical="center" wrapText="1"/>
    </xf>
    <xf numFmtId="9" fontId="48" fillId="10" borderId="20" xfId="1" applyFont="1" applyFill="1" applyBorder="1" applyAlignment="1">
      <alignment horizontal="center" vertical="center" wrapText="1"/>
    </xf>
    <xf numFmtId="0" fontId="48" fillId="10" borderId="20" xfId="1" applyNumberFormat="1" applyFont="1" applyFill="1" applyBorder="1" applyAlignment="1">
      <alignment horizontal="center" vertical="center" wrapText="1"/>
    </xf>
    <xf numFmtId="0" fontId="48" fillId="33" borderId="20" xfId="0" applyFont="1" applyFill="1" applyBorder="1" applyAlignment="1">
      <alignment wrapText="1"/>
    </xf>
    <xf numFmtId="0" fontId="47" fillId="20" borderId="20" xfId="0" applyFont="1" applyFill="1" applyBorder="1" applyAlignment="1">
      <alignment wrapText="1"/>
    </xf>
    <xf numFmtId="0" fontId="48" fillId="20" borderId="20" xfId="0" applyFont="1" applyFill="1" applyBorder="1" applyAlignment="1">
      <alignment wrapText="1"/>
    </xf>
    <xf numFmtId="9" fontId="48" fillId="20" borderId="20" xfId="0" applyNumberFormat="1" applyFont="1" applyFill="1" applyBorder="1" applyAlignment="1">
      <alignment horizontal="center" vertical="center" wrapText="1"/>
    </xf>
    <xf numFmtId="9" fontId="48" fillId="20" borderId="21" xfId="0" applyNumberFormat="1" applyFont="1" applyFill="1" applyBorder="1" applyAlignment="1">
      <alignment horizontal="center" vertical="center" wrapText="1"/>
    </xf>
    <xf numFmtId="9" fontId="48" fillId="20" borderId="20" xfId="1" applyFont="1" applyFill="1" applyBorder="1" applyAlignment="1">
      <alignment horizontal="center" vertical="center" wrapText="1"/>
    </xf>
    <xf numFmtId="9" fontId="48" fillId="20" borderId="21" xfId="1" applyFont="1" applyFill="1" applyBorder="1" applyAlignment="1">
      <alignment horizontal="center" vertical="center" wrapText="1"/>
    </xf>
    <xf numFmtId="0" fontId="47" fillId="11" borderId="20" xfId="0" applyFont="1" applyFill="1" applyBorder="1" applyAlignment="1">
      <alignment wrapText="1"/>
    </xf>
    <xf numFmtId="0" fontId="48" fillId="11" borderId="20" xfId="0" applyFont="1" applyFill="1" applyBorder="1" applyAlignment="1">
      <alignment wrapText="1"/>
    </xf>
    <xf numFmtId="9" fontId="48" fillId="11" borderId="20" xfId="0" applyNumberFormat="1" applyFont="1" applyFill="1" applyBorder="1" applyAlignment="1">
      <alignment horizontal="center" vertical="center" wrapText="1"/>
    </xf>
    <xf numFmtId="9" fontId="48" fillId="11" borderId="21" xfId="0" applyNumberFormat="1" applyFont="1" applyFill="1" applyBorder="1" applyAlignment="1">
      <alignment horizontal="center" vertical="center" wrapText="1"/>
    </xf>
    <xf numFmtId="9" fontId="48" fillId="11" borderId="20" xfId="1" applyFont="1" applyFill="1" applyBorder="1" applyAlignment="1">
      <alignment horizontal="center" vertical="center" wrapText="1"/>
    </xf>
    <xf numFmtId="9" fontId="48" fillId="11" borderId="21" xfId="1" applyFont="1" applyFill="1" applyBorder="1" applyAlignment="1">
      <alignment horizontal="center" vertical="center" wrapText="1"/>
    </xf>
    <xf numFmtId="0" fontId="47" fillId="39" borderId="20" xfId="0" applyFont="1" applyFill="1" applyBorder="1" applyAlignment="1">
      <alignment wrapText="1"/>
    </xf>
    <xf numFmtId="0" fontId="48" fillId="39" borderId="20" xfId="0" applyFont="1" applyFill="1" applyBorder="1" applyAlignment="1">
      <alignment wrapText="1"/>
    </xf>
    <xf numFmtId="9" fontId="48" fillId="39" borderId="20" xfId="0" applyNumberFormat="1" applyFont="1" applyFill="1" applyBorder="1" applyAlignment="1">
      <alignment horizontal="center" vertical="center" wrapText="1"/>
    </xf>
    <xf numFmtId="9" fontId="48" fillId="39" borderId="20" xfId="1" applyFont="1" applyFill="1" applyBorder="1" applyAlignment="1">
      <alignment horizontal="center" vertical="center" wrapText="1"/>
    </xf>
    <xf numFmtId="9" fontId="48" fillId="39" borderId="21" xfId="1" applyFont="1" applyFill="1" applyBorder="1" applyAlignment="1">
      <alignment horizontal="center" vertical="center" wrapText="1"/>
    </xf>
    <xf numFmtId="9" fontId="48" fillId="39" borderId="21" xfId="0" applyNumberFormat="1" applyFont="1" applyFill="1" applyBorder="1" applyAlignment="1">
      <alignment horizontal="center" vertical="center" wrapText="1"/>
    </xf>
    <xf numFmtId="0" fontId="47" fillId="15" borderId="20" xfId="0" applyFont="1" applyFill="1" applyBorder="1" applyAlignment="1">
      <alignment wrapText="1"/>
    </xf>
    <xf numFmtId="0" fontId="48" fillId="15" borderId="20" xfId="0" applyFont="1" applyFill="1" applyBorder="1" applyAlignment="1">
      <alignment wrapText="1"/>
    </xf>
    <xf numFmtId="9" fontId="48" fillId="15" borderId="20" xfId="0" applyNumberFormat="1" applyFont="1" applyFill="1" applyBorder="1" applyAlignment="1">
      <alignment horizontal="center" vertical="center" wrapText="1"/>
    </xf>
    <xf numFmtId="9" fontId="48" fillId="15" borderId="20" xfId="1" applyFont="1" applyFill="1" applyBorder="1" applyAlignment="1">
      <alignment horizontal="center" vertical="center" wrapText="1"/>
    </xf>
    <xf numFmtId="9" fontId="48" fillId="15" borderId="21" xfId="1" applyFont="1" applyFill="1" applyBorder="1" applyAlignment="1">
      <alignment horizontal="center" vertical="center" wrapText="1"/>
    </xf>
    <xf numFmtId="0" fontId="47" fillId="13" borderId="20" xfId="0" applyFont="1" applyFill="1" applyBorder="1" applyAlignment="1">
      <alignment wrapText="1"/>
    </xf>
    <xf numFmtId="0" fontId="48" fillId="13" borderId="20" xfId="0" applyFont="1" applyFill="1" applyBorder="1" applyAlignment="1">
      <alignment wrapText="1"/>
    </xf>
    <xf numFmtId="9" fontId="48" fillId="13" borderId="20" xfId="0" applyNumberFormat="1" applyFont="1" applyFill="1" applyBorder="1" applyAlignment="1">
      <alignment horizontal="center" vertical="center" wrapText="1"/>
    </xf>
    <xf numFmtId="9" fontId="48" fillId="13" borderId="21" xfId="0" applyNumberFormat="1" applyFont="1" applyFill="1" applyBorder="1" applyAlignment="1">
      <alignment horizontal="center" vertical="center" wrapText="1"/>
    </xf>
    <xf numFmtId="9" fontId="48" fillId="13" borderId="20" xfId="1" applyFont="1" applyFill="1" applyBorder="1" applyAlignment="1">
      <alignment horizontal="center" vertical="center" wrapText="1"/>
    </xf>
    <xf numFmtId="9" fontId="48" fillId="13" borderId="21" xfId="1" applyFont="1" applyFill="1" applyBorder="1" applyAlignment="1">
      <alignment horizontal="center" vertical="center" wrapText="1"/>
    </xf>
    <xf numFmtId="9" fontId="48" fillId="13" borderId="20" xfId="0" applyNumberFormat="1" applyFont="1" applyFill="1" applyBorder="1" applyAlignment="1">
      <alignment wrapText="1"/>
    </xf>
    <xf numFmtId="9" fontId="48" fillId="13" borderId="21" xfId="0" applyNumberFormat="1" applyFont="1" applyFill="1" applyBorder="1" applyAlignment="1">
      <alignment wrapText="1"/>
    </xf>
    <xf numFmtId="0" fontId="48" fillId="13" borderId="21" xfId="0" applyFont="1" applyFill="1" applyBorder="1" applyAlignment="1">
      <alignment wrapText="1"/>
    </xf>
    <xf numFmtId="0" fontId="47" fillId="19" borderId="20" xfId="0" applyFont="1" applyFill="1" applyBorder="1" applyAlignment="1">
      <alignment wrapText="1"/>
    </xf>
    <xf numFmtId="0" fontId="48" fillId="19" borderId="20" xfId="0" applyFont="1" applyFill="1" applyBorder="1" applyAlignment="1">
      <alignment wrapText="1"/>
    </xf>
    <xf numFmtId="9" fontId="48" fillId="19" borderId="20" xfId="1" applyFont="1" applyFill="1" applyBorder="1" applyAlignment="1">
      <alignment horizontal="center" vertical="center" wrapText="1"/>
    </xf>
    <xf numFmtId="9" fontId="48" fillId="19" borderId="21" xfId="1" applyFont="1" applyFill="1" applyBorder="1" applyAlignment="1">
      <alignment horizontal="center" vertical="center" wrapText="1"/>
    </xf>
    <xf numFmtId="9" fontId="48" fillId="10" borderId="21" xfId="1" applyFont="1" applyFill="1" applyBorder="1" applyAlignment="1">
      <alignment horizontal="center" vertical="center" wrapText="1"/>
    </xf>
    <xf numFmtId="9" fontId="47" fillId="19" borderId="20" xfId="0" applyNumberFormat="1" applyFont="1" applyFill="1" applyBorder="1" applyAlignment="1">
      <alignment wrapText="1"/>
    </xf>
    <xf numFmtId="9" fontId="47" fillId="19" borderId="21" xfId="0" applyNumberFormat="1" applyFont="1" applyFill="1" applyBorder="1" applyAlignment="1">
      <alignment wrapText="1"/>
    </xf>
    <xf numFmtId="9" fontId="48" fillId="19" borderId="52" xfId="1" applyFont="1" applyFill="1" applyBorder="1" applyAlignment="1">
      <alignment horizontal="center" vertical="center" wrapText="1"/>
    </xf>
    <xf numFmtId="0" fontId="48" fillId="24" borderId="50" xfId="0" applyFont="1" applyFill="1" applyBorder="1" applyAlignment="1">
      <alignment wrapText="1"/>
    </xf>
    <xf numFmtId="0" fontId="48" fillId="24" borderId="19" xfId="0" applyFont="1" applyFill="1" applyBorder="1" applyAlignment="1">
      <alignment wrapText="1"/>
    </xf>
    <xf numFmtId="9" fontId="48" fillId="24" borderId="20" xfId="0" applyNumberFormat="1" applyFont="1" applyFill="1" applyBorder="1" applyAlignment="1">
      <alignment horizontal="center" vertical="center" wrapText="1"/>
    </xf>
    <xf numFmtId="9" fontId="48" fillId="24" borderId="21" xfId="0" applyNumberFormat="1" applyFont="1" applyFill="1" applyBorder="1" applyAlignment="1">
      <alignment horizontal="center" vertical="center" wrapText="1"/>
    </xf>
    <xf numFmtId="0" fontId="48" fillId="19" borderId="50" xfId="0" applyFont="1" applyFill="1" applyBorder="1" applyAlignment="1">
      <alignment wrapText="1"/>
    </xf>
    <xf numFmtId="0" fontId="48" fillId="10" borderId="69" xfId="0" applyFont="1" applyFill="1" applyBorder="1" applyAlignment="1">
      <alignment wrapText="1"/>
    </xf>
    <xf numFmtId="0" fontId="48" fillId="10" borderId="28" xfId="0" applyFont="1" applyFill="1" applyBorder="1" applyAlignment="1">
      <alignment wrapText="1"/>
    </xf>
    <xf numFmtId="9" fontId="48" fillId="10" borderId="28" xfId="1" applyFont="1" applyFill="1" applyBorder="1" applyAlignment="1">
      <alignment horizontal="center" vertical="center" wrapText="1"/>
    </xf>
    <xf numFmtId="9" fontId="48" fillId="10" borderId="29" xfId="1" applyFont="1" applyFill="1" applyBorder="1" applyAlignment="1">
      <alignment horizontal="center" vertical="center" wrapText="1"/>
    </xf>
    <xf numFmtId="1" fontId="36" fillId="36" borderId="34" xfId="1" applyNumberFormat="1" applyFont="1" applyFill="1" applyBorder="1" applyAlignment="1">
      <alignment horizontal="center" vertical="center"/>
    </xf>
    <xf numFmtId="1" fontId="36" fillId="36" borderId="15" xfId="1" applyNumberFormat="1" applyFont="1" applyFill="1" applyBorder="1" applyAlignment="1">
      <alignment horizontal="center" vertical="center"/>
    </xf>
    <xf numFmtId="9" fontId="48" fillId="33" borderId="20" xfId="1" applyFont="1" applyFill="1" applyBorder="1" applyAlignment="1">
      <alignment horizontal="center" vertical="center" wrapText="1"/>
    </xf>
    <xf numFmtId="0" fontId="0" fillId="0" borderId="47" xfId="0" applyFill="1" applyBorder="1"/>
    <xf numFmtId="0" fontId="0" fillId="0" borderId="0" xfId="0" applyFill="1" applyBorder="1"/>
    <xf numFmtId="0" fontId="0" fillId="0" borderId="39" xfId="0" applyFill="1" applyBorder="1"/>
    <xf numFmtId="0" fontId="40" fillId="0" borderId="47" xfId="0" applyFont="1" applyBorder="1"/>
    <xf numFmtId="0" fontId="40" fillId="0" borderId="0" xfId="0" applyNumberFormat="1" applyFont="1" applyBorder="1" applyAlignment="1">
      <alignment horizontal="left"/>
    </xf>
    <xf numFmtId="0" fontId="49" fillId="0" borderId="0" xfId="0" applyFont="1" applyBorder="1"/>
    <xf numFmtId="0" fontId="0" fillId="0" borderId="0" xfId="0" applyBorder="1"/>
    <xf numFmtId="16" fontId="0" fillId="0" borderId="0" xfId="0" applyNumberFormat="1" applyBorder="1"/>
    <xf numFmtId="0" fontId="40" fillId="0" borderId="0" xfId="0" applyFont="1" applyBorder="1"/>
    <xf numFmtId="0" fontId="0" fillId="0" borderId="39" xfId="0" applyBorder="1"/>
    <xf numFmtId="0" fontId="50" fillId="0" borderId="0" xfId="0" applyFont="1" applyBorder="1"/>
    <xf numFmtId="0" fontId="40" fillId="0" borderId="67" xfId="0" applyFont="1" applyBorder="1"/>
    <xf numFmtId="0" fontId="40" fillId="0" borderId="74" xfId="0" applyFont="1" applyBorder="1"/>
    <xf numFmtId="0" fontId="49" fillId="0" borderId="74" xfId="0" applyFont="1" applyBorder="1"/>
    <xf numFmtId="0" fontId="0" fillId="0" borderId="74" xfId="0" applyBorder="1"/>
    <xf numFmtId="0" fontId="0" fillId="0" borderId="12" xfId="0" applyBorder="1"/>
    <xf numFmtId="0" fontId="40" fillId="0" borderId="47" xfId="0" applyFont="1" applyFill="1" applyBorder="1" applyAlignment="1">
      <alignment horizontal="center"/>
    </xf>
    <xf numFmtId="0" fontId="40" fillId="0" borderId="0" xfId="0" applyFont="1" applyFill="1" applyBorder="1" applyAlignment="1">
      <alignment horizontal="center"/>
    </xf>
    <xf numFmtId="17" fontId="40" fillId="0" borderId="54" xfId="0" applyNumberFormat="1" applyFont="1" applyBorder="1" applyAlignment="1">
      <alignment horizontal="center"/>
    </xf>
    <xf numFmtId="17" fontId="40" fillId="0" borderId="5" xfId="0" applyNumberFormat="1" applyFont="1" applyBorder="1" applyAlignment="1">
      <alignment horizontal="center"/>
    </xf>
    <xf numFmtId="0" fontId="40" fillId="0" borderId="9" xfId="0" applyFont="1" applyBorder="1" applyAlignment="1">
      <alignment horizontal="center"/>
    </xf>
    <xf numFmtId="0" fontId="40" fillId="0" borderId="10" xfId="0" applyFont="1" applyBorder="1" applyAlignment="1">
      <alignment horizontal="center"/>
    </xf>
    <xf numFmtId="0" fontId="40" fillId="0" borderId="28" xfId="0" applyFont="1" applyBorder="1" applyAlignment="1">
      <alignment horizontal="center"/>
    </xf>
    <xf numFmtId="0" fontId="40" fillId="0" borderId="29" xfId="0" applyFont="1" applyBorder="1" applyAlignment="1">
      <alignment horizontal="center"/>
    </xf>
    <xf numFmtId="166" fontId="40" fillId="0" borderId="5" xfId="1" applyNumberFormat="1" applyFont="1" applyBorder="1" applyAlignment="1">
      <alignment horizontal="center"/>
    </xf>
    <xf numFmtId="0" fontId="40" fillId="0" borderId="0" xfId="0" applyNumberFormat="1" applyFont="1" applyBorder="1"/>
    <xf numFmtId="0" fontId="40" fillId="6" borderId="10" xfId="0" applyFont="1" applyFill="1" applyBorder="1" applyAlignment="1">
      <alignment horizontal="center"/>
    </xf>
    <xf numFmtId="0" fontId="49" fillId="0" borderId="41" xfId="0" applyFont="1" applyFill="1" applyBorder="1" applyAlignment="1">
      <alignment horizontal="center" wrapText="1"/>
    </xf>
    <xf numFmtId="0" fontId="49" fillId="0" borderId="40" xfId="0" applyFont="1" applyFill="1" applyBorder="1" applyAlignment="1">
      <alignment horizontal="center" wrapText="1"/>
    </xf>
    <xf numFmtId="0" fontId="40" fillId="0" borderId="47" xfId="0" applyFont="1" applyBorder="1" applyAlignment="1">
      <alignment horizontal="left"/>
    </xf>
    <xf numFmtId="0" fontId="40" fillId="0" borderId="0" xfId="0" applyFont="1" applyBorder="1" applyAlignment="1">
      <alignment horizontal="left"/>
    </xf>
    <xf numFmtId="0" fontId="40" fillId="0" borderId="56" xfId="0" applyFont="1" applyFill="1" applyBorder="1" applyAlignment="1">
      <alignment horizontal="left"/>
    </xf>
    <xf numFmtId="0" fontId="40" fillId="0" borderId="58" xfId="0" applyFont="1" applyFill="1" applyBorder="1" applyAlignment="1">
      <alignment horizontal="left"/>
    </xf>
    <xf numFmtId="0" fontId="0" fillId="0" borderId="48" xfId="0" applyFill="1" applyBorder="1" applyAlignment="1">
      <alignment horizontal="center"/>
    </xf>
    <xf numFmtId="0" fontId="0" fillId="0" borderId="41" xfId="0" applyFill="1" applyBorder="1" applyAlignment="1">
      <alignment horizontal="center"/>
    </xf>
    <xf numFmtId="0" fontId="0" fillId="0" borderId="65" xfId="0" applyFill="1" applyBorder="1" applyAlignment="1">
      <alignment horizontal="center"/>
    </xf>
    <xf numFmtId="0" fontId="49" fillId="0" borderId="79" xfId="0" applyFont="1" applyFill="1" applyBorder="1" applyAlignment="1">
      <alignment horizontal="center" vertical="center" wrapText="1"/>
    </xf>
    <xf numFmtId="0" fontId="49" fillId="0" borderId="41" xfId="0" applyFont="1" applyFill="1" applyBorder="1" applyAlignment="1">
      <alignment horizontal="center" vertical="center" wrapText="1"/>
    </xf>
    <xf numFmtId="0" fontId="49" fillId="0" borderId="65" xfId="0" applyFont="1" applyFill="1" applyBorder="1" applyAlignment="1">
      <alignment horizontal="center" vertical="center" wrapText="1"/>
    </xf>
    <xf numFmtId="0" fontId="49" fillId="0" borderId="79" xfId="0" applyFont="1" applyFill="1" applyBorder="1" applyAlignment="1">
      <alignment horizontal="center" wrapText="1"/>
    </xf>
    <xf numFmtId="0" fontId="40" fillId="0" borderId="76" xfId="0" applyFont="1" applyFill="1" applyBorder="1" applyAlignment="1">
      <alignment horizontal="center"/>
    </xf>
    <xf numFmtId="0" fontId="40" fillId="0" borderId="11" xfId="0" applyFont="1" applyFill="1" applyBorder="1" applyAlignment="1">
      <alignment horizontal="left"/>
    </xf>
    <xf numFmtId="0" fontId="40" fillId="0" borderId="19" xfId="0" applyFont="1" applyFill="1" applyBorder="1" applyAlignment="1">
      <alignment horizontal="left"/>
    </xf>
    <xf numFmtId="0" fontId="40" fillId="6" borderId="29" xfId="0" applyFont="1" applyFill="1" applyBorder="1" applyAlignment="1">
      <alignment horizontal="center"/>
    </xf>
    <xf numFmtId="0" fontId="48" fillId="6" borderId="20" xfId="0" applyFont="1" applyFill="1" applyBorder="1" applyAlignment="1">
      <alignment wrapText="1"/>
    </xf>
    <xf numFmtId="0" fontId="36" fillId="35" borderId="20" xfId="0" applyFont="1" applyFill="1" applyBorder="1" applyAlignment="1">
      <alignment horizontal="right"/>
    </xf>
    <xf numFmtId="0" fontId="37" fillId="35" borderId="20" xfId="0" applyFont="1" applyFill="1" applyBorder="1" applyAlignment="1">
      <alignment horizontal="right"/>
    </xf>
    <xf numFmtId="0" fontId="36" fillId="36" borderId="20" xfId="0" applyFont="1" applyFill="1" applyBorder="1" applyAlignment="1">
      <alignment horizontal="right" vertical="center"/>
    </xf>
    <xf numFmtId="0" fontId="36" fillId="36" borderId="20" xfId="0" applyFont="1" applyFill="1" applyBorder="1" applyAlignment="1">
      <alignment horizontal="right"/>
    </xf>
    <xf numFmtId="1" fontId="36" fillId="36" borderId="34" xfId="1" applyNumberFormat="1" applyFont="1" applyFill="1" applyBorder="1" applyAlignment="1">
      <alignment horizontal="right" vertical="center"/>
    </xf>
    <xf numFmtId="0" fontId="36" fillId="20" borderId="20" xfId="0" applyFont="1" applyFill="1" applyBorder="1" applyAlignment="1">
      <alignment horizontal="right"/>
    </xf>
    <xf numFmtId="9" fontId="36" fillId="20" borderId="20" xfId="1" applyFont="1" applyFill="1" applyBorder="1" applyAlignment="1">
      <alignment horizontal="right"/>
    </xf>
    <xf numFmtId="1" fontId="33" fillId="0" borderId="22" xfId="0" applyNumberFormat="1" applyFont="1" applyBorder="1" applyAlignment="1">
      <alignment horizontal="center" vertical="center"/>
    </xf>
    <xf numFmtId="0" fontId="48" fillId="10" borderId="20" xfId="1" applyNumberFormat="1" applyFont="1" applyFill="1" applyBorder="1" applyAlignment="1">
      <alignment horizontal="right" vertical="center" wrapText="1"/>
    </xf>
    <xf numFmtId="0" fontId="48" fillId="10" borderId="20" xfId="0" applyFont="1" applyFill="1" applyBorder="1" applyAlignment="1">
      <alignment horizontal="right" wrapText="1"/>
    </xf>
    <xf numFmtId="0" fontId="48" fillId="33" borderId="20" xfId="1" applyNumberFormat="1" applyFont="1" applyFill="1" applyBorder="1" applyAlignment="1">
      <alignment horizontal="right" vertical="center" wrapText="1"/>
    </xf>
    <xf numFmtId="0" fontId="48" fillId="20" borderId="20" xfId="0" applyFont="1" applyFill="1" applyBorder="1" applyAlignment="1">
      <alignment horizontal="right" wrapText="1"/>
    </xf>
    <xf numFmtId="0" fontId="48" fillId="11" borderId="20" xfId="0" applyFont="1" applyFill="1" applyBorder="1" applyAlignment="1">
      <alignment horizontal="right" wrapText="1"/>
    </xf>
    <xf numFmtId="0" fontId="48" fillId="39" borderId="20" xfId="0" applyFont="1" applyFill="1" applyBorder="1" applyAlignment="1">
      <alignment horizontal="right" wrapText="1"/>
    </xf>
    <xf numFmtId="0" fontId="48" fillId="15" borderId="20" xfId="0" applyFont="1" applyFill="1" applyBorder="1" applyAlignment="1">
      <alignment horizontal="right" wrapText="1"/>
    </xf>
    <xf numFmtId="0" fontId="48" fillId="13" borderId="20" xfId="0" applyFont="1" applyFill="1" applyBorder="1" applyAlignment="1">
      <alignment horizontal="right" wrapText="1"/>
    </xf>
    <xf numFmtId="0" fontId="48" fillId="19" borderId="20" xfId="0" applyFont="1" applyFill="1" applyBorder="1" applyAlignment="1">
      <alignment horizontal="right" wrapText="1"/>
    </xf>
    <xf numFmtId="9" fontId="48" fillId="19" borderId="20" xfId="1" applyFont="1" applyFill="1" applyBorder="1" applyAlignment="1">
      <alignment horizontal="right" vertical="center" wrapText="1"/>
    </xf>
    <xf numFmtId="0" fontId="48" fillId="10" borderId="28" xfId="0" applyFont="1" applyFill="1" applyBorder="1" applyAlignment="1">
      <alignment horizontal="right" wrapText="1"/>
    </xf>
    <xf numFmtId="0" fontId="48" fillId="20" borderId="20" xfId="1" applyNumberFormat="1" applyFont="1" applyFill="1" applyBorder="1" applyAlignment="1">
      <alignment horizontal="right" vertical="center" wrapText="1"/>
    </xf>
    <xf numFmtId="0" fontId="48" fillId="11" borderId="20" xfId="1" applyNumberFormat="1" applyFont="1" applyFill="1" applyBorder="1" applyAlignment="1">
      <alignment horizontal="right" vertical="center" wrapText="1"/>
    </xf>
    <xf numFmtId="0" fontId="48" fillId="39" borderId="20" xfId="1" applyNumberFormat="1" applyFont="1" applyFill="1" applyBorder="1" applyAlignment="1">
      <alignment horizontal="right" vertical="center" wrapText="1"/>
    </xf>
    <xf numFmtId="9" fontId="40" fillId="0" borderId="9" xfId="0" applyNumberFormat="1" applyFont="1" applyBorder="1" applyAlignment="1">
      <alignment horizontal="center"/>
    </xf>
    <xf numFmtId="9" fontId="40" fillId="0" borderId="28" xfId="0" applyNumberFormat="1" applyFont="1" applyBorder="1" applyAlignment="1">
      <alignment horizontal="center"/>
    </xf>
    <xf numFmtId="0" fontId="48" fillId="13" borderId="20" xfId="1" applyNumberFormat="1" applyFont="1" applyFill="1" applyBorder="1" applyAlignment="1">
      <alignment horizontal="right" vertical="center" wrapText="1"/>
    </xf>
    <xf numFmtId="9" fontId="48" fillId="33" borderId="20" xfId="1" applyFont="1" applyFill="1" applyBorder="1" applyAlignment="1">
      <alignment horizontal="right" vertical="center" wrapText="1"/>
    </xf>
    <xf numFmtId="0" fontId="48" fillId="19" borderId="20" xfId="1" applyNumberFormat="1" applyFont="1" applyFill="1" applyBorder="1" applyAlignment="1">
      <alignment horizontal="right" vertical="center" wrapText="1"/>
    </xf>
    <xf numFmtId="9" fontId="48" fillId="24" borderId="19" xfId="0" applyNumberFormat="1" applyFont="1" applyFill="1" applyBorder="1" applyAlignment="1">
      <alignment horizontal="right" wrapText="1"/>
    </xf>
    <xf numFmtId="1" fontId="36" fillId="36" borderId="34" xfId="1" applyNumberFormat="1" applyFont="1" applyFill="1" applyBorder="1" applyAlignment="1">
      <alignment horizontal="center" vertical="center"/>
    </xf>
    <xf numFmtId="1" fontId="36" fillId="36" borderId="15" xfId="1" applyNumberFormat="1" applyFont="1" applyFill="1" applyBorder="1" applyAlignment="1">
      <alignment horizontal="center" vertical="center"/>
    </xf>
    <xf numFmtId="0" fontId="3" fillId="14" borderId="20" xfId="1" applyNumberFormat="1" applyFont="1" applyFill="1" applyBorder="1" applyAlignment="1">
      <alignment horizontal="right" vertical="center" wrapText="1"/>
    </xf>
    <xf numFmtId="0" fontId="48" fillId="14" borderId="20" xfId="1" applyNumberFormat="1" applyFont="1" applyFill="1" applyBorder="1" applyAlignment="1">
      <alignment horizontal="right" vertical="center" wrapText="1"/>
    </xf>
    <xf numFmtId="0" fontId="40" fillId="0" borderId="9" xfId="0" applyNumberFormat="1" applyFont="1" applyBorder="1" applyAlignment="1">
      <alignment horizontal="center"/>
    </xf>
    <xf numFmtId="0" fontId="40" fillId="0" borderId="28" xfId="0" applyNumberFormat="1" applyFont="1" applyBorder="1" applyAlignment="1">
      <alignment horizontal="center"/>
    </xf>
    <xf numFmtId="0" fontId="36" fillId="20" borderId="34" xfId="1" applyNumberFormat="1" applyFont="1" applyFill="1" applyBorder="1" applyAlignment="1">
      <alignment horizontal="right" vertical="center"/>
    </xf>
    <xf numFmtId="0" fontId="36" fillId="20" borderId="20" xfId="0" applyNumberFormat="1" applyFont="1" applyFill="1" applyBorder="1" applyAlignment="1">
      <alignment horizontal="right"/>
    </xf>
    <xf numFmtId="9" fontId="36" fillId="20" borderId="20" xfId="3" applyNumberFormat="1" applyFont="1" applyFill="1" applyBorder="1" applyAlignment="1">
      <alignment horizontal="center"/>
    </xf>
    <xf numFmtId="9" fontId="55" fillId="6" borderId="34" xfId="1" applyFont="1" applyFill="1" applyBorder="1" applyAlignment="1">
      <alignment vertical="center"/>
    </xf>
    <xf numFmtId="9" fontId="55" fillId="6" borderId="34" xfId="1" applyFont="1" applyFill="1" applyBorder="1" applyAlignment="1">
      <alignment horizontal="center" vertical="center"/>
    </xf>
    <xf numFmtId="166" fontId="0" fillId="6" borderId="22" xfId="0" applyNumberFormat="1" applyFill="1" applyBorder="1" applyAlignment="1">
      <alignment horizontal="center" vertical="center"/>
    </xf>
    <xf numFmtId="9" fontId="35" fillId="6" borderId="22" xfId="1" applyFont="1" applyFill="1" applyBorder="1" applyAlignment="1">
      <alignment horizontal="center" vertical="center"/>
    </xf>
    <xf numFmtId="0" fontId="48" fillId="15" borderId="20" xfId="1" applyNumberFormat="1" applyFont="1" applyFill="1" applyBorder="1" applyAlignment="1">
      <alignment horizontal="right" vertical="center" wrapText="1"/>
    </xf>
    <xf numFmtId="0" fontId="40" fillId="0" borderId="5" xfId="1" applyNumberFormat="1" applyFont="1" applyBorder="1" applyAlignment="1">
      <alignment horizontal="center"/>
    </xf>
    <xf numFmtId="10" fontId="0" fillId="6" borderId="22" xfId="0" applyNumberFormat="1" applyFill="1" applyBorder="1" applyAlignment="1">
      <alignment horizontal="center" vertical="center"/>
    </xf>
    <xf numFmtId="9" fontId="0" fillId="6" borderId="22" xfId="0" applyNumberFormat="1" applyFill="1" applyBorder="1" applyAlignment="1">
      <alignment horizontal="center" vertical="center"/>
    </xf>
    <xf numFmtId="1" fontId="36" fillId="36" borderId="34" xfId="1" applyNumberFormat="1" applyFont="1" applyFill="1" applyBorder="1" applyAlignment="1">
      <alignment horizontal="center" vertical="center"/>
    </xf>
    <xf numFmtId="0" fontId="36" fillId="36" borderId="15" xfId="0" applyFont="1" applyFill="1" applyBorder="1" applyAlignment="1">
      <alignment horizontal="center"/>
    </xf>
    <xf numFmtId="0" fontId="36" fillId="36" borderId="20" xfId="0" applyFont="1" applyFill="1" applyBorder="1" applyAlignment="1">
      <alignment horizontal="center"/>
    </xf>
    <xf numFmtId="9" fontId="48" fillId="13" borderId="20" xfId="1" applyFont="1" applyFill="1" applyBorder="1" applyAlignment="1">
      <alignment horizontal="right" vertical="center" wrapText="1"/>
    </xf>
    <xf numFmtId="10" fontId="48" fillId="13" borderId="20" xfId="0" applyNumberFormat="1" applyFont="1" applyFill="1" applyBorder="1" applyAlignment="1">
      <alignment wrapText="1"/>
    </xf>
    <xf numFmtId="0" fontId="48" fillId="19" borderId="20" xfId="1" applyNumberFormat="1" applyFont="1" applyFill="1" applyBorder="1" applyAlignment="1">
      <alignment horizontal="center" vertical="center" wrapText="1"/>
    </xf>
    <xf numFmtId="0" fontId="48" fillId="37" borderId="20" xfId="1" applyNumberFormat="1" applyFont="1" applyFill="1" applyBorder="1" applyAlignment="1">
      <alignment horizontal="right" vertical="center" wrapText="1"/>
    </xf>
    <xf numFmtId="9" fontId="2" fillId="19" borderId="20" xfId="0" applyNumberFormat="1" applyFont="1" applyFill="1" applyBorder="1" applyAlignment="1">
      <alignment wrapText="1"/>
    </xf>
    <xf numFmtId="0" fontId="2" fillId="19" borderId="20" xfId="0" applyFont="1" applyFill="1" applyBorder="1" applyAlignment="1">
      <alignment wrapText="1"/>
    </xf>
    <xf numFmtId="0" fontId="2" fillId="19" borderId="20" xfId="0" applyFont="1" applyFill="1" applyBorder="1" applyAlignment="1">
      <alignment horizontal="right" wrapText="1"/>
    </xf>
    <xf numFmtId="9" fontId="2" fillId="19" borderId="20" xfId="0" applyNumberFormat="1" applyFont="1" applyFill="1" applyBorder="1" applyAlignment="1">
      <alignment horizontal="center" wrapText="1"/>
    </xf>
    <xf numFmtId="9" fontId="29" fillId="27" borderId="9" xfId="4" applyNumberFormat="1" applyFill="1" applyBorder="1" applyAlignment="1" applyProtection="1">
      <alignment horizontal="center" vertical="center"/>
    </xf>
    <xf numFmtId="9" fontId="29" fillId="27" borderId="20" xfId="4" applyNumberFormat="1" applyFill="1" applyBorder="1" applyAlignment="1" applyProtection="1">
      <alignment horizontal="center" vertical="center"/>
    </xf>
    <xf numFmtId="9" fontId="29" fillId="29" borderId="9" xfId="4" applyNumberFormat="1" applyFill="1" applyBorder="1" applyAlignment="1" applyProtection="1">
      <alignment horizontal="center" vertical="center"/>
    </xf>
    <xf numFmtId="9" fontId="29" fillId="27" borderId="28" xfId="4" applyNumberFormat="1" applyFill="1" applyBorder="1" applyAlignment="1" applyProtection="1">
      <alignment horizontal="center" vertical="center"/>
    </xf>
    <xf numFmtId="9" fontId="29" fillId="27" borderId="15" xfId="4" applyNumberFormat="1" applyFill="1" applyBorder="1" applyAlignment="1" applyProtection="1">
      <alignment horizontal="center" vertical="center"/>
    </xf>
    <xf numFmtId="9" fontId="29" fillId="29" borderId="15" xfId="4" applyNumberFormat="1" applyFill="1" applyBorder="1" applyAlignment="1" applyProtection="1">
      <alignment horizontal="center" vertical="center"/>
    </xf>
    <xf numFmtId="9" fontId="29" fillId="27" borderId="34" xfId="4" applyNumberFormat="1" applyFill="1" applyBorder="1" applyAlignment="1" applyProtection="1">
      <alignment horizontal="center" vertical="center"/>
    </xf>
    <xf numFmtId="0" fontId="36" fillId="20" borderId="31" xfId="1" applyNumberFormat="1" applyFont="1" applyFill="1" applyBorder="1" applyAlignment="1">
      <alignment horizontal="right" vertical="center"/>
    </xf>
    <xf numFmtId="10" fontId="36" fillId="20" borderId="31" xfId="1" applyNumberFormat="1" applyFont="1" applyFill="1" applyBorder="1" applyAlignment="1">
      <alignment horizontal="center" vertical="center"/>
    </xf>
    <xf numFmtId="0" fontId="36" fillId="32" borderId="34" xfId="1" applyNumberFormat="1" applyFont="1" applyFill="1" applyBorder="1" applyAlignment="1">
      <alignment vertical="center"/>
    </xf>
    <xf numFmtId="10" fontId="34" fillId="19" borderId="22" xfId="0" applyNumberFormat="1" applyFont="1" applyFill="1" applyBorder="1" applyAlignment="1">
      <alignment horizontal="center" vertical="center"/>
    </xf>
    <xf numFmtId="9" fontId="40" fillId="0" borderId="10" xfId="0" applyNumberFormat="1" applyFont="1" applyBorder="1" applyAlignment="1">
      <alignment horizontal="center"/>
    </xf>
    <xf numFmtId="9" fontId="40" fillId="0" borderId="29" xfId="0" applyNumberFormat="1" applyFont="1" applyBorder="1" applyAlignment="1">
      <alignment horizontal="center"/>
    </xf>
    <xf numFmtId="0" fontId="1" fillId="19" borderId="20" xfId="0" applyFont="1" applyFill="1" applyBorder="1" applyAlignment="1">
      <alignment wrapText="1"/>
    </xf>
    <xf numFmtId="9" fontId="1" fillId="19" borderId="20" xfId="0" applyNumberFormat="1" applyFont="1" applyFill="1" applyBorder="1" applyAlignment="1">
      <alignment wrapText="1"/>
    </xf>
    <xf numFmtId="0" fontId="40" fillId="0" borderId="10" xfId="0" applyNumberFormat="1" applyFont="1" applyBorder="1" applyAlignment="1">
      <alignment horizontal="center"/>
    </xf>
    <xf numFmtId="0" fontId="40" fillId="0" borderId="29" xfId="0" applyNumberFormat="1" applyFont="1" applyBorder="1" applyAlignment="1">
      <alignment horizontal="center"/>
    </xf>
    <xf numFmtId="0" fontId="0" fillId="33" borderId="20" xfId="0" applyFill="1" applyBorder="1"/>
    <xf numFmtId="0" fontId="36" fillId="36" borderId="34" xfId="1" applyNumberFormat="1" applyFont="1" applyFill="1" applyBorder="1" applyAlignment="1">
      <alignment vertical="center"/>
    </xf>
    <xf numFmtId="9" fontId="48" fillId="19" borderId="20" xfId="0" applyNumberFormat="1" applyFont="1" applyFill="1" applyBorder="1" applyAlignment="1">
      <alignment wrapText="1"/>
    </xf>
    <xf numFmtId="9" fontId="36" fillId="20" borderId="31" xfId="1" applyFont="1" applyFill="1" applyBorder="1" applyAlignment="1">
      <alignment horizontal="right" vertical="center"/>
    </xf>
    <xf numFmtId="9" fontId="36" fillId="20" borderId="34" xfId="1" applyFont="1" applyFill="1" applyBorder="1" applyAlignment="1">
      <alignment horizontal="right" vertical="center"/>
    </xf>
    <xf numFmtId="9" fontId="48" fillId="39" borderId="20" xfId="1" applyFont="1" applyFill="1" applyBorder="1" applyAlignment="1">
      <alignment horizontal="right" vertical="center" wrapText="1"/>
    </xf>
    <xf numFmtId="9" fontId="29" fillId="29" borderId="20" xfId="4" applyNumberFormat="1" applyFill="1" applyBorder="1" applyAlignment="1" applyProtection="1">
      <alignment horizontal="center" vertical="center"/>
    </xf>
    <xf numFmtId="0" fontId="0" fillId="9" borderId="18" xfId="0" applyFill="1" applyBorder="1" applyAlignment="1">
      <alignment horizontal="center" vertical="center" wrapText="1"/>
    </xf>
    <xf numFmtId="0" fontId="0" fillId="9" borderId="14" xfId="0" applyFill="1" applyBorder="1" applyAlignment="1">
      <alignment horizontal="center" vertical="center" wrapText="1"/>
    </xf>
    <xf numFmtId="0" fontId="0" fillId="9" borderId="6"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36" xfId="0" applyFill="1" applyBorder="1" applyAlignment="1">
      <alignment horizontal="center" vertical="center" wrapText="1"/>
    </xf>
    <xf numFmtId="0" fontId="0" fillId="9" borderId="37" xfId="0" applyFill="1" applyBorder="1" applyAlignment="1">
      <alignment horizontal="center" vertical="center" wrapText="1"/>
    </xf>
    <xf numFmtId="0" fontId="0" fillId="9" borderId="38" xfId="0" applyFill="1" applyBorder="1" applyAlignment="1">
      <alignment horizontal="center" vertical="center" wrapText="1"/>
    </xf>
    <xf numFmtId="0" fontId="0" fillId="9" borderId="39" xfId="0" applyFill="1" applyBorder="1" applyAlignment="1">
      <alignment horizontal="center" vertical="center" wrapText="1"/>
    </xf>
    <xf numFmtId="0" fontId="0" fillId="9" borderId="40" xfId="0" applyFill="1" applyBorder="1" applyAlignment="1">
      <alignment horizontal="center" vertical="center" wrapText="1"/>
    </xf>
    <xf numFmtId="0" fontId="0" fillId="16" borderId="6" xfId="0" applyFill="1" applyBorder="1" applyAlignment="1">
      <alignment horizontal="center" vertical="center" wrapText="1"/>
    </xf>
    <xf numFmtId="0" fontId="0" fillId="16" borderId="13" xfId="0" applyFill="1" applyBorder="1" applyAlignment="1">
      <alignment horizontal="center" vertical="center" wrapText="1"/>
    </xf>
    <xf numFmtId="0" fontId="0" fillId="16" borderId="23" xfId="0" applyFill="1" applyBorder="1" applyAlignment="1">
      <alignment horizontal="center" vertical="center" wrapText="1"/>
    </xf>
    <xf numFmtId="0" fontId="0" fillId="18" borderId="6" xfId="0" applyFill="1" applyBorder="1" applyAlignment="1">
      <alignment horizontal="center" vertical="center" wrapText="1"/>
    </xf>
    <xf numFmtId="0" fontId="0" fillId="18" borderId="13" xfId="0" applyFill="1" applyBorder="1" applyAlignment="1">
      <alignment horizontal="center" vertical="center" wrapText="1"/>
    </xf>
    <xf numFmtId="0" fontId="0" fillId="18" borderId="23"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36" xfId="0" applyFill="1" applyBorder="1" applyAlignment="1">
      <alignment horizontal="center" vertical="center" wrapText="1"/>
    </xf>
    <xf numFmtId="0" fontId="0" fillId="10" borderId="14"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23" xfId="0" applyFill="1" applyBorder="1" applyAlignment="1">
      <alignment horizontal="center" vertical="center" wrapText="1"/>
    </xf>
    <xf numFmtId="0" fontId="0" fillId="11" borderId="18" xfId="0" applyFill="1" applyBorder="1" applyAlignment="1">
      <alignment horizontal="center" vertical="center" wrapText="1"/>
    </xf>
    <xf numFmtId="0" fontId="0" fillId="11" borderId="36" xfId="0" applyFill="1" applyBorder="1" applyAlignment="1">
      <alignment horizontal="center" vertical="center" wrapText="1"/>
    </xf>
    <xf numFmtId="0" fontId="0" fillId="11" borderId="14"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3" xfId="0" applyFill="1" applyBorder="1" applyAlignment="1">
      <alignment horizontal="center" vertical="center" wrapText="1"/>
    </xf>
    <xf numFmtId="0" fontId="0" fillId="13" borderId="23" xfId="0" applyFill="1" applyBorder="1" applyAlignment="1">
      <alignment horizontal="center" vertical="center" wrapText="1"/>
    </xf>
    <xf numFmtId="0" fontId="0" fillId="13" borderId="36" xfId="0" applyFill="1" applyBorder="1" applyAlignment="1">
      <alignment horizontal="center" vertical="center" wrapText="1"/>
    </xf>
    <xf numFmtId="0" fontId="0" fillId="13" borderId="14" xfId="0"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0" fillId="19" borderId="6" xfId="0" applyFill="1" applyBorder="1" applyAlignment="1">
      <alignment horizontal="center" vertical="center" wrapText="1"/>
    </xf>
    <xf numFmtId="0" fontId="0" fillId="19" borderId="13" xfId="0" applyFill="1" applyBorder="1" applyAlignment="1">
      <alignment horizontal="center" vertical="center" wrapText="1"/>
    </xf>
    <xf numFmtId="0" fontId="0" fillId="19" borderId="23" xfId="0" applyFill="1" applyBorder="1" applyAlignment="1">
      <alignment horizontal="center" vertical="center" wrapText="1"/>
    </xf>
    <xf numFmtId="0" fontId="0" fillId="19" borderId="18" xfId="0" applyFill="1" applyBorder="1" applyAlignment="1">
      <alignment horizontal="center" vertical="center" wrapText="1"/>
    </xf>
    <xf numFmtId="0" fontId="0" fillId="19" borderId="36" xfId="0" applyFill="1" applyBorder="1" applyAlignment="1">
      <alignment horizontal="center" vertical="center" wrapText="1"/>
    </xf>
    <xf numFmtId="0" fontId="0" fillId="19" borderId="14" xfId="0"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textRotation="90"/>
    </xf>
    <xf numFmtId="0" fontId="7" fillId="4" borderId="13" xfId="0" applyFont="1" applyFill="1" applyBorder="1" applyAlignment="1">
      <alignment horizontal="center" vertical="center" textRotation="90"/>
    </xf>
    <xf numFmtId="0" fontId="7" fillId="4" borderId="23" xfId="0" applyFont="1" applyFill="1" applyBorder="1" applyAlignment="1">
      <alignment horizontal="center" vertical="center" textRotation="90"/>
    </xf>
    <xf numFmtId="0" fontId="10" fillId="6" borderId="6" xfId="0" applyFont="1" applyFill="1" applyBorder="1" applyAlignment="1">
      <alignment horizontal="center" vertical="center" textRotation="90"/>
    </xf>
    <xf numFmtId="0" fontId="10" fillId="6" borderId="13" xfId="0" applyFont="1" applyFill="1" applyBorder="1" applyAlignment="1">
      <alignment horizontal="center" vertical="center" textRotation="90"/>
    </xf>
    <xf numFmtId="0" fontId="10" fillId="6" borderId="23" xfId="0" applyFont="1" applyFill="1" applyBorder="1" applyAlignment="1">
      <alignment horizontal="center" vertical="center" textRotation="90"/>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0" fillId="7" borderId="6"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23" xfId="0" applyFill="1" applyBorder="1" applyAlignment="1">
      <alignment horizontal="center" vertical="center" wrapText="1"/>
    </xf>
    <xf numFmtId="0" fontId="0" fillId="7" borderId="8"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18"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41" xfId="0" applyFill="1" applyBorder="1" applyAlignment="1">
      <alignment horizontal="center" vertical="center" wrapText="1"/>
    </xf>
    <xf numFmtId="0" fontId="0" fillId="10" borderId="6"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23" xfId="0" applyFill="1" applyBorder="1" applyAlignment="1">
      <alignment horizontal="center" vertical="center" wrapText="1"/>
    </xf>
    <xf numFmtId="0" fontId="0" fillId="11" borderId="38" xfId="0" applyFill="1" applyBorder="1" applyAlignment="1" applyProtection="1">
      <alignment horizontal="center" vertical="center" wrapText="1"/>
      <protection locked="0"/>
    </xf>
    <xf numFmtId="0" fontId="0" fillId="11" borderId="39" xfId="0" applyFill="1" applyBorder="1" applyAlignment="1" applyProtection="1">
      <alignment horizontal="center" vertical="center" wrapText="1"/>
      <protection locked="0"/>
    </xf>
    <xf numFmtId="0" fontId="0" fillId="11" borderId="40"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13" xfId="0" applyFill="1" applyBorder="1" applyAlignment="1" applyProtection="1">
      <alignment horizontal="center" vertical="center" wrapText="1"/>
      <protection locked="0"/>
    </xf>
    <xf numFmtId="0" fontId="0" fillId="11" borderId="23" xfId="0" applyFill="1" applyBorder="1" applyAlignment="1" applyProtection="1">
      <alignment horizontal="center" vertical="center" wrapText="1"/>
      <protection locked="0"/>
    </xf>
    <xf numFmtId="0" fontId="0" fillId="11" borderId="33"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7" xfId="0" applyFill="1" applyBorder="1" applyAlignment="1">
      <alignment horizontal="center" vertical="center" wrapText="1"/>
    </xf>
    <xf numFmtId="0" fontId="0" fillId="20" borderId="38" xfId="0" applyNumberFormat="1" applyFill="1" applyBorder="1" applyAlignment="1">
      <alignment horizontal="center" vertical="center" wrapText="1"/>
    </xf>
    <xf numFmtId="0" fontId="0" fillId="20" borderId="39" xfId="0" applyNumberFormat="1" applyFill="1" applyBorder="1" applyAlignment="1">
      <alignment horizontal="center" vertical="center" wrapText="1"/>
    </xf>
    <xf numFmtId="0" fontId="0" fillId="21" borderId="6" xfId="0" applyNumberFormat="1" applyFill="1" applyBorder="1" applyAlignment="1">
      <alignment horizontal="center" vertical="center" wrapText="1"/>
    </xf>
    <xf numFmtId="0" fontId="0" fillId="21" borderId="13" xfId="0" applyNumberFormat="1" applyFill="1" applyBorder="1" applyAlignment="1">
      <alignment horizontal="center" vertical="center" wrapText="1"/>
    </xf>
    <xf numFmtId="0" fontId="0" fillId="21" borderId="23" xfId="0" applyNumberFormat="1" applyFill="1" applyBorder="1" applyAlignment="1">
      <alignment horizontal="center" vertical="center" wrapText="1"/>
    </xf>
    <xf numFmtId="0" fontId="15" fillId="21" borderId="18" xfId="0" applyFont="1" applyFill="1" applyBorder="1" applyAlignment="1">
      <alignment horizontal="center" vertical="center" wrapText="1"/>
    </xf>
    <xf numFmtId="0" fontId="15" fillId="21" borderId="36" xfId="0" applyFont="1" applyFill="1" applyBorder="1" applyAlignment="1">
      <alignment horizontal="center" vertical="center" wrapText="1"/>
    </xf>
    <xf numFmtId="0" fontId="15" fillId="21" borderId="14" xfId="0" applyFont="1" applyFill="1" applyBorder="1" applyAlignment="1">
      <alignment horizontal="center" vertical="center" wrapText="1"/>
    </xf>
    <xf numFmtId="0" fontId="0" fillId="22" borderId="6" xfId="0" applyNumberFormat="1" applyFill="1" applyBorder="1" applyAlignment="1">
      <alignment horizontal="center" vertical="center" wrapText="1"/>
    </xf>
    <xf numFmtId="0" fontId="0" fillId="22" borderId="13" xfId="0" applyNumberFormat="1" applyFill="1" applyBorder="1" applyAlignment="1">
      <alignment horizontal="center" vertical="center" wrapText="1"/>
    </xf>
    <xf numFmtId="0" fontId="0" fillId="22" borderId="23" xfId="0" applyNumberFormat="1" applyFill="1" applyBorder="1" applyAlignment="1">
      <alignment horizontal="center" vertical="center" wrapText="1"/>
    </xf>
    <xf numFmtId="0" fontId="0" fillId="23" borderId="38" xfId="0" applyFill="1" applyBorder="1" applyAlignment="1">
      <alignment horizontal="center" vertical="center" wrapText="1"/>
    </xf>
    <xf numFmtId="0" fontId="0" fillId="23" borderId="39" xfId="0" applyFill="1" applyBorder="1" applyAlignment="1">
      <alignment horizontal="center" vertical="center" wrapText="1"/>
    </xf>
    <xf numFmtId="0" fontId="0" fillId="23" borderId="40" xfId="0" applyFill="1" applyBorder="1" applyAlignment="1">
      <alignment horizontal="center" vertical="center" wrapText="1"/>
    </xf>
    <xf numFmtId="0" fontId="0" fillId="23" borderId="18" xfId="0" applyFill="1" applyBorder="1" applyAlignment="1">
      <alignment horizontal="center" vertical="center" wrapText="1"/>
    </xf>
    <xf numFmtId="0" fontId="0" fillId="23" borderId="36" xfId="0" applyFill="1" applyBorder="1" applyAlignment="1">
      <alignment horizontal="center" vertical="center" wrapText="1"/>
    </xf>
    <xf numFmtId="0" fontId="0" fillId="23" borderId="14" xfId="0" applyFill="1" applyBorder="1" applyAlignment="1">
      <alignment horizontal="center" vertical="center" wrapText="1"/>
    </xf>
    <xf numFmtId="0" fontId="0" fillId="14" borderId="46" xfId="0" applyFill="1" applyBorder="1" applyAlignment="1">
      <alignment horizontal="center" vertical="center" wrapText="1"/>
    </xf>
    <xf numFmtId="0" fontId="0" fillId="14" borderId="47" xfId="0" applyFill="1" applyBorder="1" applyAlignment="1">
      <alignment horizontal="center" vertical="center" wrapText="1"/>
    </xf>
    <xf numFmtId="0" fontId="0" fillId="14" borderId="48" xfId="0" applyFill="1" applyBorder="1" applyAlignment="1">
      <alignment horizontal="center" vertical="center" wrapText="1"/>
    </xf>
    <xf numFmtId="0" fontId="0" fillId="14" borderId="30" xfId="0" applyFill="1" applyBorder="1" applyAlignment="1">
      <alignment horizontal="center" vertical="center" wrapText="1"/>
    </xf>
    <xf numFmtId="0" fontId="0" fillId="14" borderId="22" xfId="0" applyFill="1" applyBorder="1" applyAlignment="1">
      <alignment horizontal="center" vertical="center" wrapText="1"/>
    </xf>
    <xf numFmtId="0" fontId="14" fillId="12" borderId="44" xfId="2" applyFont="1" applyFill="1" applyBorder="1" applyAlignment="1">
      <alignment horizontal="center" vertical="center" wrapText="1"/>
    </xf>
    <xf numFmtId="0" fontId="14" fillId="12" borderId="45" xfId="2" applyFont="1" applyFill="1" applyBorder="1" applyAlignment="1">
      <alignment horizontal="center" vertical="center" wrapText="1"/>
    </xf>
    <xf numFmtId="0" fontId="0" fillId="13" borderId="8" xfId="0" applyFill="1" applyBorder="1" applyAlignment="1">
      <alignment horizontal="center" vertical="center" wrapText="1"/>
    </xf>
    <xf numFmtId="0" fontId="0" fillId="13" borderId="18" xfId="0" applyFill="1" applyBorder="1" applyAlignment="1">
      <alignment horizontal="center" vertical="center" wrapText="1"/>
    </xf>
    <xf numFmtId="0" fontId="0" fillId="14" borderId="8" xfId="0" applyFill="1" applyBorder="1" applyAlignment="1">
      <alignment horizontal="center" vertical="center" wrapText="1"/>
    </xf>
    <xf numFmtId="0" fontId="0" fillId="14" borderId="14" xfId="0" applyFill="1" applyBorder="1" applyAlignment="1">
      <alignment horizontal="center" vertical="center" wrapText="1"/>
    </xf>
    <xf numFmtId="0" fontId="15" fillId="15" borderId="13" xfId="0" applyFont="1" applyFill="1" applyBorder="1" applyAlignment="1">
      <alignment horizontal="center" vertical="center" wrapText="1"/>
    </xf>
    <xf numFmtId="0" fontId="15" fillId="15" borderId="23"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15" fillId="15" borderId="36" xfId="0" applyFont="1" applyFill="1" applyBorder="1" applyAlignment="1">
      <alignment horizontal="center" vertical="center" wrapText="1"/>
    </xf>
    <xf numFmtId="0" fontId="15" fillId="15" borderId="14" xfId="0" applyFont="1" applyFill="1" applyBorder="1" applyAlignment="1">
      <alignment horizontal="center" vertical="center" wrapText="1"/>
    </xf>
    <xf numFmtId="0" fontId="0" fillId="16" borderId="18" xfId="0" applyFill="1" applyBorder="1" applyAlignment="1">
      <alignment horizontal="center" vertical="center" wrapText="1"/>
    </xf>
    <xf numFmtId="0" fontId="0" fillId="16" borderId="14" xfId="0" applyFill="1" applyBorder="1" applyAlignment="1">
      <alignment horizontal="center" vertical="center" wrapText="1"/>
    </xf>
    <xf numFmtId="0" fontId="0" fillId="17" borderId="6" xfId="0" applyFill="1" applyBorder="1" applyAlignment="1">
      <alignment horizontal="center" vertical="center" wrapText="1"/>
    </xf>
    <xf numFmtId="0" fontId="0" fillId="17" borderId="13" xfId="0" applyFill="1" applyBorder="1" applyAlignment="1">
      <alignment horizontal="center" vertical="center" wrapText="1"/>
    </xf>
    <xf numFmtId="0" fontId="0" fillId="17" borderId="23" xfId="0" applyFill="1" applyBorder="1" applyAlignment="1">
      <alignment horizontal="center" vertical="center" wrapText="1"/>
    </xf>
    <xf numFmtId="0" fontId="0" fillId="17" borderId="36" xfId="0" applyFill="1" applyBorder="1" applyAlignment="1">
      <alignment horizontal="center" vertical="center" wrapText="1"/>
    </xf>
    <xf numFmtId="0" fontId="0" fillId="17" borderId="14"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36" xfId="0" applyFill="1" applyBorder="1" applyAlignment="1">
      <alignment horizontal="center" vertical="center" wrapText="1"/>
    </xf>
    <xf numFmtId="0" fontId="0" fillId="18" borderId="14" xfId="0" applyFill="1" applyBorder="1" applyAlignment="1">
      <alignment horizontal="center" vertical="center" wrapText="1"/>
    </xf>
    <xf numFmtId="0" fontId="16" fillId="3" borderId="2" xfId="0" applyFont="1" applyFill="1" applyBorder="1" applyAlignment="1">
      <alignment horizontal="center"/>
    </xf>
    <xf numFmtId="0" fontId="16" fillId="3" borderId="7" xfId="0" applyFont="1" applyFill="1" applyBorder="1" applyAlignment="1">
      <alignment horizontal="center"/>
    </xf>
    <xf numFmtId="0" fontId="16" fillId="3" borderId="0" xfId="0" applyFont="1" applyFill="1" applyBorder="1" applyAlignment="1">
      <alignment horizontal="center"/>
    </xf>
    <xf numFmtId="0" fontId="16" fillId="3" borderId="39" xfId="0" applyFont="1" applyFill="1" applyBorder="1" applyAlignment="1">
      <alignment horizontal="center"/>
    </xf>
    <xf numFmtId="0" fontId="17" fillId="6" borderId="6" xfId="0" applyFont="1" applyFill="1" applyBorder="1" applyAlignment="1">
      <alignment horizontal="center" vertical="center" textRotation="90"/>
    </xf>
    <xf numFmtId="0" fontId="17" fillId="6" borderId="13" xfId="0" applyFont="1" applyFill="1" applyBorder="1" applyAlignment="1">
      <alignment horizontal="center" vertical="center" textRotation="90"/>
    </xf>
    <xf numFmtId="0" fontId="17" fillId="6" borderId="23" xfId="0" applyFont="1" applyFill="1" applyBorder="1" applyAlignment="1">
      <alignment horizontal="center" vertical="center" textRotation="90"/>
    </xf>
    <xf numFmtId="0" fontId="0" fillId="25" borderId="56" xfId="0" applyFill="1" applyBorder="1" applyAlignment="1">
      <alignment horizontal="center" vertical="center" wrapText="1"/>
    </xf>
    <xf numFmtId="0" fontId="0" fillId="25" borderId="58" xfId="0" applyFill="1" applyBorder="1" applyAlignment="1">
      <alignment horizontal="center" vertical="center" wrapText="1"/>
    </xf>
    <xf numFmtId="0" fontId="0" fillId="25" borderId="59" xfId="0" applyFill="1" applyBorder="1" applyAlignment="1">
      <alignment horizontal="center" vertical="center" wrapText="1"/>
    </xf>
    <xf numFmtId="0" fontId="0" fillId="25" borderId="6"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23" xfId="0" applyFill="1" applyBorder="1" applyAlignment="1">
      <alignment horizontal="center" vertical="center" wrapText="1"/>
    </xf>
    <xf numFmtId="0" fontId="0" fillId="25" borderId="18" xfId="0" applyFill="1" applyBorder="1" applyAlignment="1">
      <alignment horizontal="center" vertical="center" wrapText="1"/>
    </xf>
    <xf numFmtId="0" fontId="0" fillId="25" borderId="14" xfId="0" applyFill="1" applyBorder="1" applyAlignment="1">
      <alignment horizontal="center" vertical="center" wrapText="1"/>
    </xf>
    <xf numFmtId="0" fontId="0" fillId="25" borderId="22" xfId="0" applyFill="1" applyBorder="1" applyAlignment="1">
      <alignment horizontal="center" vertical="center" wrapText="1"/>
    </xf>
    <xf numFmtId="0" fontId="14" fillId="12" borderId="60" xfId="2" applyFont="1" applyFill="1" applyBorder="1" applyAlignment="1">
      <alignment horizontal="center" vertical="center" wrapText="1"/>
    </xf>
    <xf numFmtId="0" fontId="14" fillId="12" borderId="61" xfId="2" applyFont="1" applyFill="1" applyBorder="1" applyAlignment="1">
      <alignment horizontal="center" vertical="center" wrapText="1"/>
    </xf>
    <xf numFmtId="0" fontId="14" fillId="12" borderId="62" xfId="2" applyFont="1" applyFill="1" applyBorder="1" applyAlignment="1">
      <alignment horizontal="center" vertical="center" wrapText="1"/>
    </xf>
    <xf numFmtId="0" fontId="16" fillId="3" borderId="3" xfId="0" applyFont="1" applyFill="1" applyBorder="1" applyAlignment="1">
      <alignment horizontal="center"/>
    </xf>
    <xf numFmtId="0" fontId="16" fillId="3" borderId="4" xfId="0" applyFont="1" applyFill="1" applyBorder="1" applyAlignment="1">
      <alignment horizontal="center"/>
    </xf>
    <xf numFmtId="0" fontId="0" fillId="20" borderId="6" xfId="0" applyFill="1" applyBorder="1" applyAlignment="1">
      <alignment horizontal="center" vertical="center" wrapText="1"/>
    </xf>
    <xf numFmtId="0" fontId="0" fillId="20" borderId="13" xfId="0" applyFill="1" applyBorder="1" applyAlignment="1">
      <alignment horizontal="center" vertical="center" wrapText="1"/>
    </xf>
    <xf numFmtId="0" fontId="0" fillId="20" borderId="23" xfId="0" applyFill="1" applyBorder="1" applyAlignment="1">
      <alignment horizontal="center" vertical="center" wrapText="1"/>
    </xf>
    <xf numFmtId="0" fontId="0" fillId="20" borderId="18" xfId="0" applyFill="1" applyBorder="1" applyAlignment="1">
      <alignment horizontal="center" vertical="center" wrapText="1"/>
    </xf>
    <xf numFmtId="0" fontId="0" fillId="20" borderId="36" xfId="0" applyFill="1" applyBorder="1" applyAlignment="1">
      <alignment horizontal="center" vertical="center" wrapText="1"/>
    </xf>
    <xf numFmtId="0" fontId="0" fillId="20" borderId="14" xfId="0" applyFill="1" applyBorder="1" applyAlignment="1">
      <alignment horizontal="center" vertical="center" wrapText="1"/>
    </xf>
    <xf numFmtId="0" fontId="16" fillId="3" borderId="41" xfId="0" applyFont="1" applyFill="1" applyBorder="1" applyAlignment="1">
      <alignment horizontal="center"/>
    </xf>
    <xf numFmtId="0" fontId="16" fillId="3" borderId="40" xfId="0" applyFont="1" applyFill="1" applyBorder="1" applyAlignment="1">
      <alignment horizontal="center"/>
    </xf>
    <xf numFmtId="0" fontId="15" fillId="26" borderId="6"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23" xfId="0" applyFont="1" applyFill="1" applyBorder="1" applyAlignment="1">
      <alignment horizontal="center" vertical="center" wrapText="1"/>
    </xf>
    <xf numFmtId="0" fontId="0" fillId="26" borderId="18" xfId="0" applyFill="1" applyBorder="1" applyAlignment="1">
      <alignment horizontal="center" vertical="center" wrapText="1"/>
    </xf>
    <xf numFmtId="0" fontId="0" fillId="26" borderId="36" xfId="0" applyFill="1" applyBorder="1" applyAlignment="1">
      <alignment horizontal="center" vertical="center" wrapText="1"/>
    </xf>
    <xf numFmtId="0" fontId="0" fillId="26" borderId="14" xfId="0" applyFill="1" applyBorder="1" applyAlignment="1">
      <alignment horizontal="center" vertical="center" wrapText="1"/>
    </xf>
    <xf numFmtId="0" fontId="37" fillId="37" borderId="20" xfId="0" applyFont="1" applyFill="1" applyBorder="1" applyAlignment="1">
      <alignment horizontal="left" vertical="center"/>
    </xf>
    <xf numFmtId="0" fontId="37" fillId="32" borderId="34" xfId="0" applyFont="1" applyFill="1" applyBorder="1" applyAlignment="1">
      <alignment horizontal="left" vertical="center"/>
    </xf>
    <xf numFmtId="0" fontId="37" fillId="32" borderId="31" xfId="0" applyFont="1" applyFill="1" applyBorder="1" applyAlignment="1">
      <alignment horizontal="left" vertical="center"/>
    </xf>
    <xf numFmtId="0" fontId="37" fillId="32" borderId="15" xfId="0" applyFont="1" applyFill="1" applyBorder="1" applyAlignment="1">
      <alignment horizontal="left" vertical="center"/>
    </xf>
    <xf numFmtId="0" fontId="37" fillId="36" borderId="34" xfId="0" applyFont="1" applyFill="1" applyBorder="1" applyAlignment="1">
      <alignment horizontal="left" vertical="center"/>
    </xf>
    <xf numFmtId="0" fontId="37" fillId="36" borderId="15" xfId="0" applyFont="1" applyFill="1" applyBorder="1" applyAlignment="1">
      <alignment horizontal="left" vertical="center"/>
    </xf>
    <xf numFmtId="0" fontId="37" fillId="36" borderId="34" xfId="0" applyFont="1" applyFill="1" applyBorder="1" applyAlignment="1">
      <alignment horizontal="left" vertical="center" wrapText="1"/>
    </xf>
    <xf numFmtId="0" fontId="37" fillId="37" borderId="34" xfId="0" applyFont="1" applyFill="1" applyBorder="1" applyAlignment="1">
      <alignment horizontal="left" vertical="center"/>
    </xf>
    <xf numFmtId="0" fontId="37" fillId="37" borderId="15" xfId="0" applyFont="1" applyFill="1" applyBorder="1" applyAlignment="1">
      <alignment horizontal="left" vertical="center"/>
    </xf>
    <xf numFmtId="0" fontId="36" fillId="34" borderId="34" xfId="0" applyFont="1" applyFill="1" applyBorder="1" applyAlignment="1">
      <alignment horizontal="center"/>
    </xf>
    <xf numFmtId="0" fontId="36" fillId="34" borderId="31" xfId="0" applyFont="1" applyFill="1" applyBorder="1" applyAlignment="1">
      <alignment horizontal="center"/>
    </xf>
    <xf numFmtId="0" fontId="37" fillId="36" borderId="20" xfId="0" applyFont="1" applyFill="1" applyBorder="1" applyAlignment="1">
      <alignment horizontal="left" vertical="center"/>
    </xf>
    <xf numFmtId="0" fontId="37" fillId="37" borderId="31" xfId="0" applyFont="1" applyFill="1" applyBorder="1" applyAlignment="1">
      <alignment horizontal="left" vertical="center"/>
    </xf>
    <xf numFmtId="0" fontId="37" fillId="33" borderId="20" xfId="0" applyFont="1" applyFill="1" applyBorder="1" applyAlignment="1">
      <alignment horizontal="left" vertical="center"/>
    </xf>
    <xf numFmtId="0" fontId="37" fillId="32" borderId="20" xfId="0" applyFont="1" applyFill="1" applyBorder="1" applyAlignment="1">
      <alignment horizontal="left" vertical="center"/>
    </xf>
    <xf numFmtId="0" fontId="37" fillId="0" borderId="20" xfId="0" applyFont="1" applyBorder="1" applyAlignment="1">
      <alignment horizontal="center"/>
    </xf>
    <xf numFmtId="1" fontId="36" fillId="36" borderId="34" xfId="1" applyNumberFormat="1" applyFont="1" applyFill="1" applyBorder="1" applyAlignment="1">
      <alignment horizontal="center" vertical="center"/>
    </xf>
    <xf numFmtId="1" fontId="36" fillId="36" borderId="15" xfId="1" applyNumberFormat="1" applyFont="1" applyFill="1" applyBorder="1" applyAlignment="1">
      <alignment horizontal="center" vertical="center"/>
    </xf>
    <xf numFmtId="0" fontId="28" fillId="0" borderId="0" xfId="0" applyFont="1" applyAlignment="1">
      <alignment horizontal="center"/>
    </xf>
    <xf numFmtId="0" fontId="30" fillId="0" borderId="48" xfId="4" applyFont="1" applyFill="1" applyBorder="1" applyAlignment="1" applyProtection="1">
      <alignment horizontal="center" vertical="center"/>
    </xf>
    <xf numFmtId="0" fontId="30" fillId="0" borderId="41" xfId="4" applyFont="1" applyFill="1" applyBorder="1" applyAlignment="1" applyProtection="1">
      <alignment horizontal="center" vertical="center"/>
    </xf>
    <xf numFmtId="0" fontId="30" fillId="0" borderId="65" xfId="4" applyFont="1" applyFill="1" applyBorder="1" applyAlignment="1" applyProtection="1">
      <alignment horizontal="center" vertical="center"/>
    </xf>
    <xf numFmtId="0" fontId="30" fillId="0" borderId="30" xfId="4" applyFont="1" applyFill="1" applyBorder="1" applyAlignment="1" applyProtection="1">
      <alignment horizontal="center" vertical="center"/>
    </xf>
    <xf numFmtId="0" fontId="30" fillId="0" borderId="9" xfId="4" applyFont="1" applyFill="1" applyBorder="1" applyAlignment="1" applyProtection="1">
      <alignment horizontal="center" vertical="center"/>
    </xf>
    <xf numFmtId="0" fontId="30" fillId="0" borderId="10" xfId="4" applyFont="1" applyFill="1" applyBorder="1" applyAlignment="1" applyProtection="1">
      <alignment horizontal="center" vertical="center"/>
    </xf>
    <xf numFmtId="0" fontId="43" fillId="3" borderId="46" xfId="0" applyFont="1" applyFill="1" applyBorder="1" applyAlignment="1">
      <alignment horizontal="center" vertical="center" wrapText="1"/>
    </xf>
    <xf numFmtId="0" fontId="44" fillId="3" borderId="7" xfId="0" applyFont="1" applyFill="1" applyBorder="1" applyAlignment="1">
      <alignment wrapText="1"/>
    </xf>
    <xf numFmtId="0" fontId="44" fillId="3" borderId="38" xfId="0" applyFont="1" applyFill="1" applyBorder="1" applyAlignment="1">
      <alignment wrapText="1"/>
    </xf>
    <xf numFmtId="0" fontId="43" fillId="24" borderId="22" xfId="0" applyFont="1" applyFill="1" applyBorder="1" applyAlignment="1">
      <alignment horizontal="center" vertical="center" wrapText="1"/>
    </xf>
    <xf numFmtId="0" fontId="44" fillId="24" borderId="20" xfId="0" applyFont="1" applyFill="1" applyBorder="1" applyAlignment="1">
      <alignment wrapText="1"/>
    </xf>
    <xf numFmtId="0" fontId="44" fillId="24" borderId="21" xfId="0" applyFont="1" applyFill="1" applyBorder="1" applyAlignment="1">
      <alignment wrapText="1"/>
    </xf>
    <xf numFmtId="0" fontId="45" fillId="19" borderId="20" xfId="0" applyFont="1" applyFill="1" applyBorder="1" applyAlignment="1">
      <alignment horizontal="center" vertical="center" wrapText="1"/>
    </xf>
    <xf numFmtId="0" fontId="45" fillId="19" borderId="21" xfId="0" applyFont="1" applyFill="1" applyBorder="1" applyAlignment="1">
      <alignment horizontal="center" vertical="center" wrapText="1"/>
    </xf>
    <xf numFmtId="0" fontId="46" fillId="19" borderId="22" xfId="0" applyFont="1" applyFill="1" applyBorder="1" applyAlignment="1">
      <alignment horizontal="center" vertical="center" wrapText="1"/>
    </xf>
    <xf numFmtId="0" fontId="47" fillId="10" borderId="20" xfId="0" applyFont="1" applyFill="1" applyBorder="1" applyAlignment="1">
      <alignment horizontal="left" vertical="center" wrapText="1"/>
    </xf>
    <xf numFmtId="0" fontId="47" fillId="20" borderId="20" xfId="0" applyFont="1" applyFill="1" applyBorder="1" applyAlignment="1">
      <alignment horizontal="left" vertical="center" wrapText="1"/>
    </xf>
    <xf numFmtId="0" fontId="47" fillId="11" borderId="20" xfId="0" applyFont="1" applyFill="1" applyBorder="1" applyAlignment="1">
      <alignment horizontal="left" vertical="center" wrapText="1"/>
    </xf>
    <xf numFmtId="0" fontId="18" fillId="11" borderId="20" xfId="0" applyFont="1" applyFill="1" applyBorder="1" applyAlignment="1">
      <alignment horizontal="left" vertical="center" wrapText="1"/>
    </xf>
    <xf numFmtId="0" fontId="44" fillId="0" borderId="20" xfId="0" applyFont="1" applyBorder="1" applyAlignment="1">
      <alignment horizontal="left" vertical="center" wrapText="1"/>
    </xf>
    <xf numFmtId="0" fontId="47" fillId="39" borderId="20" xfId="0" applyFont="1" applyFill="1" applyBorder="1" applyAlignment="1">
      <alignment horizontal="left" vertical="center" wrapText="1"/>
    </xf>
    <xf numFmtId="0" fontId="18" fillId="39" borderId="20" xfId="0" applyFont="1" applyFill="1" applyBorder="1" applyAlignment="1">
      <alignment horizontal="left" vertical="top" wrapText="1"/>
    </xf>
    <xf numFmtId="0" fontId="47" fillId="39" borderId="20" xfId="0" applyFont="1" applyFill="1" applyBorder="1" applyAlignment="1">
      <alignment horizontal="left" vertical="top" wrapText="1"/>
    </xf>
    <xf numFmtId="0" fontId="18" fillId="15" borderId="20" xfId="0" applyFont="1" applyFill="1" applyBorder="1" applyAlignment="1">
      <alignment horizontal="left" vertical="center" wrapText="1"/>
    </xf>
    <xf numFmtId="0" fontId="47" fillId="15" borderId="20" xfId="0" applyFont="1" applyFill="1" applyBorder="1" applyAlignment="1">
      <alignment horizontal="left" vertical="center" wrapText="1"/>
    </xf>
    <xf numFmtId="0" fontId="18" fillId="13" borderId="34" xfId="0" applyFont="1" applyFill="1" applyBorder="1" applyAlignment="1">
      <alignment horizontal="left" vertical="center" wrapText="1"/>
    </xf>
    <xf numFmtId="0" fontId="47" fillId="13" borderId="31" xfId="0" applyFont="1" applyFill="1" applyBorder="1" applyAlignment="1">
      <alignment horizontal="left" vertical="center" wrapText="1"/>
    </xf>
    <xf numFmtId="0" fontId="47" fillId="13" borderId="15" xfId="0" applyFont="1" applyFill="1" applyBorder="1" applyAlignment="1">
      <alignment horizontal="left" vertical="center" wrapText="1"/>
    </xf>
    <xf numFmtId="0" fontId="18" fillId="15" borderId="34" xfId="0" applyFont="1" applyFill="1" applyBorder="1" applyAlignment="1">
      <alignment horizontal="left" vertical="center" wrapText="1"/>
    </xf>
    <xf numFmtId="0" fontId="47" fillId="15" borderId="31" xfId="0" applyFont="1" applyFill="1" applyBorder="1" applyAlignment="1">
      <alignment horizontal="left" vertical="center" wrapText="1"/>
    </xf>
    <xf numFmtId="0" fontId="47" fillId="15" borderId="15" xfId="0" applyFont="1" applyFill="1" applyBorder="1" applyAlignment="1">
      <alignment horizontal="left" vertical="center" wrapText="1"/>
    </xf>
    <xf numFmtId="0" fontId="18" fillId="13" borderId="20" xfId="0" applyFont="1" applyFill="1" applyBorder="1" applyAlignment="1">
      <alignment horizontal="left" vertical="center" wrapText="1"/>
    </xf>
    <xf numFmtId="0" fontId="47" fillId="13" borderId="20" xfId="0" applyFont="1" applyFill="1" applyBorder="1" applyAlignment="1">
      <alignment horizontal="left" vertical="center" wrapText="1"/>
    </xf>
    <xf numFmtId="0" fontId="18" fillId="10" borderId="20" xfId="0" applyFont="1" applyFill="1" applyBorder="1" applyAlignment="1">
      <alignment horizontal="left" vertical="center" wrapText="1"/>
    </xf>
    <xf numFmtId="0" fontId="46" fillId="19" borderId="18" xfId="0" applyFont="1" applyFill="1" applyBorder="1" applyAlignment="1">
      <alignment horizontal="center" vertical="center" wrapText="1"/>
    </xf>
    <xf numFmtId="0" fontId="46" fillId="19" borderId="36" xfId="0" applyFont="1" applyFill="1" applyBorder="1" applyAlignment="1">
      <alignment horizontal="center" vertical="center" wrapText="1"/>
    </xf>
    <xf numFmtId="0" fontId="46" fillId="19" borderId="14" xfId="0" applyFont="1" applyFill="1" applyBorder="1" applyAlignment="1">
      <alignment horizontal="center" vertical="center" wrapText="1"/>
    </xf>
    <xf numFmtId="0" fontId="18" fillId="10" borderId="34" xfId="0" applyFont="1" applyFill="1" applyBorder="1" applyAlignment="1">
      <alignment horizontal="left" vertical="center" wrapText="1"/>
    </xf>
    <xf numFmtId="0" fontId="47" fillId="10" borderId="31" xfId="0" applyFont="1" applyFill="1" applyBorder="1" applyAlignment="1">
      <alignment horizontal="left" vertical="center" wrapText="1"/>
    </xf>
    <xf numFmtId="0" fontId="47" fillId="10" borderId="15" xfId="0" applyFont="1" applyFill="1" applyBorder="1" applyAlignment="1">
      <alignment horizontal="left" vertical="center" wrapText="1"/>
    </xf>
    <xf numFmtId="0" fontId="18" fillId="19" borderId="20" xfId="0" applyFont="1" applyFill="1" applyBorder="1" applyAlignment="1">
      <alignment horizontal="left" vertical="center" wrapText="1"/>
    </xf>
    <xf numFmtId="0" fontId="47" fillId="19" borderId="20" xfId="0" applyFont="1" applyFill="1" applyBorder="1" applyAlignment="1">
      <alignment horizontal="left" vertical="center" wrapText="1"/>
    </xf>
    <xf numFmtId="0" fontId="47" fillId="24" borderId="58" xfId="0" applyFont="1" applyFill="1" applyBorder="1" applyAlignment="1">
      <alignment horizontal="left" vertical="center" wrapText="1"/>
    </xf>
    <xf numFmtId="0" fontId="47" fillId="24" borderId="19" xfId="0" applyFont="1" applyFill="1" applyBorder="1" applyAlignment="1">
      <alignment horizontal="left" vertical="center" wrapText="1"/>
    </xf>
    <xf numFmtId="0" fontId="47" fillId="19" borderId="58" xfId="0" applyFont="1" applyFill="1" applyBorder="1" applyAlignment="1">
      <alignment horizontal="left" vertical="center" wrapText="1"/>
    </xf>
    <xf numFmtId="0" fontId="47" fillId="19" borderId="19" xfId="0" applyFont="1" applyFill="1" applyBorder="1" applyAlignment="1">
      <alignment horizontal="left" vertical="center" wrapText="1"/>
    </xf>
    <xf numFmtId="0" fontId="47" fillId="10" borderId="24" xfId="0" applyFont="1" applyFill="1" applyBorder="1" applyAlignment="1">
      <alignment horizontal="left" vertical="center" wrapText="1"/>
    </xf>
    <xf numFmtId="0" fontId="44" fillId="10" borderId="28" xfId="0" applyFont="1" applyFill="1" applyBorder="1" applyAlignment="1">
      <alignment wrapText="1"/>
    </xf>
    <xf numFmtId="0" fontId="18" fillId="39" borderId="34" xfId="0" applyFont="1" applyFill="1" applyBorder="1" applyAlignment="1">
      <alignment horizontal="left" vertical="center" wrapText="1"/>
    </xf>
    <xf numFmtId="0" fontId="47" fillId="39" borderId="31" xfId="0" applyFont="1" applyFill="1" applyBorder="1" applyAlignment="1">
      <alignment horizontal="left" vertical="center" wrapText="1"/>
    </xf>
    <xf numFmtId="0" fontId="47" fillId="39" borderId="15" xfId="0" applyFont="1" applyFill="1" applyBorder="1" applyAlignment="1">
      <alignment horizontal="left" vertical="center" wrapText="1"/>
    </xf>
    <xf numFmtId="0" fontId="40" fillId="0" borderId="56" xfId="0" applyFont="1" applyFill="1" applyBorder="1" applyAlignment="1">
      <alignment horizontal="left"/>
    </xf>
    <xf numFmtId="0" fontId="40" fillId="0" borderId="75" xfId="0" applyFont="1" applyFill="1" applyBorder="1" applyAlignment="1">
      <alignment horizontal="left"/>
    </xf>
    <xf numFmtId="0" fontId="40" fillId="0" borderId="58" xfId="0" applyFont="1" applyFill="1" applyBorder="1" applyAlignment="1">
      <alignment horizontal="left"/>
    </xf>
    <xf numFmtId="0" fontId="40" fillId="0" borderId="73" xfId="0" applyFont="1" applyFill="1" applyBorder="1" applyAlignment="1">
      <alignment horizontal="left"/>
    </xf>
    <xf numFmtId="0" fontId="40" fillId="0" borderId="59" xfId="0" applyFont="1" applyFill="1" applyBorder="1" applyAlignment="1">
      <alignment horizontal="left"/>
    </xf>
    <xf numFmtId="0" fontId="40" fillId="0" borderId="76" xfId="0" applyFont="1" applyFill="1" applyBorder="1" applyAlignment="1">
      <alignment horizontal="left"/>
    </xf>
    <xf numFmtId="0" fontId="43" fillId="24" borderId="2" xfId="0" applyFont="1" applyFill="1" applyBorder="1" applyAlignment="1">
      <alignment horizontal="center" vertical="center" wrapText="1"/>
    </xf>
    <xf numFmtId="0" fontId="43" fillId="24" borderId="3" xfId="0" applyFont="1" applyFill="1" applyBorder="1" applyAlignment="1">
      <alignment horizontal="center" vertical="center" wrapText="1"/>
    </xf>
    <xf numFmtId="0" fontId="43" fillId="24" borderId="4" xfId="0" applyFont="1" applyFill="1" applyBorder="1" applyAlignment="1">
      <alignment horizontal="center" vertical="center" wrapText="1"/>
    </xf>
    <xf numFmtId="0" fontId="40" fillId="0" borderId="47" xfId="0" applyFont="1" applyBorder="1" applyAlignment="1">
      <alignment horizontal="left"/>
    </xf>
    <xf numFmtId="0" fontId="40" fillId="0" borderId="0" xfId="0" applyFont="1" applyBorder="1" applyAlignment="1">
      <alignment horizontal="left"/>
    </xf>
    <xf numFmtId="0" fontId="18" fillId="0" borderId="0" xfId="0" applyFont="1" applyBorder="1" applyAlignment="1">
      <alignment horizontal="center" wrapText="1"/>
    </xf>
    <xf numFmtId="0" fontId="0" fillId="0" borderId="0" xfId="0" applyAlignment="1">
      <alignment wrapText="1"/>
    </xf>
    <xf numFmtId="0" fontId="40" fillId="0" borderId="22" xfId="0" applyFont="1" applyFill="1" applyBorder="1" applyAlignment="1">
      <alignment horizontal="center"/>
    </xf>
    <xf numFmtId="0" fontId="40" fillId="0" borderId="20" xfId="0" applyFont="1" applyFill="1" applyBorder="1" applyAlignment="1">
      <alignment horizontal="center"/>
    </xf>
    <xf numFmtId="0" fontId="40" fillId="0" borderId="21" xfId="0" applyFont="1" applyFill="1" applyBorder="1" applyAlignment="1">
      <alignment horizontal="center"/>
    </xf>
    <xf numFmtId="0" fontId="52" fillId="0" borderId="22" xfId="0" applyFont="1" applyFill="1" applyBorder="1" applyAlignment="1">
      <alignment horizontal="center" vertical="center" wrapText="1"/>
    </xf>
    <xf numFmtId="0" fontId="52" fillId="0" borderId="20" xfId="0" applyFont="1" applyFill="1" applyBorder="1" applyAlignment="1">
      <alignment horizontal="center" vertical="center" wrapText="1"/>
    </xf>
    <xf numFmtId="0" fontId="52" fillId="0" borderId="21" xfId="0" applyFont="1" applyFill="1" applyBorder="1" applyAlignment="1">
      <alignment horizontal="center" vertical="center" wrapText="1"/>
    </xf>
    <xf numFmtId="0" fontId="40" fillId="0" borderId="22" xfId="0" applyFont="1" applyFill="1" applyBorder="1" applyAlignment="1">
      <alignment horizontal="center" wrapText="1"/>
    </xf>
    <xf numFmtId="0" fontId="40" fillId="0" borderId="20" xfId="0" applyFont="1" applyFill="1" applyBorder="1" applyAlignment="1">
      <alignment horizontal="center" wrapText="1"/>
    </xf>
    <xf numFmtId="0" fontId="0" fillId="0" borderId="21" xfId="0" applyBorder="1" applyAlignment="1">
      <alignment wrapText="1"/>
    </xf>
    <xf numFmtId="0" fontId="40" fillId="0" borderId="0" xfId="0" applyFont="1" applyFill="1" applyBorder="1" applyAlignment="1">
      <alignment horizontal="center"/>
    </xf>
    <xf numFmtId="0" fontId="0" fillId="0" borderId="30" xfId="0" applyFill="1" applyBorder="1" applyAlignment="1">
      <alignment horizontal="center"/>
    </xf>
    <xf numFmtId="0" fontId="0" fillId="0" borderId="9" xfId="0" applyFill="1" applyBorder="1" applyAlignment="1">
      <alignment horizontal="center"/>
    </xf>
    <xf numFmtId="0" fontId="0" fillId="0" borderId="22" xfId="0" applyFill="1" applyBorder="1" applyAlignment="1">
      <alignment horizontal="center"/>
    </xf>
    <xf numFmtId="0" fontId="0" fillId="0" borderId="20" xfId="0" applyFill="1" applyBorder="1" applyAlignment="1">
      <alignment horizontal="center"/>
    </xf>
    <xf numFmtId="0" fontId="0" fillId="0" borderId="24" xfId="0" applyFill="1" applyBorder="1" applyAlignment="1">
      <alignment horizontal="center"/>
    </xf>
    <xf numFmtId="0" fontId="0" fillId="0" borderId="28" xfId="0" applyFill="1" applyBorder="1" applyAlignment="1">
      <alignment horizontal="center"/>
    </xf>
    <xf numFmtId="0" fontId="49" fillId="0" borderId="9" xfId="0" applyFont="1" applyFill="1" applyBorder="1" applyAlignment="1">
      <alignment horizontal="center" wrapText="1"/>
    </xf>
    <xf numFmtId="0" fontId="49" fillId="0" borderId="20" xfId="0" applyFont="1" applyFill="1" applyBorder="1" applyAlignment="1">
      <alignment horizontal="center" wrapText="1"/>
    </xf>
    <xf numFmtId="0" fontId="49" fillId="0" borderId="11" xfId="0" applyFont="1" applyFill="1" applyBorder="1" applyAlignment="1">
      <alignment horizontal="center" wrapText="1"/>
    </xf>
    <xf numFmtId="0" fontId="49" fillId="0" borderId="10" xfId="0" applyFont="1" applyFill="1" applyBorder="1" applyAlignment="1">
      <alignment horizontal="center" wrapText="1"/>
    </xf>
    <xf numFmtId="0" fontId="49" fillId="0" borderId="19" xfId="0" applyFont="1" applyFill="1" applyBorder="1" applyAlignment="1">
      <alignment horizontal="center" wrapText="1"/>
    </xf>
    <xf numFmtId="0" fontId="49" fillId="0" borderId="21" xfId="0" applyFont="1" applyFill="1" applyBorder="1" applyAlignment="1">
      <alignment horizontal="center" wrapText="1"/>
    </xf>
    <xf numFmtId="0" fontId="49" fillId="0" borderId="20"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33" xfId="0" applyFont="1" applyFill="1" applyBorder="1" applyAlignment="1">
      <alignment horizontal="center" wrapText="1"/>
    </xf>
    <xf numFmtId="0" fontId="49" fillId="0" borderId="34" xfId="0" applyFont="1" applyFill="1" applyBorder="1" applyAlignment="1">
      <alignment horizontal="center" wrapText="1"/>
    </xf>
    <xf numFmtId="0" fontId="49" fillId="0" borderId="35" xfId="0" applyFont="1" applyFill="1" applyBorder="1" applyAlignment="1">
      <alignment horizontal="center" wrapText="1"/>
    </xf>
    <xf numFmtId="0" fontId="49" fillId="0" borderId="41" xfId="0" applyFont="1" applyFill="1" applyBorder="1" applyAlignment="1">
      <alignment horizontal="center" wrapText="1"/>
    </xf>
    <xf numFmtId="0" fontId="49" fillId="0" borderId="40" xfId="0" applyFont="1" applyFill="1" applyBorder="1" applyAlignment="1">
      <alignment horizontal="center" wrapText="1"/>
    </xf>
    <xf numFmtId="0" fontId="0" fillId="24" borderId="20" xfId="0" applyFill="1" applyBorder="1" applyAlignment="1">
      <alignment wrapText="1"/>
    </xf>
    <xf numFmtId="0" fontId="0" fillId="24" borderId="21" xfId="0" applyFill="1" applyBorder="1" applyAlignment="1">
      <alignment wrapText="1"/>
    </xf>
    <xf numFmtId="0" fontId="49" fillId="0" borderId="28" xfId="0" applyFont="1" applyFill="1" applyBorder="1" applyAlignment="1">
      <alignment horizontal="center" wrapText="1"/>
    </xf>
    <xf numFmtId="0" fontId="49" fillId="0" borderId="29" xfId="0" applyFont="1" applyFill="1" applyBorder="1" applyAlignment="1">
      <alignment horizontal="center" wrapText="1"/>
    </xf>
    <xf numFmtId="0" fontId="0" fillId="0" borderId="0" xfId="0" applyAlignment="1">
      <alignment horizontal="center" wrapText="1"/>
    </xf>
    <xf numFmtId="0" fontId="40" fillId="0" borderId="20" xfId="0" applyFont="1" applyFill="1" applyBorder="1" applyAlignment="1">
      <alignment horizontal="center" vertical="center" wrapText="1"/>
    </xf>
    <xf numFmtId="0" fontId="40" fillId="0" borderId="21"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53" fillId="0" borderId="22" xfId="0" applyFont="1" applyFill="1" applyBorder="1" applyAlignment="1">
      <alignment horizontal="center" vertical="center" wrapText="1"/>
    </xf>
    <xf numFmtId="0" fontId="53" fillId="0" borderId="20" xfId="0" applyFont="1" applyFill="1" applyBorder="1" applyAlignment="1">
      <alignment horizontal="center" vertical="center" wrapText="1"/>
    </xf>
    <xf numFmtId="0" fontId="53"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20"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43" fillId="24" borderId="18" xfId="0" applyFont="1" applyFill="1" applyBorder="1" applyAlignment="1">
      <alignment horizontal="center" vertical="center" wrapText="1"/>
    </xf>
    <xf numFmtId="0" fontId="0" fillId="24" borderId="34" xfId="0" applyFill="1" applyBorder="1" applyAlignment="1">
      <alignment wrapText="1"/>
    </xf>
    <xf numFmtId="0" fontId="0" fillId="24" borderId="35" xfId="0" applyFill="1" applyBorder="1" applyAlignment="1">
      <alignment wrapText="1"/>
    </xf>
    <xf numFmtId="0" fontId="50" fillId="0" borderId="58" xfId="0" applyFont="1" applyFill="1" applyBorder="1" applyAlignment="1">
      <alignment horizontal="center"/>
    </xf>
    <xf numFmtId="0" fontId="50" fillId="0" borderId="73" xfId="0" applyFont="1" applyFill="1" applyBorder="1" applyAlignment="1">
      <alignment horizontal="center"/>
    </xf>
    <xf numFmtId="0" fontId="50" fillId="0" borderId="50" xfId="0" applyFont="1" applyFill="1" applyBorder="1" applyAlignment="1">
      <alignment horizontal="center"/>
    </xf>
    <xf numFmtId="0" fontId="50" fillId="0" borderId="58" xfId="0" applyFont="1" applyFill="1" applyBorder="1" applyAlignment="1">
      <alignment horizontal="center" wrapText="1"/>
    </xf>
    <xf numFmtId="0" fontId="50" fillId="0" borderId="73" xfId="0" applyFont="1" applyFill="1" applyBorder="1" applyAlignment="1">
      <alignment horizontal="center" wrapText="1"/>
    </xf>
    <xf numFmtId="0" fontId="50" fillId="0" borderId="50" xfId="0" applyFont="1" applyFill="1" applyBorder="1" applyAlignment="1">
      <alignment horizontal="center" wrapText="1"/>
    </xf>
    <xf numFmtId="0" fontId="52" fillId="0" borderId="81"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78"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74"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49" fillId="0" borderId="80" xfId="0" applyFont="1" applyFill="1" applyBorder="1" applyAlignment="1">
      <alignment horizontal="center" wrapText="1"/>
    </xf>
    <xf numFmtId="0" fontId="49" fillId="0" borderId="7" xfId="0" applyFont="1" applyFill="1" applyBorder="1" applyAlignment="1">
      <alignment horizontal="center" wrapText="1"/>
    </xf>
    <xf numFmtId="0" fontId="49" fillId="0" borderId="42" xfId="0" applyFont="1" applyFill="1" applyBorder="1" applyAlignment="1">
      <alignment horizontal="center" wrapText="1"/>
    </xf>
    <xf numFmtId="0" fontId="49" fillId="0" borderId="68" xfId="0" applyFont="1" applyFill="1" applyBorder="1" applyAlignment="1">
      <alignment horizontal="center" wrapText="1"/>
    </xf>
    <xf numFmtId="0" fontId="49" fillId="0" borderId="74" xfId="0" applyFont="1" applyFill="1" applyBorder="1" applyAlignment="1">
      <alignment horizontal="center" wrapText="1"/>
    </xf>
    <xf numFmtId="0" fontId="49" fillId="0" borderId="17" xfId="0" applyFont="1" applyFill="1" applyBorder="1" applyAlignment="1">
      <alignment horizontal="center" wrapText="1"/>
    </xf>
    <xf numFmtId="0" fontId="49" fillId="0" borderId="38" xfId="0" applyFont="1" applyFill="1" applyBorder="1" applyAlignment="1">
      <alignment horizontal="center" wrapText="1"/>
    </xf>
    <xf numFmtId="0" fontId="49" fillId="0" borderId="12" xfId="0" applyFont="1" applyFill="1" applyBorder="1" applyAlignment="1">
      <alignment horizontal="center" wrapText="1"/>
    </xf>
    <xf numFmtId="0" fontId="40" fillId="0" borderId="0" xfId="0" applyFont="1" applyBorder="1" applyAlignment="1">
      <alignment horizontal="center"/>
    </xf>
    <xf numFmtId="0" fontId="51" fillId="0" borderId="58" xfId="0" applyFont="1" applyBorder="1" applyAlignment="1">
      <alignment horizontal="center" wrapText="1"/>
    </xf>
    <xf numFmtId="0" fontId="51" fillId="0" borderId="73" xfId="0" applyFont="1" applyBorder="1" applyAlignment="1">
      <alignment horizontal="center" wrapText="1"/>
    </xf>
    <xf numFmtId="0" fontId="0" fillId="0" borderId="73" xfId="0" applyBorder="1" applyAlignment="1">
      <alignment horizontal="center" wrapText="1"/>
    </xf>
    <xf numFmtId="0" fontId="0" fillId="0" borderId="50" xfId="0" applyBorder="1" applyAlignment="1">
      <alignment horizontal="center" wrapText="1"/>
    </xf>
    <xf numFmtId="0" fontId="54" fillId="0" borderId="0" xfId="0" applyFont="1" applyBorder="1" applyAlignment="1">
      <alignment horizontal="center"/>
    </xf>
    <xf numFmtId="0" fontId="0" fillId="3" borderId="7" xfId="0" applyFill="1" applyBorder="1" applyAlignment="1">
      <alignment wrapText="1"/>
    </xf>
    <xf numFmtId="0" fontId="0" fillId="3" borderId="38" xfId="0" applyFill="1" applyBorder="1" applyAlignment="1">
      <alignment wrapText="1"/>
    </xf>
    <xf numFmtId="0" fontId="29" fillId="0" borderId="20" xfId="4" applyBorder="1" applyAlignment="1" applyProtection="1">
      <alignment horizontal="center" vertical="justify" wrapText="1"/>
    </xf>
    <xf numFmtId="0" fontId="0" fillId="0" borderId="20" xfId="0" applyBorder="1" applyAlignment="1">
      <alignment horizont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0" xfId="0" applyBorder="1" applyAlignment="1">
      <alignment horizontal="center" wrapText="1"/>
    </xf>
    <xf numFmtId="0" fontId="38" fillId="0" borderId="0" xfId="0" applyFont="1" applyAlignment="1">
      <alignment horizontal="center"/>
    </xf>
    <xf numFmtId="0" fontId="40" fillId="31" borderId="20" xfId="0" applyFont="1" applyFill="1" applyBorder="1" applyAlignment="1">
      <alignment horizontal="center"/>
    </xf>
    <xf numFmtId="0" fontId="29" fillId="0" borderId="73" xfId="4" applyBorder="1" applyAlignment="1" applyProtection="1">
      <alignment horizontal="center"/>
    </xf>
    <xf numFmtId="0" fontId="29" fillId="0" borderId="19" xfId="4" applyBorder="1" applyAlignment="1" applyProtection="1">
      <alignment horizontal="center"/>
    </xf>
    <xf numFmtId="0" fontId="41" fillId="0" borderId="52" xfId="0" applyFont="1" applyBorder="1" applyAlignment="1">
      <alignment horizontal="center" vertical="center" wrapText="1"/>
    </xf>
    <xf numFmtId="0" fontId="41" fillId="0" borderId="19" xfId="0" applyFont="1" applyBorder="1" applyAlignment="1">
      <alignment horizontal="center" vertical="center" wrapText="1"/>
    </xf>
    <xf numFmtId="0" fontId="29" fillId="0" borderId="52" xfId="4" applyBorder="1" applyAlignment="1" applyProtection="1">
      <alignment horizontal="center"/>
    </xf>
    <xf numFmtId="0" fontId="40" fillId="31" borderId="52" xfId="0" applyFont="1" applyFill="1" applyBorder="1" applyAlignment="1">
      <alignment horizontal="center"/>
    </xf>
    <xf numFmtId="0" fontId="40" fillId="31" borderId="19" xfId="0" applyFont="1" applyFill="1" applyBorder="1" applyAlignment="1">
      <alignment horizontal="center"/>
    </xf>
    <xf numFmtId="0" fontId="42" fillId="0" borderId="52" xfId="0" applyFont="1" applyBorder="1" applyAlignment="1">
      <alignment horizontal="center"/>
    </xf>
    <xf numFmtId="0" fontId="42" fillId="0" borderId="19" xfId="0" applyFont="1" applyBorder="1" applyAlignment="1">
      <alignment horizontal="center"/>
    </xf>
    <xf numFmtId="0" fontId="26" fillId="0" borderId="20" xfId="0" applyFont="1" applyBorder="1" applyAlignment="1">
      <alignment horizontal="center"/>
    </xf>
  </cellXfs>
  <cellStyles count="7">
    <cellStyle name="Entrada" xfId="2" builtinId="20"/>
    <cellStyle name="Hipervínculo" xfId="4" builtinId="8"/>
    <cellStyle name="Millares" xfId="5" builtinId="3"/>
    <cellStyle name="Moneda" xfId="6" builtinId="4"/>
    <cellStyle name="Normal" xfId="0" builtinId="0"/>
    <cellStyle name="Normal 5" xfId="3" xr:uid="{00000000-0005-0000-0000-000005000000}"/>
    <cellStyle name="Porcentaje"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Horario de visitas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011592300962381E-2"/>
          <c:y val="0.17171296296296298"/>
          <c:w val="0.88498840769903764"/>
          <c:h val="0.5848673082531350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ENCUESTAS'!$B$1:$M$1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ENCUESTAS'!$B$2:$M$2</c:f>
              <c:numCache>
                <c:formatCode>0%</c:formatCode>
                <c:ptCount val="12"/>
                <c:pt idx="0">
                  <c:v>0.98</c:v>
                </c:pt>
                <c:pt idx="1">
                  <c:v>0.97</c:v>
                </c:pt>
                <c:pt idx="2">
                  <c:v>0.98</c:v>
                </c:pt>
                <c:pt idx="3">
                  <c:v>0.96</c:v>
                </c:pt>
                <c:pt idx="4">
                  <c:v>0.99</c:v>
                </c:pt>
                <c:pt idx="5">
                  <c:v>0.96</c:v>
                </c:pt>
                <c:pt idx="6">
                  <c:v>1</c:v>
                </c:pt>
              </c:numCache>
            </c:numRef>
          </c:val>
          <c:smooth val="0"/>
          <c:extLst>
            <c:ext xmlns:c16="http://schemas.microsoft.com/office/drawing/2014/chart" uri="{C3380CC4-5D6E-409C-BE32-E72D297353CC}">
              <c16:uniqueId val="{00000000-558B-43D0-99CB-023C9B29D0DA}"/>
            </c:ext>
          </c:extLst>
        </c:ser>
        <c:dLbls>
          <c:showLegendKey val="0"/>
          <c:showVal val="0"/>
          <c:showCatName val="0"/>
          <c:showSerName val="0"/>
          <c:showPercent val="0"/>
          <c:showBubbleSize val="0"/>
        </c:dLbls>
        <c:marker val="1"/>
        <c:smooth val="0"/>
        <c:axId val="361712776"/>
        <c:axId val="361713104"/>
      </c:lineChart>
      <c:catAx>
        <c:axId val="361712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713104"/>
        <c:crossesAt val="0.8"/>
        <c:auto val="1"/>
        <c:lblAlgn val="ctr"/>
        <c:lblOffset val="100"/>
        <c:noMultiLvlLbl val="0"/>
      </c:catAx>
      <c:valAx>
        <c:axId val="361713104"/>
        <c:scaling>
          <c:orientation val="minMax"/>
          <c:min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1712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Número de pacientes admitidos durante las primeras 48 horas/Número de solicitudes de remisión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'INDICADORES HOSPI'!$A$22</c:f>
              <c:strCache>
                <c:ptCount val="1"/>
                <c:pt idx="0">
                  <c:v>Resultado</c:v>
                </c:pt>
              </c:strCache>
            </c:strRef>
          </c:tx>
          <c:spPr>
            <a:ln w="28575" cap="rnd">
              <a:solidFill>
                <a:schemeClr val="accent1"/>
              </a:solidFill>
              <a:round/>
            </a:ln>
            <a:effectLst/>
          </c:spPr>
          <c:marker>
            <c:symbol val="none"/>
          </c:marker>
          <c:cat>
            <c:strRef>
              <c:f>'INDICADORES HOSPI'!$B$19:$N$19</c:f>
              <c:strCache>
                <c:ptCount val="13"/>
                <c:pt idx="1">
                  <c:v>Enero</c:v>
                </c:pt>
                <c:pt idx="2">
                  <c:v>Febrero</c:v>
                </c:pt>
                <c:pt idx="3">
                  <c:v>Marzo</c:v>
                </c:pt>
                <c:pt idx="4">
                  <c:v>Abril</c:v>
                </c:pt>
                <c:pt idx="5">
                  <c:v>Mayo</c:v>
                </c:pt>
                <c:pt idx="6">
                  <c:v>Junio</c:v>
                </c:pt>
                <c:pt idx="7">
                  <c:v>Julio</c:v>
                </c:pt>
                <c:pt idx="8">
                  <c:v>Agosto</c:v>
                </c:pt>
                <c:pt idx="9">
                  <c:v>Septiembre</c:v>
                </c:pt>
                <c:pt idx="10">
                  <c:v>Octubre</c:v>
                </c:pt>
                <c:pt idx="11">
                  <c:v>Noviembre</c:v>
                </c:pt>
                <c:pt idx="12">
                  <c:v>Diciembre</c:v>
                </c:pt>
              </c:strCache>
            </c:strRef>
          </c:cat>
          <c:val>
            <c:numRef>
              <c:f>'INDICADORES HOSPI'!$B$22:$N$22</c:f>
              <c:numCache>
                <c:formatCode>0.0%</c:formatCode>
                <c:ptCount val="13"/>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A43A-439B-95FE-494718FF7B0E}"/>
            </c:ext>
          </c:extLst>
        </c:ser>
        <c:dLbls>
          <c:showLegendKey val="0"/>
          <c:showVal val="0"/>
          <c:showCatName val="0"/>
          <c:showSerName val="0"/>
          <c:showPercent val="0"/>
          <c:showBubbleSize val="0"/>
        </c:dLbls>
        <c:smooth val="0"/>
        <c:axId val="641525216"/>
        <c:axId val="641526528"/>
      </c:lineChart>
      <c:catAx>
        <c:axId val="641525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26528"/>
        <c:crosses val="autoZero"/>
        <c:auto val="1"/>
        <c:lblAlgn val="ctr"/>
        <c:lblOffset val="100"/>
        <c:noMultiLvlLbl val="0"/>
      </c:catAx>
      <c:valAx>
        <c:axId val="641526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25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Número de pacientes comentados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HOSPI'!$C$40:$N$40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HOSPI'!$C$43:$N$43</c:f>
              <c:numCache>
                <c:formatCode>0.0%</c:formatCode>
                <c:ptCount val="12"/>
                <c:pt idx="0">
                  <c:v>0</c:v>
                </c:pt>
                <c:pt idx="1">
                  <c:v>0</c:v>
                </c:pt>
                <c:pt idx="2">
                  <c:v>0</c:v>
                </c:pt>
                <c:pt idx="3">
                  <c:v>0</c:v>
                </c:pt>
                <c:pt idx="4">
                  <c:v>3.4692107545533389E-2</c:v>
                </c:pt>
                <c:pt idx="5">
                  <c:v>4.8800000000000003E-2</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482-41EF-A0BF-A052CFEEB4F9}"/>
            </c:ext>
          </c:extLst>
        </c:ser>
        <c:dLbls>
          <c:showLegendKey val="0"/>
          <c:showVal val="0"/>
          <c:showCatName val="0"/>
          <c:showSerName val="0"/>
          <c:showPercent val="0"/>
          <c:showBubbleSize val="0"/>
        </c:dLbls>
        <c:smooth val="0"/>
        <c:axId val="641652920"/>
        <c:axId val="641656200"/>
      </c:lineChart>
      <c:catAx>
        <c:axId val="6416529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56200"/>
        <c:crosses val="autoZero"/>
        <c:auto val="1"/>
        <c:lblAlgn val="ctr"/>
        <c:lblOffset val="100"/>
        <c:noMultiLvlLbl val="0"/>
      </c:catAx>
      <c:valAx>
        <c:axId val="6416562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52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Número de pacientes con cumplimiento del plan de cuidados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HOSPI'!$C$61:$N$61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HOSPI'!$C$64:$N$64</c:f>
              <c:numCache>
                <c:formatCode>0.0%</c:formatCode>
                <c:ptCount val="12"/>
                <c:pt idx="0">
                  <c:v>1</c:v>
                </c:pt>
                <c:pt idx="1">
                  <c:v>1</c:v>
                </c:pt>
                <c:pt idx="2">
                  <c:v>0.95238095238095233</c:v>
                </c:pt>
                <c:pt idx="3">
                  <c:v>0.88095238095238093</c:v>
                </c:pt>
                <c:pt idx="4">
                  <c:v>0.875</c:v>
                </c:pt>
                <c:pt idx="5">
                  <c:v>0.47619047619047616</c:v>
                </c:pt>
                <c:pt idx="6">
                  <c:v>0.14285714285714285</c:v>
                </c:pt>
                <c:pt idx="7">
                  <c:v>0</c:v>
                </c:pt>
                <c:pt idx="8">
                  <c:v>0</c:v>
                </c:pt>
                <c:pt idx="9">
                  <c:v>0</c:v>
                </c:pt>
                <c:pt idx="10">
                  <c:v>0</c:v>
                </c:pt>
                <c:pt idx="11">
                  <c:v>0</c:v>
                </c:pt>
              </c:numCache>
            </c:numRef>
          </c:val>
          <c:smooth val="0"/>
          <c:extLst>
            <c:ext xmlns:c16="http://schemas.microsoft.com/office/drawing/2014/chart" uri="{C3380CC4-5D6E-409C-BE32-E72D297353CC}">
              <c16:uniqueId val="{00000000-B7B5-4F06-8817-AE16B4D397FC}"/>
            </c:ext>
          </c:extLst>
        </c:ser>
        <c:dLbls>
          <c:showLegendKey val="0"/>
          <c:showVal val="0"/>
          <c:showCatName val="0"/>
          <c:showSerName val="0"/>
          <c:showPercent val="0"/>
          <c:showBubbleSize val="0"/>
        </c:dLbls>
        <c:smooth val="0"/>
        <c:axId val="641710976"/>
        <c:axId val="641711304"/>
      </c:lineChart>
      <c:catAx>
        <c:axId val="64171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711304"/>
        <c:crosses val="autoZero"/>
        <c:auto val="1"/>
        <c:lblAlgn val="ctr"/>
        <c:lblOffset val="100"/>
        <c:noMultiLvlLbl val="0"/>
      </c:catAx>
      <c:valAx>
        <c:axId val="641711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710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Número de pacientes sin demanda insatisfecha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HOSPI'!$C$82:$N$82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HOSPI'!$C$85:$N$85</c:f>
              <c:numCache>
                <c:formatCode>0.0%</c:formatCode>
                <c:ptCount val="12"/>
                <c:pt idx="0">
                  <c:v>0.78658536585365857</c:v>
                </c:pt>
                <c:pt idx="1">
                  <c:v>0.97435897435897434</c:v>
                </c:pt>
                <c:pt idx="2">
                  <c:v>0.83798882681564246</c:v>
                </c:pt>
                <c:pt idx="3">
                  <c:v>0.89928057553956831</c:v>
                </c:pt>
                <c:pt idx="4">
                  <c:v>0.91275167785234901</c:v>
                </c:pt>
                <c:pt idx="5">
                  <c:v>0.75</c:v>
                </c:pt>
                <c:pt idx="6">
                  <c:v>0.79396984924623115</c:v>
                </c:pt>
                <c:pt idx="7">
                  <c:v>0</c:v>
                </c:pt>
                <c:pt idx="8">
                  <c:v>0</c:v>
                </c:pt>
                <c:pt idx="9">
                  <c:v>0</c:v>
                </c:pt>
                <c:pt idx="10">
                  <c:v>0</c:v>
                </c:pt>
                <c:pt idx="11">
                  <c:v>0</c:v>
                </c:pt>
              </c:numCache>
            </c:numRef>
          </c:val>
          <c:smooth val="0"/>
          <c:extLst>
            <c:ext xmlns:c16="http://schemas.microsoft.com/office/drawing/2014/chart" uri="{C3380CC4-5D6E-409C-BE32-E72D297353CC}">
              <c16:uniqueId val="{00000000-D550-4BA0-AD9C-33E57B30A729}"/>
            </c:ext>
          </c:extLst>
        </c:ser>
        <c:dLbls>
          <c:showLegendKey val="0"/>
          <c:showVal val="0"/>
          <c:showCatName val="0"/>
          <c:showSerName val="0"/>
          <c:showPercent val="0"/>
          <c:showBubbleSize val="0"/>
        </c:dLbls>
        <c:smooth val="0"/>
        <c:axId val="641751648"/>
        <c:axId val="641757552"/>
      </c:lineChart>
      <c:catAx>
        <c:axId val="64175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757552"/>
        <c:crosses val="autoZero"/>
        <c:auto val="1"/>
        <c:lblAlgn val="ctr"/>
        <c:lblOffset val="100"/>
        <c:noMultiLvlLbl val="0"/>
      </c:catAx>
      <c:valAx>
        <c:axId val="641757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751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HOSPI'!$C$103:$N$103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HOSPI'!$C$106:$N$106</c:f>
              <c:numCache>
                <c:formatCode>0.0%</c:formatCode>
                <c:ptCount val="12"/>
                <c:pt idx="0">
                  <c:v>0.82352941176470584</c:v>
                </c:pt>
                <c:pt idx="1">
                  <c:v>0.6</c:v>
                </c:pt>
                <c:pt idx="2">
                  <c:v>0.79220779220779225</c:v>
                </c:pt>
                <c:pt idx="3">
                  <c:v>0.75</c:v>
                </c:pt>
                <c:pt idx="4">
                  <c:v>0.64864864864864868</c:v>
                </c:pt>
                <c:pt idx="5">
                  <c:v>0.2233502538071066</c:v>
                </c:pt>
                <c:pt idx="6">
                  <c:v>0.27586206896551724</c:v>
                </c:pt>
                <c:pt idx="7">
                  <c:v>0</c:v>
                </c:pt>
                <c:pt idx="8">
                  <c:v>0</c:v>
                </c:pt>
                <c:pt idx="9">
                  <c:v>0</c:v>
                </c:pt>
                <c:pt idx="10">
                  <c:v>0</c:v>
                </c:pt>
                <c:pt idx="11">
                  <c:v>0</c:v>
                </c:pt>
              </c:numCache>
            </c:numRef>
          </c:val>
          <c:smooth val="0"/>
          <c:extLst>
            <c:ext xmlns:c16="http://schemas.microsoft.com/office/drawing/2014/chart" uri="{C3380CC4-5D6E-409C-BE32-E72D297353CC}">
              <c16:uniqueId val="{00000000-232B-4BA5-B18E-BD28B0C9B165}"/>
            </c:ext>
          </c:extLst>
        </c:ser>
        <c:dLbls>
          <c:showLegendKey val="0"/>
          <c:showVal val="0"/>
          <c:showCatName val="0"/>
          <c:showSerName val="0"/>
          <c:showPercent val="0"/>
          <c:showBubbleSize val="0"/>
        </c:dLbls>
        <c:smooth val="0"/>
        <c:axId val="641587976"/>
        <c:axId val="641578792"/>
      </c:lineChart>
      <c:catAx>
        <c:axId val="64158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78792"/>
        <c:crosses val="autoZero"/>
        <c:auto val="1"/>
        <c:lblAlgn val="ctr"/>
        <c:lblOffset val="100"/>
        <c:noMultiLvlLbl val="0"/>
      </c:catAx>
      <c:valAx>
        <c:axId val="6415787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87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Imágenes o apoyo diagnóstico atendidas en 24 horas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HOSPI'!$C$124:$N$124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HOSPI'!$C$127:$N$127</c:f>
              <c:numCache>
                <c:formatCode>0.0%</c:formatCode>
                <c:ptCount val="12"/>
                <c:pt idx="0">
                  <c:v>0.33333333333333331</c:v>
                </c:pt>
                <c:pt idx="1">
                  <c:v>0.31428571428571428</c:v>
                </c:pt>
                <c:pt idx="2">
                  <c:v>0.58823529411764708</c:v>
                </c:pt>
                <c:pt idx="3">
                  <c:v>0.81818181818181823</c:v>
                </c:pt>
                <c:pt idx="4">
                  <c:v>0.875</c:v>
                </c:pt>
                <c:pt idx="5">
                  <c:v>0.75308641975308643</c:v>
                </c:pt>
                <c:pt idx="6">
                  <c:v>0.70526315789473681</c:v>
                </c:pt>
                <c:pt idx="7">
                  <c:v>0</c:v>
                </c:pt>
                <c:pt idx="8">
                  <c:v>0</c:v>
                </c:pt>
                <c:pt idx="9">
                  <c:v>0</c:v>
                </c:pt>
                <c:pt idx="10">
                  <c:v>0</c:v>
                </c:pt>
                <c:pt idx="11">
                  <c:v>0</c:v>
                </c:pt>
              </c:numCache>
            </c:numRef>
          </c:val>
          <c:smooth val="0"/>
          <c:extLst>
            <c:ext xmlns:c16="http://schemas.microsoft.com/office/drawing/2014/chart" uri="{C3380CC4-5D6E-409C-BE32-E72D297353CC}">
              <c16:uniqueId val="{00000000-24D6-48A8-AC82-57B3A13322AF}"/>
            </c:ext>
          </c:extLst>
        </c:ser>
        <c:dLbls>
          <c:showLegendKey val="0"/>
          <c:showVal val="0"/>
          <c:showCatName val="0"/>
          <c:showSerName val="0"/>
          <c:showPercent val="0"/>
          <c:showBubbleSize val="0"/>
        </c:dLbls>
        <c:smooth val="0"/>
        <c:axId val="641556816"/>
        <c:axId val="641554192"/>
      </c:lineChart>
      <c:catAx>
        <c:axId val="64155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54192"/>
        <c:crosses val="autoZero"/>
        <c:auto val="1"/>
        <c:lblAlgn val="ctr"/>
        <c:lblOffset val="100"/>
        <c:noMultiLvlLbl val="0"/>
      </c:catAx>
      <c:valAx>
        <c:axId val="64155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56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Listas de chequeo adecuadametne diligenciadas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HOSPI'!$C$145:$N$145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HOSPI'!$C$148:$N$148</c:f>
              <c:numCache>
                <c:formatCode>0.0%</c:formatCode>
                <c:ptCount val="12"/>
                <c:pt idx="0">
                  <c:v>0.5625</c:v>
                </c:pt>
                <c:pt idx="1">
                  <c:v>0.73333333333333328</c:v>
                </c:pt>
                <c:pt idx="2">
                  <c:v>1</c:v>
                </c:pt>
                <c:pt idx="3">
                  <c:v>0.76923076923076927</c:v>
                </c:pt>
                <c:pt idx="4">
                  <c:v>0.73333333333333328</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066B-4F30-9802-87BE5900CA08}"/>
            </c:ext>
          </c:extLst>
        </c:ser>
        <c:dLbls>
          <c:showLegendKey val="0"/>
          <c:showVal val="0"/>
          <c:showCatName val="0"/>
          <c:showSerName val="0"/>
          <c:showPercent val="0"/>
          <c:showBubbleSize val="0"/>
        </c:dLbls>
        <c:smooth val="0"/>
        <c:axId val="382041648"/>
        <c:axId val="382040992"/>
      </c:lineChart>
      <c:catAx>
        <c:axId val="38204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2040992"/>
        <c:crosses val="autoZero"/>
        <c:auto val="1"/>
        <c:lblAlgn val="ctr"/>
        <c:lblOffset val="100"/>
        <c:noMultiLvlLbl val="0"/>
      </c:catAx>
      <c:valAx>
        <c:axId val="3820409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2041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HOSPI'!$C$166:$N$166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HOSPI'!$C$169:$N$169</c:f>
              <c:numCache>
                <c:formatCode>0.0%</c:formatCode>
                <c:ptCount val="12"/>
                <c:pt idx="0">
                  <c:v>0.76190476190476186</c:v>
                </c:pt>
                <c:pt idx="1">
                  <c:v>0.60526315789473684</c:v>
                </c:pt>
                <c:pt idx="2">
                  <c:v>0.95238095238095233</c:v>
                </c:pt>
                <c:pt idx="3">
                  <c:v>0.7857142857142857</c:v>
                </c:pt>
                <c:pt idx="4">
                  <c:v>0.95</c:v>
                </c:pt>
                <c:pt idx="5">
                  <c:v>0.8571428571428571</c:v>
                </c:pt>
                <c:pt idx="6">
                  <c:v>0.88095238095238093</c:v>
                </c:pt>
                <c:pt idx="7">
                  <c:v>0</c:v>
                </c:pt>
                <c:pt idx="8">
                  <c:v>0</c:v>
                </c:pt>
                <c:pt idx="9">
                  <c:v>0</c:v>
                </c:pt>
                <c:pt idx="10">
                  <c:v>0</c:v>
                </c:pt>
                <c:pt idx="11">
                  <c:v>0</c:v>
                </c:pt>
              </c:numCache>
            </c:numRef>
          </c:val>
          <c:smooth val="0"/>
          <c:extLst>
            <c:ext xmlns:c16="http://schemas.microsoft.com/office/drawing/2014/chart" uri="{C3380CC4-5D6E-409C-BE32-E72D297353CC}">
              <c16:uniqueId val="{00000000-D634-4D35-8B5D-B6878BE7E648}"/>
            </c:ext>
          </c:extLst>
        </c:ser>
        <c:dLbls>
          <c:showLegendKey val="0"/>
          <c:showVal val="0"/>
          <c:showCatName val="0"/>
          <c:showSerName val="0"/>
          <c:showPercent val="0"/>
          <c:showBubbleSize val="0"/>
        </c:dLbls>
        <c:smooth val="0"/>
        <c:axId val="641673584"/>
        <c:axId val="641679816"/>
      </c:lineChart>
      <c:catAx>
        <c:axId val="6416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79816"/>
        <c:crosses val="autoZero"/>
        <c:auto val="1"/>
        <c:lblAlgn val="ctr"/>
        <c:lblOffset val="100"/>
        <c:noMultiLvlLbl val="0"/>
      </c:catAx>
      <c:valAx>
        <c:axId val="6416798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73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Pacientes adecuadamente identificados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HOSPI'!$C$187:$N$187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HOSPI'!$C$190:$N$190</c:f>
              <c:numCache>
                <c:formatCode>0.0%</c:formatCode>
                <c:ptCount val="12"/>
                <c:pt idx="0">
                  <c:v>0.76190476190476186</c:v>
                </c:pt>
                <c:pt idx="1">
                  <c:v>0.60526315789473684</c:v>
                </c:pt>
                <c:pt idx="2">
                  <c:v>0.95238095238095233</c:v>
                </c:pt>
                <c:pt idx="3">
                  <c:v>0.7857142857142857</c:v>
                </c:pt>
                <c:pt idx="4">
                  <c:v>1</c:v>
                </c:pt>
                <c:pt idx="5">
                  <c:v>0.8571428571428571</c:v>
                </c:pt>
                <c:pt idx="6">
                  <c:v>0.88095238095238093</c:v>
                </c:pt>
                <c:pt idx="7">
                  <c:v>0</c:v>
                </c:pt>
                <c:pt idx="8">
                  <c:v>0</c:v>
                </c:pt>
                <c:pt idx="9">
                  <c:v>0</c:v>
                </c:pt>
                <c:pt idx="10">
                  <c:v>0</c:v>
                </c:pt>
                <c:pt idx="11">
                  <c:v>0</c:v>
                </c:pt>
              </c:numCache>
            </c:numRef>
          </c:val>
          <c:smooth val="0"/>
          <c:extLst>
            <c:ext xmlns:c16="http://schemas.microsoft.com/office/drawing/2014/chart" uri="{C3380CC4-5D6E-409C-BE32-E72D297353CC}">
              <c16:uniqueId val="{00000000-F9EA-4253-B114-DC9F295B34A7}"/>
            </c:ext>
          </c:extLst>
        </c:ser>
        <c:dLbls>
          <c:showLegendKey val="0"/>
          <c:showVal val="0"/>
          <c:showCatName val="0"/>
          <c:showSerName val="0"/>
          <c:showPercent val="0"/>
          <c:showBubbleSize val="0"/>
        </c:dLbls>
        <c:smooth val="0"/>
        <c:axId val="641668992"/>
        <c:axId val="641669976"/>
      </c:lineChart>
      <c:catAx>
        <c:axId val="64166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69976"/>
        <c:crosses val="autoZero"/>
        <c:auto val="1"/>
        <c:lblAlgn val="ctr"/>
        <c:lblOffset val="100"/>
        <c:noMultiLvlLbl val="0"/>
      </c:catAx>
      <c:valAx>
        <c:axId val="6416699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68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Número de casos no identificados de víctimas de maltrato infentil, abuso sexual o violencia intrafamiliar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HOSPI'!$C$208:$N$208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HOSPI'!$C$211:$N$211</c:f>
              <c:numCache>
                <c:formatCode>0.0%</c:formatCode>
                <c:ptCount val="12"/>
                <c:pt idx="0">
                  <c:v>1</c:v>
                </c:pt>
                <c:pt idx="1">
                  <c:v>1</c:v>
                </c:pt>
                <c:pt idx="2">
                  <c:v>1</c:v>
                </c:pt>
                <c:pt idx="3">
                  <c:v>1</c:v>
                </c:pt>
                <c:pt idx="4">
                  <c:v>1</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6E5F-417F-AFF4-0D6A0632179B}"/>
            </c:ext>
          </c:extLst>
        </c:ser>
        <c:dLbls>
          <c:showLegendKey val="0"/>
          <c:showVal val="0"/>
          <c:showCatName val="0"/>
          <c:showSerName val="0"/>
          <c:showPercent val="0"/>
          <c:showBubbleSize val="0"/>
        </c:dLbls>
        <c:smooth val="0"/>
        <c:axId val="641685392"/>
        <c:axId val="641695888"/>
      </c:lineChart>
      <c:catAx>
        <c:axId val="64168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95888"/>
        <c:crosses val="autoZero"/>
        <c:auto val="1"/>
        <c:lblAlgn val="ctr"/>
        <c:lblOffset val="100"/>
        <c:noMultiLvlLbl val="0"/>
      </c:catAx>
      <c:valAx>
        <c:axId val="6416958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85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Claridad y veracidad de la información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'CONSOLIDADO ENCUESTAS'!$B$1:$M$2</c15:sqref>
                  </c15:fullRef>
                  <c15:levelRef>
                    <c15:sqref>'CONSOLIDADO ENCUESTAS'!$B$1:$M$1</c15:sqref>
                  </c15:levelRef>
                </c:ext>
              </c:extLst>
              <c:f>'CONSOLIDADO ENCUESTAS'!$B$1:$M$1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ENCUESTAS'!$B$3:$M$3</c:f>
              <c:numCache>
                <c:formatCode>0%</c:formatCode>
                <c:ptCount val="12"/>
                <c:pt idx="0">
                  <c:v>1</c:v>
                </c:pt>
                <c:pt idx="1">
                  <c:v>0.99</c:v>
                </c:pt>
                <c:pt idx="2">
                  <c:v>0.96</c:v>
                </c:pt>
                <c:pt idx="3">
                  <c:v>1</c:v>
                </c:pt>
                <c:pt idx="4">
                  <c:v>1</c:v>
                </c:pt>
                <c:pt idx="5">
                  <c:v>0.98</c:v>
                </c:pt>
                <c:pt idx="6">
                  <c:v>0.99</c:v>
                </c:pt>
              </c:numCache>
            </c:numRef>
          </c:val>
          <c:smooth val="0"/>
          <c:extLst>
            <c:ext xmlns:c16="http://schemas.microsoft.com/office/drawing/2014/chart" uri="{C3380CC4-5D6E-409C-BE32-E72D297353CC}">
              <c16:uniqueId val="{00000000-D2C0-452D-9408-935F7E03C6BA}"/>
            </c:ext>
          </c:extLst>
        </c:ser>
        <c:dLbls>
          <c:showLegendKey val="0"/>
          <c:showVal val="0"/>
          <c:showCatName val="0"/>
          <c:showSerName val="0"/>
          <c:showPercent val="0"/>
          <c:showBubbleSize val="0"/>
        </c:dLbls>
        <c:marker val="1"/>
        <c:smooth val="0"/>
        <c:axId val="370464712"/>
        <c:axId val="370457496"/>
      </c:lineChart>
      <c:catAx>
        <c:axId val="370464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0457496"/>
        <c:crossesAt val="0.8"/>
        <c:auto val="1"/>
        <c:lblAlgn val="ctr"/>
        <c:lblOffset val="100"/>
        <c:noMultiLvlLbl val="0"/>
      </c:catAx>
      <c:valAx>
        <c:axId val="370457496"/>
        <c:scaling>
          <c:orientation val="minMax"/>
          <c:max val="1"/>
          <c:min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0464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pacientes adecuadamente preparados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HOSPI'!$C$229:$N$229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HOSPI'!$C$232:$N$232</c:f>
              <c:numCache>
                <c:formatCode>0.0%</c:formatCode>
                <c:ptCount val="12"/>
                <c:pt idx="0">
                  <c:v>0.94366197183098588</c:v>
                </c:pt>
                <c:pt idx="1">
                  <c:v>0.95789473684210524</c:v>
                </c:pt>
                <c:pt idx="2">
                  <c:v>0.98290598290598286</c:v>
                </c:pt>
                <c:pt idx="3">
                  <c:v>0.97894736842105268</c:v>
                </c:pt>
                <c:pt idx="4">
                  <c:v>0.98342541436464093</c:v>
                </c:pt>
                <c:pt idx="5">
                  <c:v>1</c:v>
                </c:pt>
                <c:pt idx="6">
                  <c:v>0.97959183673469385</c:v>
                </c:pt>
                <c:pt idx="7">
                  <c:v>0</c:v>
                </c:pt>
                <c:pt idx="8">
                  <c:v>0</c:v>
                </c:pt>
                <c:pt idx="9">
                  <c:v>0</c:v>
                </c:pt>
                <c:pt idx="10">
                  <c:v>0</c:v>
                </c:pt>
                <c:pt idx="11">
                  <c:v>0</c:v>
                </c:pt>
              </c:numCache>
            </c:numRef>
          </c:val>
          <c:smooth val="0"/>
          <c:extLst>
            <c:ext xmlns:c16="http://schemas.microsoft.com/office/drawing/2014/chart" uri="{C3380CC4-5D6E-409C-BE32-E72D297353CC}">
              <c16:uniqueId val="{00000000-8560-4415-930B-B6F18F3A61F3}"/>
            </c:ext>
          </c:extLst>
        </c:ser>
        <c:dLbls>
          <c:showLegendKey val="0"/>
          <c:showVal val="0"/>
          <c:showCatName val="0"/>
          <c:showSerName val="0"/>
          <c:showPercent val="0"/>
          <c:showBubbleSize val="0"/>
        </c:dLbls>
        <c:smooth val="0"/>
        <c:axId val="641542712"/>
        <c:axId val="641545664"/>
      </c:lineChart>
      <c:catAx>
        <c:axId val="641542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45664"/>
        <c:crosses val="autoZero"/>
        <c:auto val="1"/>
        <c:lblAlgn val="ctr"/>
        <c:lblOffset val="100"/>
        <c:noMultiLvlLbl val="0"/>
      </c:catAx>
      <c:valAx>
        <c:axId val="6415456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42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Número de pacientes programados no cancelados por otros factores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HOSPI'!$C$250:$N$250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HOSPI'!$C$253:$N$253</c:f>
              <c:numCache>
                <c:formatCode>0.0%</c:formatCode>
                <c:ptCount val="12"/>
                <c:pt idx="0">
                  <c:v>0.90140845070422537</c:v>
                </c:pt>
                <c:pt idx="1">
                  <c:v>0.96842105263157896</c:v>
                </c:pt>
                <c:pt idx="2">
                  <c:v>0.94871794871794868</c:v>
                </c:pt>
                <c:pt idx="3">
                  <c:v>0.98947368421052628</c:v>
                </c:pt>
                <c:pt idx="4">
                  <c:v>0.97237569060773477</c:v>
                </c:pt>
                <c:pt idx="5">
                  <c:v>0.96685082872928174</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88A2-4B8B-982F-AAFA5283BC2A}"/>
            </c:ext>
          </c:extLst>
        </c:ser>
        <c:dLbls>
          <c:showLegendKey val="0"/>
          <c:showVal val="0"/>
          <c:showCatName val="0"/>
          <c:showSerName val="0"/>
          <c:showPercent val="0"/>
          <c:showBubbleSize val="0"/>
        </c:dLbls>
        <c:smooth val="0"/>
        <c:axId val="641615856"/>
        <c:axId val="641617824"/>
      </c:lineChart>
      <c:catAx>
        <c:axId val="64161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17824"/>
        <c:crosses val="autoZero"/>
        <c:auto val="1"/>
        <c:lblAlgn val="ctr"/>
        <c:lblOffset val="100"/>
        <c:noMultiLvlLbl val="0"/>
      </c:catAx>
      <c:valAx>
        <c:axId val="641617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15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pacientes que no manifiestan pérdidas de pertenencias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HOSPI'!$C$271:$N$271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HOSPI'!$C$274:$N$274</c:f>
              <c:numCache>
                <c:formatCode>0.0%</c:formatCode>
                <c:ptCount val="12"/>
                <c:pt idx="0">
                  <c:v>1</c:v>
                </c:pt>
                <c:pt idx="1">
                  <c:v>1</c:v>
                </c:pt>
                <c:pt idx="2">
                  <c:v>1</c:v>
                </c:pt>
                <c:pt idx="3">
                  <c:v>1</c:v>
                </c:pt>
                <c:pt idx="4">
                  <c:v>1</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ED97-4785-B3BA-4329EE10D838}"/>
            </c:ext>
          </c:extLst>
        </c:ser>
        <c:dLbls>
          <c:showLegendKey val="0"/>
          <c:showVal val="0"/>
          <c:showCatName val="0"/>
          <c:showSerName val="0"/>
          <c:showPercent val="0"/>
          <c:showBubbleSize val="0"/>
        </c:dLbls>
        <c:smooth val="0"/>
        <c:axId val="464808288"/>
        <c:axId val="464806648"/>
      </c:lineChart>
      <c:catAx>
        <c:axId val="46480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4806648"/>
        <c:crosses val="autoZero"/>
        <c:auto val="1"/>
        <c:lblAlgn val="ctr"/>
        <c:lblOffset val="100"/>
        <c:noMultiLvlLbl val="0"/>
      </c:catAx>
      <c:valAx>
        <c:axId val="4648066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4808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Número de pacientes sin presentar úlcers por presión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HOSPI'!$C$292:$N$292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HOSPI'!$C$295:$N$295</c:f>
              <c:numCache>
                <c:formatCode>0.0%</c:formatCode>
                <c:ptCount val="12"/>
                <c:pt idx="0">
                  <c:v>1</c:v>
                </c:pt>
                <c:pt idx="1">
                  <c:v>0.98076923076923073</c:v>
                </c:pt>
                <c:pt idx="2">
                  <c:v>1</c:v>
                </c:pt>
                <c:pt idx="3">
                  <c:v>0.9928057553956835</c:v>
                </c:pt>
                <c:pt idx="4">
                  <c:v>1</c:v>
                </c:pt>
                <c:pt idx="5">
                  <c:v>1</c:v>
                </c:pt>
                <c:pt idx="6">
                  <c:v>0.99497487437185927</c:v>
                </c:pt>
                <c:pt idx="7">
                  <c:v>0</c:v>
                </c:pt>
                <c:pt idx="8">
                  <c:v>0</c:v>
                </c:pt>
                <c:pt idx="9">
                  <c:v>0</c:v>
                </c:pt>
                <c:pt idx="10">
                  <c:v>0</c:v>
                </c:pt>
                <c:pt idx="11">
                  <c:v>0</c:v>
                </c:pt>
              </c:numCache>
            </c:numRef>
          </c:val>
          <c:smooth val="0"/>
          <c:extLst>
            <c:ext xmlns:c16="http://schemas.microsoft.com/office/drawing/2014/chart" uri="{C3380CC4-5D6E-409C-BE32-E72D297353CC}">
              <c16:uniqueId val="{00000000-9525-46D9-A0A3-EF2A5E998AFD}"/>
            </c:ext>
          </c:extLst>
        </c:ser>
        <c:dLbls>
          <c:showLegendKey val="0"/>
          <c:showVal val="0"/>
          <c:showCatName val="0"/>
          <c:showSerName val="0"/>
          <c:showPercent val="0"/>
          <c:showBubbleSize val="0"/>
        </c:dLbls>
        <c:smooth val="0"/>
        <c:axId val="641546320"/>
        <c:axId val="641555832"/>
      </c:lineChart>
      <c:catAx>
        <c:axId val="64154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55832"/>
        <c:crosses val="autoZero"/>
        <c:auto val="1"/>
        <c:lblAlgn val="ctr"/>
        <c:lblOffset val="100"/>
        <c:noMultiLvlLbl val="0"/>
      </c:catAx>
      <c:valAx>
        <c:axId val="6415558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46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Pacientes</a:t>
            </a:r>
            <a:r>
              <a:rPr lang="es-ES" baseline="0"/>
              <a:t> sin presentar caídas</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HOSPI'!$C$313:$N$313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HOSPI'!$C$316:$N$316</c:f>
              <c:numCache>
                <c:formatCode>0.0%</c:formatCode>
                <c:ptCount val="12"/>
                <c:pt idx="0">
                  <c:v>1</c:v>
                </c:pt>
                <c:pt idx="1">
                  <c:v>0.98076923076923073</c:v>
                </c:pt>
                <c:pt idx="2">
                  <c:v>0.994413407821229</c:v>
                </c:pt>
                <c:pt idx="3">
                  <c:v>1</c:v>
                </c:pt>
                <c:pt idx="4">
                  <c:v>1</c:v>
                </c:pt>
                <c:pt idx="5">
                  <c:v>0.99468085106382975</c:v>
                </c:pt>
                <c:pt idx="6">
                  <c:v>0.99497487437185927</c:v>
                </c:pt>
                <c:pt idx="7">
                  <c:v>0</c:v>
                </c:pt>
                <c:pt idx="8">
                  <c:v>0</c:v>
                </c:pt>
                <c:pt idx="9">
                  <c:v>0</c:v>
                </c:pt>
                <c:pt idx="10">
                  <c:v>0</c:v>
                </c:pt>
                <c:pt idx="11">
                  <c:v>0</c:v>
                </c:pt>
              </c:numCache>
            </c:numRef>
          </c:val>
          <c:smooth val="0"/>
          <c:extLst>
            <c:ext xmlns:c16="http://schemas.microsoft.com/office/drawing/2014/chart" uri="{C3380CC4-5D6E-409C-BE32-E72D297353CC}">
              <c16:uniqueId val="{00000000-D2E3-4A19-95CD-C28448982FDB}"/>
            </c:ext>
          </c:extLst>
        </c:ser>
        <c:dLbls>
          <c:showLegendKey val="0"/>
          <c:showVal val="0"/>
          <c:showCatName val="0"/>
          <c:showSerName val="0"/>
          <c:showPercent val="0"/>
          <c:showBubbleSize val="0"/>
        </c:dLbls>
        <c:smooth val="0"/>
        <c:axId val="486129904"/>
        <c:axId val="486132856"/>
      </c:lineChart>
      <c:catAx>
        <c:axId val="48612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6132856"/>
        <c:crosses val="autoZero"/>
        <c:auto val="1"/>
        <c:lblAlgn val="ctr"/>
        <c:lblOffset val="100"/>
        <c:noMultiLvlLbl val="0"/>
      </c:catAx>
      <c:valAx>
        <c:axId val="4861328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6129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Pacientes sin presentar eventos por medicamentos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HOSPI'!$C$334:$N$334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HOSPI'!$C$337:$N$337</c:f>
              <c:numCache>
                <c:formatCode>0.0%</c:formatCode>
                <c:ptCount val="12"/>
                <c:pt idx="0">
                  <c:v>0.99390243902439024</c:v>
                </c:pt>
                <c:pt idx="1">
                  <c:v>0.98717948717948723</c:v>
                </c:pt>
                <c:pt idx="2">
                  <c:v>0.97206703910614523</c:v>
                </c:pt>
                <c:pt idx="3">
                  <c:v>0.9928057553956835</c:v>
                </c:pt>
                <c:pt idx="4">
                  <c:v>0.99328859060402686</c:v>
                </c:pt>
                <c:pt idx="5">
                  <c:v>0.99468085106382975</c:v>
                </c:pt>
                <c:pt idx="6">
                  <c:v>0.99497487437185927</c:v>
                </c:pt>
                <c:pt idx="7">
                  <c:v>0</c:v>
                </c:pt>
                <c:pt idx="8">
                  <c:v>0</c:v>
                </c:pt>
                <c:pt idx="9">
                  <c:v>0</c:v>
                </c:pt>
                <c:pt idx="10">
                  <c:v>0</c:v>
                </c:pt>
                <c:pt idx="11">
                  <c:v>0</c:v>
                </c:pt>
              </c:numCache>
            </c:numRef>
          </c:val>
          <c:smooth val="0"/>
          <c:extLst>
            <c:ext xmlns:c16="http://schemas.microsoft.com/office/drawing/2014/chart" uri="{C3380CC4-5D6E-409C-BE32-E72D297353CC}">
              <c16:uniqueId val="{00000000-DADE-4150-8488-D2D6218A3E56}"/>
            </c:ext>
          </c:extLst>
        </c:ser>
        <c:dLbls>
          <c:showLegendKey val="0"/>
          <c:showVal val="0"/>
          <c:showCatName val="0"/>
          <c:showSerName val="0"/>
          <c:showPercent val="0"/>
          <c:showBubbleSize val="0"/>
        </c:dLbls>
        <c:smooth val="0"/>
        <c:axId val="486153848"/>
        <c:axId val="486146632"/>
      </c:lineChart>
      <c:catAx>
        <c:axId val="486153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6146632"/>
        <c:crosses val="autoZero"/>
        <c:auto val="1"/>
        <c:lblAlgn val="ctr"/>
        <c:lblOffset val="100"/>
        <c:noMultiLvlLbl val="0"/>
      </c:catAx>
      <c:valAx>
        <c:axId val="4861466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61538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Pacientes que</a:t>
            </a:r>
            <a:r>
              <a:rPr lang="es-ES" baseline="0"/>
              <a:t> no presentaron flebitis</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HOSPI'!$C$358:$N$358</c:f>
              <c:numCache>
                <c:formatCode>0.0%</c:formatCode>
                <c:ptCount val="12"/>
                <c:pt idx="0">
                  <c:v>0.98170731707317072</c:v>
                </c:pt>
                <c:pt idx="1">
                  <c:v>1</c:v>
                </c:pt>
                <c:pt idx="2">
                  <c:v>0.96648044692737434</c:v>
                </c:pt>
                <c:pt idx="3">
                  <c:v>0.9928057553956835</c:v>
                </c:pt>
                <c:pt idx="4">
                  <c:v>1</c:v>
                </c:pt>
                <c:pt idx="5">
                  <c:v>0.97340425531914898</c:v>
                </c:pt>
                <c:pt idx="6">
                  <c:v>0.98994974874371855</c:v>
                </c:pt>
                <c:pt idx="7">
                  <c:v>0</c:v>
                </c:pt>
                <c:pt idx="8">
                  <c:v>0</c:v>
                </c:pt>
                <c:pt idx="9">
                  <c:v>0</c:v>
                </c:pt>
                <c:pt idx="10">
                  <c:v>0</c:v>
                </c:pt>
                <c:pt idx="11">
                  <c:v>0</c:v>
                </c:pt>
              </c:numCache>
            </c:numRef>
          </c:val>
          <c:smooth val="0"/>
          <c:extLst>
            <c:ext xmlns:c16="http://schemas.microsoft.com/office/drawing/2014/chart" uri="{C3380CC4-5D6E-409C-BE32-E72D297353CC}">
              <c16:uniqueId val="{00000000-D5FB-4C1F-A350-E27DF015D4F6}"/>
            </c:ext>
          </c:extLst>
        </c:ser>
        <c:dLbls>
          <c:showLegendKey val="0"/>
          <c:showVal val="0"/>
          <c:showCatName val="0"/>
          <c:showSerName val="0"/>
          <c:showPercent val="0"/>
          <c:showBubbleSize val="0"/>
        </c:dLbls>
        <c:smooth val="0"/>
        <c:axId val="641553208"/>
        <c:axId val="641546976"/>
      </c:lineChart>
      <c:catAx>
        <c:axId val="641553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46976"/>
        <c:crosses val="autoZero"/>
        <c:auto val="1"/>
        <c:lblAlgn val="ctr"/>
        <c:lblOffset val="100"/>
        <c:noMultiLvlLbl val="0"/>
      </c:catAx>
      <c:valAx>
        <c:axId val="6415469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553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Pacientes sin presentar eventos transfusionales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HOSPI'!$C$376:$N$376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HOSPI'!$C$379:$N$379</c:f>
              <c:numCache>
                <c:formatCode>0.0%</c:formatCode>
                <c:ptCount val="12"/>
                <c:pt idx="0">
                  <c:v>1</c:v>
                </c:pt>
                <c:pt idx="1">
                  <c:v>1</c:v>
                </c:pt>
                <c:pt idx="2">
                  <c:v>1</c:v>
                </c:pt>
                <c:pt idx="3">
                  <c:v>1</c:v>
                </c:pt>
                <c:pt idx="4">
                  <c:v>0.93333333333333335</c:v>
                </c:pt>
                <c:pt idx="5">
                  <c:v>1</c:v>
                </c:pt>
                <c:pt idx="6">
                  <c:v>0.88888888888888884</c:v>
                </c:pt>
                <c:pt idx="7">
                  <c:v>0</c:v>
                </c:pt>
                <c:pt idx="8">
                  <c:v>0</c:v>
                </c:pt>
                <c:pt idx="9">
                  <c:v>0</c:v>
                </c:pt>
                <c:pt idx="10">
                  <c:v>0</c:v>
                </c:pt>
                <c:pt idx="11">
                  <c:v>0</c:v>
                </c:pt>
              </c:numCache>
            </c:numRef>
          </c:val>
          <c:smooth val="0"/>
          <c:extLst>
            <c:ext xmlns:c16="http://schemas.microsoft.com/office/drawing/2014/chart" uri="{C3380CC4-5D6E-409C-BE32-E72D297353CC}">
              <c16:uniqueId val="{00000000-1BAD-4156-8D7D-0CC6DE7D1ADD}"/>
            </c:ext>
          </c:extLst>
        </c:ser>
        <c:dLbls>
          <c:showLegendKey val="0"/>
          <c:showVal val="0"/>
          <c:showCatName val="0"/>
          <c:showSerName val="0"/>
          <c:showPercent val="0"/>
          <c:showBubbleSize val="0"/>
        </c:dLbls>
        <c:smooth val="0"/>
        <c:axId val="641625040"/>
        <c:axId val="641622744"/>
      </c:lineChart>
      <c:catAx>
        <c:axId val="64162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22744"/>
        <c:crosses val="autoZero"/>
        <c:auto val="1"/>
        <c:lblAlgn val="ctr"/>
        <c:lblOffset val="100"/>
        <c:noMultiLvlLbl val="0"/>
      </c:catAx>
      <c:valAx>
        <c:axId val="6416227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25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Infecciones asociadas a la atención en salud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HOSPI'!$C$397:$N$397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HOSPI'!$C$400:$N$400</c:f>
              <c:numCache>
                <c:formatCode>0.0%</c:formatCode>
                <c:ptCount val="12"/>
                <c:pt idx="0">
                  <c:v>1.8292682926829267E-2</c:v>
                </c:pt>
                <c:pt idx="1">
                  <c:v>1.9230769230769232E-2</c:v>
                </c:pt>
                <c:pt idx="2">
                  <c:v>5.5865921787709499E-3</c:v>
                </c:pt>
                <c:pt idx="3">
                  <c:v>2.1582733812949641E-2</c:v>
                </c:pt>
                <c:pt idx="4">
                  <c:v>0</c:v>
                </c:pt>
                <c:pt idx="5">
                  <c:v>1.0638297872340425E-2</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E6C-42ED-8584-948DE168EDB7}"/>
            </c:ext>
          </c:extLst>
        </c:ser>
        <c:dLbls>
          <c:showLegendKey val="0"/>
          <c:showVal val="0"/>
          <c:showCatName val="0"/>
          <c:showSerName val="0"/>
          <c:showPercent val="0"/>
          <c:showBubbleSize val="0"/>
        </c:dLbls>
        <c:smooth val="0"/>
        <c:axId val="468193800"/>
        <c:axId val="468201672"/>
      </c:lineChart>
      <c:catAx>
        <c:axId val="46819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201672"/>
        <c:crosses val="autoZero"/>
        <c:auto val="1"/>
        <c:lblAlgn val="ctr"/>
        <c:lblOffset val="100"/>
        <c:noMultiLvlLbl val="0"/>
      </c:catAx>
      <c:valAx>
        <c:axId val="4682016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193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Pacientes</a:t>
            </a:r>
            <a:r>
              <a:rPr lang="es-ES" baseline="0"/>
              <a:t> adecuadamente aislados</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HOSPI'!$C$418:$N$418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HOSPI'!$C$421:$N$421</c:f>
              <c:numCache>
                <c:formatCode>0.0%</c:formatCode>
                <c:ptCount val="12"/>
                <c:pt idx="0">
                  <c:v>1</c:v>
                </c:pt>
                <c:pt idx="1">
                  <c:v>0.5</c:v>
                </c:pt>
                <c:pt idx="2">
                  <c:v>1</c:v>
                </c:pt>
                <c:pt idx="3">
                  <c:v>1</c:v>
                </c:pt>
                <c:pt idx="4">
                  <c:v>0</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C30B-4A80-8D92-006A03D7D6E7}"/>
            </c:ext>
          </c:extLst>
        </c:ser>
        <c:dLbls>
          <c:showLegendKey val="0"/>
          <c:showVal val="0"/>
          <c:showCatName val="0"/>
          <c:showSerName val="0"/>
          <c:showPercent val="0"/>
          <c:showBubbleSize val="0"/>
        </c:dLbls>
        <c:smooth val="0"/>
        <c:axId val="641700480"/>
        <c:axId val="641695560"/>
      </c:lineChart>
      <c:catAx>
        <c:axId val="64170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95560"/>
        <c:crosses val="autoZero"/>
        <c:auto val="1"/>
        <c:lblAlgn val="ctr"/>
        <c:lblOffset val="100"/>
        <c:noMultiLvlLbl val="0"/>
      </c:catAx>
      <c:valAx>
        <c:axId val="641695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700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Información suministrada por</a:t>
            </a:r>
            <a:r>
              <a:rPr lang="es-ES" baseline="0"/>
              <a:t> los médicos</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ENCUESTAS'!$B$1:$M$1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ENCUESTAS'!$B$4:$M$4</c:f>
              <c:numCache>
                <c:formatCode>0%</c:formatCode>
                <c:ptCount val="12"/>
                <c:pt idx="0">
                  <c:v>1</c:v>
                </c:pt>
                <c:pt idx="1">
                  <c:v>1</c:v>
                </c:pt>
                <c:pt idx="2">
                  <c:v>0.99</c:v>
                </c:pt>
                <c:pt idx="3">
                  <c:v>1</c:v>
                </c:pt>
                <c:pt idx="4">
                  <c:v>1</c:v>
                </c:pt>
                <c:pt idx="5">
                  <c:v>0.99</c:v>
                </c:pt>
                <c:pt idx="6">
                  <c:v>0.99</c:v>
                </c:pt>
              </c:numCache>
            </c:numRef>
          </c:val>
          <c:smooth val="0"/>
          <c:extLst>
            <c:ext xmlns:c16="http://schemas.microsoft.com/office/drawing/2014/chart" uri="{C3380CC4-5D6E-409C-BE32-E72D297353CC}">
              <c16:uniqueId val="{00000000-F622-42DB-8805-DDED30224539}"/>
            </c:ext>
          </c:extLst>
        </c:ser>
        <c:dLbls>
          <c:showLegendKey val="0"/>
          <c:showVal val="0"/>
          <c:showCatName val="0"/>
          <c:showSerName val="0"/>
          <c:showPercent val="0"/>
          <c:showBubbleSize val="0"/>
        </c:dLbls>
        <c:marker val="1"/>
        <c:smooth val="0"/>
        <c:axId val="526137976"/>
        <c:axId val="526135680"/>
      </c:lineChart>
      <c:catAx>
        <c:axId val="52613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135680"/>
        <c:crosses val="autoZero"/>
        <c:auto val="1"/>
        <c:lblAlgn val="ctr"/>
        <c:lblOffset val="100"/>
        <c:noMultiLvlLbl val="0"/>
      </c:catAx>
      <c:valAx>
        <c:axId val="526135680"/>
        <c:scaling>
          <c:orientation val="minMax"/>
          <c:max val="1"/>
          <c:min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137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Colaboradores</a:t>
            </a:r>
            <a:r>
              <a:rPr lang="es-ES" baseline="0"/>
              <a:t> que conocen las guías de reacción inmediata</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HOSPI'!$C$439:$N$439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HOSPI'!$C$442:$N$442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E72-4F7E-B68F-0492F002C601}"/>
            </c:ext>
          </c:extLst>
        </c:ser>
        <c:dLbls>
          <c:showLegendKey val="0"/>
          <c:showVal val="0"/>
          <c:showCatName val="0"/>
          <c:showSerName val="0"/>
          <c:showPercent val="0"/>
          <c:showBubbleSize val="0"/>
        </c:dLbls>
        <c:smooth val="0"/>
        <c:axId val="641637832"/>
        <c:axId val="641639472"/>
      </c:lineChart>
      <c:catAx>
        <c:axId val="641637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39472"/>
        <c:crosses val="autoZero"/>
        <c:auto val="1"/>
        <c:lblAlgn val="ctr"/>
        <c:lblOffset val="100"/>
        <c:noMultiLvlLbl val="0"/>
      </c:catAx>
      <c:valAx>
        <c:axId val="6416394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1637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Equipos no extraviados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HOSPI'!$C$460:$N$460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HOSPI'!$C$463:$N$463</c:f>
              <c:numCache>
                <c:formatCode>0.0%</c:formatCode>
                <c:ptCount val="12"/>
                <c:pt idx="0">
                  <c:v>1</c:v>
                </c:pt>
                <c:pt idx="1">
                  <c:v>1</c:v>
                </c:pt>
                <c:pt idx="2">
                  <c:v>1</c:v>
                </c:pt>
                <c:pt idx="3">
                  <c:v>1</c:v>
                </c:pt>
                <c:pt idx="4">
                  <c:v>1.0047393364928909</c:v>
                </c:pt>
                <c:pt idx="5">
                  <c:v>1</c:v>
                </c:pt>
                <c:pt idx="6">
                  <c:v>1.0095238095238095</c:v>
                </c:pt>
                <c:pt idx="7">
                  <c:v>0</c:v>
                </c:pt>
                <c:pt idx="8">
                  <c:v>0</c:v>
                </c:pt>
                <c:pt idx="9">
                  <c:v>0</c:v>
                </c:pt>
                <c:pt idx="10">
                  <c:v>0</c:v>
                </c:pt>
                <c:pt idx="11">
                  <c:v>0</c:v>
                </c:pt>
              </c:numCache>
            </c:numRef>
          </c:val>
          <c:smooth val="0"/>
          <c:extLst>
            <c:ext xmlns:c16="http://schemas.microsoft.com/office/drawing/2014/chart" uri="{C3380CC4-5D6E-409C-BE32-E72D297353CC}">
              <c16:uniqueId val="{00000000-C43A-4583-A1C1-F0EF185D92A9}"/>
            </c:ext>
          </c:extLst>
        </c:ser>
        <c:dLbls>
          <c:showLegendKey val="0"/>
          <c:showVal val="0"/>
          <c:showCatName val="0"/>
          <c:showSerName val="0"/>
          <c:showPercent val="0"/>
          <c:showBubbleSize val="0"/>
        </c:dLbls>
        <c:smooth val="0"/>
        <c:axId val="496179976"/>
        <c:axId val="496178336"/>
      </c:lineChart>
      <c:catAx>
        <c:axId val="496179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6178336"/>
        <c:crosses val="autoZero"/>
        <c:auto val="1"/>
        <c:lblAlgn val="ctr"/>
        <c:lblOffset val="100"/>
        <c:noMultiLvlLbl val="0"/>
      </c:catAx>
      <c:valAx>
        <c:axId val="4961783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6179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Equipos sin presentar</a:t>
            </a:r>
            <a:r>
              <a:rPr lang="es-ES" baseline="0"/>
              <a:t> daño</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HOSPI'!$C$481:$N$481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HOSPI'!$C$484:$N$484</c:f>
              <c:numCache>
                <c:formatCode>0.0%</c:formatCode>
                <c:ptCount val="12"/>
                <c:pt idx="0">
                  <c:v>1</c:v>
                </c:pt>
                <c:pt idx="1">
                  <c:v>1</c:v>
                </c:pt>
                <c:pt idx="2">
                  <c:v>1</c:v>
                </c:pt>
                <c:pt idx="3">
                  <c:v>1</c:v>
                </c:pt>
                <c:pt idx="4">
                  <c:v>1</c:v>
                </c:pt>
                <c:pt idx="5">
                  <c:v>1</c:v>
                </c:pt>
                <c:pt idx="6">
                  <c:v>1.0047393364928909</c:v>
                </c:pt>
                <c:pt idx="7">
                  <c:v>0</c:v>
                </c:pt>
                <c:pt idx="8">
                  <c:v>0</c:v>
                </c:pt>
                <c:pt idx="9">
                  <c:v>0</c:v>
                </c:pt>
                <c:pt idx="10">
                  <c:v>0</c:v>
                </c:pt>
                <c:pt idx="11">
                  <c:v>0</c:v>
                </c:pt>
              </c:numCache>
            </c:numRef>
          </c:val>
          <c:smooth val="0"/>
          <c:extLst>
            <c:ext xmlns:c16="http://schemas.microsoft.com/office/drawing/2014/chart" uri="{C3380CC4-5D6E-409C-BE32-E72D297353CC}">
              <c16:uniqueId val="{00000000-B78C-4722-B88F-AE30972800BC}"/>
            </c:ext>
          </c:extLst>
        </c:ser>
        <c:dLbls>
          <c:showLegendKey val="0"/>
          <c:showVal val="0"/>
          <c:showCatName val="0"/>
          <c:showSerName val="0"/>
          <c:showPercent val="0"/>
          <c:showBubbleSize val="0"/>
        </c:dLbls>
        <c:smooth val="0"/>
        <c:axId val="468243984"/>
        <c:axId val="468253168"/>
      </c:lineChart>
      <c:catAx>
        <c:axId val="46824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253168"/>
        <c:crosses val="autoZero"/>
        <c:auto val="1"/>
        <c:lblAlgn val="ctr"/>
        <c:lblOffset val="100"/>
        <c:noMultiLvlLbl val="0"/>
      </c:catAx>
      <c:valAx>
        <c:axId val="4682531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243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Pacientes</a:t>
            </a:r>
            <a:r>
              <a:rPr lang="es-ES" baseline="0"/>
              <a:t> que no presentan fuga de la institución</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HOSPI'!$C$502:$N$502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HOSPI'!$C$505:$N$505</c:f>
              <c:numCache>
                <c:formatCode>0.0%</c:formatCode>
                <c:ptCount val="12"/>
                <c:pt idx="0">
                  <c:v>1</c:v>
                </c:pt>
                <c:pt idx="1">
                  <c:v>1</c:v>
                </c:pt>
                <c:pt idx="2">
                  <c:v>1</c:v>
                </c:pt>
                <c:pt idx="3">
                  <c:v>1</c:v>
                </c:pt>
                <c:pt idx="4">
                  <c:v>0.99328859060402686</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E344-41F1-B55D-DC5720988DBC}"/>
            </c:ext>
          </c:extLst>
        </c:ser>
        <c:dLbls>
          <c:showLegendKey val="0"/>
          <c:showVal val="0"/>
          <c:showCatName val="0"/>
          <c:showSerName val="0"/>
          <c:showPercent val="0"/>
          <c:showBubbleSize val="0"/>
        </c:dLbls>
        <c:smooth val="0"/>
        <c:axId val="468249232"/>
        <c:axId val="468250872"/>
      </c:lineChart>
      <c:catAx>
        <c:axId val="46824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250872"/>
        <c:crosses val="autoZero"/>
        <c:auto val="1"/>
        <c:lblAlgn val="ctr"/>
        <c:lblOffset val="100"/>
        <c:noMultiLvlLbl val="0"/>
      </c:catAx>
      <c:valAx>
        <c:axId val="4682508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24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Historias</a:t>
            </a:r>
            <a:r>
              <a:rPr lang="es-ES" baseline="0"/>
              <a:t> entregadas adecuadamente</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HOSPI'!$C$523:$N$523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HOSPI'!$C$526:$N$526</c:f>
              <c:numCache>
                <c:formatCode>0.0%</c:formatCode>
                <c:ptCount val="12"/>
                <c:pt idx="0">
                  <c:v>0.98780487804878048</c:v>
                </c:pt>
                <c:pt idx="1">
                  <c:v>0.99358974358974361</c:v>
                </c:pt>
                <c:pt idx="2">
                  <c:v>0.994413407821229</c:v>
                </c:pt>
                <c:pt idx="3">
                  <c:v>1</c:v>
                </c:pt>
                <c:pt idx="4">
                  <c:v>1</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867E-498C-BB02-C06A99374F3F}"/>
            </c:ext>
          </c:extLst>
        </c:ser>
        <c:dLbls>
          <c:showLegendKey val="0"/>
          <c:showVal val="0"/>
          <c:showCatName val="0"/>
          <c:showSerName val="0"/>
          <c:showPercent val="0"/>
          <c:showBubbleSize val="0"/>
        </c:dLbls>
        <c:smooth val="0"/>
        <c:axId val="387591752"/>
        <c:axId val="387592736"/>
      </c:lineChart>
      <c:catAx>
        <c:axId val="387591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592736"/>
        <c:crosses val="autoZero"/>
        <c:auto val="1"/>
        <c:lblAlgn val="ctr"/>
        <c:lblOffset val="100"/>
        <c:noMultiLvlLbl val="0"/>
      </c:catAx>
      <c:valAx>
        <c:axId val="3875927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591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PQRS en donde no se altero el proceso de humanización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HOSPI'!$C$544:$N$544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HOSPI'!$C$547:$N$547</c:f>
              <c:numCache>
                <c:formatCode>0.0%</c:formatCode>
                <c:ptCount val="12"/>
                <c:pt idx="0">
                  <c:v>1</c:v>
                </c:pt>
                <c:pt idx="1">
                  <c:v>1</c:v>
                </c:pt>
                <c:pt idx="2">
                  <c:v>1</c:v>
                </c:pt>
                <c:pt idx="3">
                  <c:v>1</c:v>
                </c:pt>
                <c:pt idx="4">
                  <c:v>1</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1C8-4717-9DEF-24A004B1308E}"/>
            </c:ext>
          </c:extLst>
        </c:ser>
        <c:dLbls>
          <c:showLegendKey val="0"/>
          <c:showVal val="0"/>
          <c:showCatName val="0"/>
          <c:showSerName val="0"/>
          <c:showPercent val="0"/>
          <c:showBubbleSize val="0"/>
        </c:dLbls>
        <c:smooth val="0"/>
        <c:axId val="384404824"/>
        <c:axId val="384403840"/>
      </c:lineChart>
      <c:catAx>
        <c:axId val="384404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403840"/>
        <c:crosses val="autoZero"/>
        <c:auto val="1"/>
        <c:lblAlgn val="ctr"/>
        <c:lblOffset val="100"/>
        <c:noMultiLvlLbl val="0"/>
      </c:catAx>
      <c:valAx>
        <c:axId val="3844038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404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PQRS en donde NO se altero el proceso de confidencialidad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HOSPI'!$C$565:$N$565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HOSPI'!$C$568:$N$568</c:f>
              <c:numCache>
                <c:formatCode>0.0%</c:formatCode>
                <c:ptCount val="12"/>
                <c:pt idx="0">
                  <c:v>1</c:v>
                </c:pt>
                <c:pt idx="1">
                  <c:v>1</c:v>
                </c:pt>
                <c:pt idx="2">
                  <c:v>1</c:v>
                </c:pt>
                <c:pt idx="3">
                  <c:v>1</c:v>
                </c:pt>
                <c:pt idx="4">
                  <c:v>1</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1158-43B4-8C6C-C3F7556560D0}"/>
            </c:ext>
          </c:extLst>
        </c:ser>
        <c:dLbls>
          <c:showLegendKey val="0"/>
          <c:showVal val="0"/>
          <c:showCatName val="0"/>
          <c:showSerName val="0"/>
          <c:showPercent val="0"/>
          <c:showBubbleSize val="0"/>
        </c:dLbls>
        <c:smooth val="0"/>
        <c:axId val="464742360"/>
        <c:axId val="464741704"/>
      </c:lineChart>
      <c:catAx>
        <c:axId val="464742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4741704"/>
        <c:crosses val="autoZero"/>
        <c:auto val="1"/>
        <c:lblAlgn val="ctr"/>
        <c:lblOffset val="100"/>
        <c:noMultiLvlLbl val="0"/>
      </c:catAx>
      <c:valAx>
        <c:axId val="4647417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4742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Consentimiento informado adecuadamente diligenciados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HOSPI'!$C$586:$N$586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HOSPI'!$C$589:$N$589</c:f>
              <c:numCache>
                <c:formatCode>0.0%</c:formatCode>
                <c:ptCount val="12"/>
                <c:pt idx="0">
                  <c:v>0.76190476190476186</c:v>
                </c:pt>
                <c:pt idx="1">
                  <c:v>0.86956521739130432</c:v>
                </c:pt>
                <c:pt idx="2">
                  <c:v>0.47619047619047616</c:v>
                </c:pt>
                <c:pt idx="3">
                  <c:v>0.97619047619047616</c:v>
                </c:pt>
                <c:pt idx="4">
                  <c:v>1</c:v>
                </c:pt>
                <c:pt idx="5">
                  <c:v>0.76190476190476186</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16C8-4486-AF2F-67F41FB5F0D9}"/>
            </c:ext>
          </c:extLst>
        </c:ser>
        <c:dLbls>
          <c:showLegendKey val="0"/>
          <c:showVal val="0"/>
          <c:showCatName val="0"/>
          <c:showSerName val="0"/>
          <c:showPercent val="0"/>
          <c:showBubbleSize val="0"/>
        </c:dLbls>
        <c:smooth val="0"/>
        <c:axId val="384135888"/>
        <c:axId val="384130640"/>
      </c:lineChart>
      <c:catAx>
        <c:axId val="384135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130640"/>
        <c:crosses val="autoZero"/>
        <c:auto val="1"/>
        <c:lblAlgn val="ctr"/>
        <c:lblOffset val="100"/>
        <c:noMultiLvlLbl val="0"/>
      </c:catAx>
      <c:valAx>
        <c:axId val="3841306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135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Porcentaje de cumplimiento del diligenciamiento de historia clínica por parte de enfermería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HOSPI'!$C$607:$N$607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HOSPI'!$C$610:$N$610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55D-4679-A67C-0C2DF0AD700E}"/>
            </c:ext>
          </c:extLst>
        </c:ser>
        <c:dLbls>
          <c:showLegendKey val="0"/>
          <c:showVal val="0"/>
          <c:showCatName val="0"/>
          <c:showSerName val="0"/>
          <c:showPercent val="0"/>
          <c:showBubbleSize val="0"/>
        </c:dLbls>
        <c:smooth val="0"/>
        <c:axId val="468293840"/>
        <c:axId val="468285968"/>
      </c:lineChart>
      <c:catAx>
        <c:axId val="46829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285968"/>
        <c:crosses val="autoZero"/>
        <c:auto val="1"/>
        <c:lblAlgn val="ctr"/>
        <c:lblOffset val="100"/>
        <c:noMultiLvlLbl val="0"/>
      </c:catAx>
      <c:valAx>
        <c:axId val="4682859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293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casos de  agresiones o lesiones causadas a colaboradores por parte de usuarios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HOSPI'!$C$628:$N$628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HOSPI'!$C$630:$N$630</c:f>
              <c:numCache>
                <c:formatCode>General</c:formatCode>
                <c:ptCount val="12"/>
                <c:pt idx="0">
                  <c:v>0</c:v>
                </c:pt>
                <c:pt idx="1">
                  <c:v>0</c:v>
                </c:pt>
                <c:pt idx="2">
                  <c:v>1</c:v>
                </c:pt>
                <c:pt idx="3">
                  <c:v>2</c:v>
                </c:pt>
                <c:pt idx="4">
                  <c:v>0</c:v>
                </c:pt>
                <c:pt idx="5">
                  <c:v>0</c:v>
                </c:pt>
                <c:pt idx="6">
                  <c:v>0</c:v>
                </c:pt>
              </c:numCache>
            </c:numRef>
          </c:val>
          <c:smooth val="0"/>
          <c:extLst>
            <c:ext xmlns:c16="http://schemas.microsoft.com/office/drawing/2014/chart" uri="{C3380CC4-5D6E-409C-BE32-E72D297353CC}">
              <c16:uniqueId val="{00000000-8A5C-4533-8343-AD778A545771}"/>
            </c:ext>
          </c:extLst>
        </c:ser>
        <c:dLbls>
          <c:showLegendKey val="0"/>
          <c:showVal val="0"/>
          <c:showCatName val="0"/>
          <c:showSerName val="0"/>
          <c:showPercent val="0"/>
          <c:showBubbleSize val="0"/>
        </c:dLbls>
        <c:smooth val="0"/>
        <c:axId val="468293512"/>
        <c:axId val="468294168"/>
      </c:lineChart>
      <c:catAx>
        <c:axId val="46829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294168"/>
        <c:crosses val="autoZero"/>
        <c:auto val="1"/>
        <c:lblAlgn val="ctr"/>
        <c:lblOffset val="100"/>
        <c:noMultiLvlLbl val="0"/>
      </c:catAx>
      <c:valAx>
        <c:axId val="468294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8293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Trato por parte del personal médico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ENCUESTAS'!$B$1:$M$1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ENCUESTAS'!$B$6:$M$6</c:f>
              <c:numCache>
                <c:formatCode>0%</c:formatCode>
                <c:ptCount val="12"/>
                <c:pt idx="0">
                  <c:v>1</c:v>
                </c:pt>
                <c:pt idx="1">
                  <c:v>1</c:v>
                </c:pt>
                <c:pt idx="2">
                  <c:v>1</c:v>
                </c:pt>
                <c:pt idx="3">
                  <c:v>1</c:v>
                </c:pt>
                <c:pt idx="4">
                  <c:v>1</c:v>
                </c:pt>
                <c:pt idx="5">
                  <c:v>0.99</c:v>
                </c:pt>
                <c:pt idx="6">
                  <c:v>1</c:v>
                </c:pt>
              </c:numCache>
            </c:numRef>
          </c:val>
          <c:smooth val="0"/>
          <c:extLst>
            <c:ext xmlns:c16="http://schemas.microsoft.com/office/drawing/2014/chart" uri="{C3380CC4-5D6E-409C-BE32-E72D297353CC}">
              <c16:uniqueId val="{00000000-5366-4666-9D94-A1CCFF465CEB}"/>
            </c:ext>
          </c:extLst>
        </c:ser>
        <c:dLbls>
          <c:showLegendKey val="0"/>
          <c:showVal val="0"/>
          <c:showCatName val="0"/>
          <c:showSerName val="0"/>
          <c:showPercent val="0"/>
          <c:showBubbleSize val="0"/>
        </c:dLbls>
        <c:marker val="1"/>
        <c:smooth val="0"/>
        <c:axId val="521694576"/>
        <c:axId val="521692936"/>
      </c:lineChart>
      <c:catAx>
        <c:axId val="52169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1692936"/>
        <c:crosses val="autoZero"/>
        <c:auto val="1"/>
        <c:lblAlgn val="ctr"/>
        <c:lblOffset val="100"/>
        <c:noMultiLvlLbl val="0"/>
      </c:catAx>
      <c:valAx>
        <c:axId val="521692936"/>
        <c:scaling>
          <c:orientation val="minMax"/>
          <c:max val="1"/>
          <c:min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1694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pacientes que no se extraviaron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HOSPI'!$C$648:$N$648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HOSPI'!$C$651:$N$651</c:f>
              <c:numCache>
                <c:formatCode>0.0%</c:formatCode>
                <c:ptCount val="12"/>
                <c:pt idx="0">
                  <c:v>1</c:v>
                </c:pt>
                <c:pt idx="1">
                  <c:v>1</c:v>
                </c:pt>
                <c:pt idx="2">
                  <c:v>1</c:v>
                </c:pt>
                <c:pt idx="3">
                  <c:v>1</c:v>
                </c:pt>
                <c:pt idx="4">
                  <c:v>1</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5009-4ADD-B821-FC648D767450}"/>
            </c:ext>
          </c:extLst>
        </c:ser>
        <c:dLbls>
          <c:showLegendKey val="0"/>
          <c:showVal val="0"/>
          <c:showCatName val="0"/>
          <c:showSerName val="0"/>
          <c:showPercent val="0"/>
          <c:showBubbleSize val="0"/>
        </c:dLbls>
        <c:smooth val="0"/>
        <c:axId val="387588472"/>
        <c:axId val="387596016"/>
      </c:lineChart>
      <c:catAx>
        <c:axId val="387588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596016"/>
        <c:crosses val="autoZero"/>
        <c:auto val="1"/>
        <c:lblAlgn val="ctr"/>
        <c:lblOffset val="100"/>
        <c:noMultiLvlLbl val="0"/>
      </c:catAx>
      <c:valAx>
        <c:axId val="3875960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588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pacientes que no presentan aislamiento social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HOSPI'!$C$669:$N$669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HOSPI'!$C$672:$N$672</c:f>
              <c:numCache>
                <c:formatCode>0.0%</c:formatCode>
                <c:ptCount val="12"/>
                <c:pt idx="0">
                  <c:v>1</c:v>
                </c:pt>
                <c:pt idx="1">
                  <c:v>1</c:v>
                </c:pt>
                <c:pt idx="2">
                  <c:v>1</c:v>
                </c:pt>
                <c:pt idx="3">
                  <c:v>1</c:v>
                </c:pt>
                <c:pt idx="4">
                  <c:v>1</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EDDF-4036-B948-9A445DA5FAD4}"/>
            </c:ext>
          </c:extLst>
        </c:ser>
        <c:dLbls>
          <c:showLegendKey val="0"/>
          <c:showVal val="0"/>
          <c:showCatName val="0"/>
          <c:showSerName val="0"/>
          <c:showPercent val="0"/>
          <c:showBubbleSize val="0"/>
        </c:dLbls>
        <c:smooth val="0"/>
        <c:axId val="380566048"/>
        <c:axId val="380562112"/>
      </c:lineChart>
      <c:catAx>
        <c:axId val="38056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0562112"/>
        <c:crosses val="autoZero"/>
        <c:auto val="1"/>
        <c:lblAlgn val="ctr"/>
        <c:lblOffset val="100"/>
        <c:noMultiLvlLbl val="0"/>
      </c:catAx>
      <c:valAx>
        <c:axId val="3805621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0566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pacientes que no presentan eventos relacionados con la alimentación hospitalaria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HOSPI'!$C$690:$N$690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HOSPI'!$C$693:$N$693</c:f>
              <c:numCache>
                <c:formatCode>0.0%</c:formatCode>
                <c:ptCount val="12"/>
                <c:pt idx="0">
                  <c:v>0.98780487804878048</c:v>
                </c:pt>
                <c:pt idx="1">
                  <c:v>0.99358974358974361</c:v>
                </c:pt>
                <c:pt idx="2">
                  <c:v>0.98882681564245811</c:v>
                </c:pt>
                <c:pt idx="3">
                  <c:v>1</c:v>
                </c:pt>
                <c:pt idx="4">
                  <c:v>0.99328859060402686</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6D0A-4991-A8AA-A9D6872E0AA6}"/>
            </c:ext>
          </c:extLst>
        </c:ser>
        <c:dLbls>
          <c:showLegendKey val="0"/>
          <c:showVal val="0"/>
          <c:showCatName val="0"/>
          <c:showSerName val="0"/>
          <c:showPercent val="0"/>
          <c:showBubbleSize val="0"/>
        </c:dLbls>
        <c:smooth val="0"/>
        <c:axId val="380543416"/>
        <c:axId val="380544072"/>
      </c:lineChart>
      <c:catAx>
        <c:axId val="380543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0544072"/>
        <c:crosses val="autoZero"/>
        <c:auto val="1"/>
        <c:lblAlgn val="ctr"/>
        <c:lblOffset val="100"/>
        <c:noMultiLvlLbl val="0"/>
      </c:catAx>
      <c:valAx>
        <c:axId val="380544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0543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EISP reportadas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HOSPI'!$C$711:$N$711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HOSPI'!$C$714:$N$714</c:f>
              <c:numCache>
                <c:formatCode>0.0%</c:formatCode>
                <c:ptCount val="12"/>
                <c:pt idx="0">
                  <c:v>1</c:v>
                </c:pt>
                <c:pt idx="1">
                  <c:v>1</c:v>
                </c:pt>
                <c:pt idx="2">
                  <c:v>1</c:v>
                </c:pt>
                <c:pt idx="3">
                  <c:v>1</c:v>
                </c:pt>
                <c:pt idx="4">
                  <c:v>1</c:v>
                </c:pt>
                <c:pt idx="5">
                  <c:v>1</c:v>
                </c:pt>
                <c:pt idx="6">
                  <c:v>1</c:v>
                </c:pt>
                <c:pt idx="7">
                  <c:v>0</c:v>
                </c:pt>
                <c:pt idx="8">
                  <c:v>0</c:v>
                </c:pt>
                <c:pt idx="9">
                  <c:v>0</c:v>
                </c:pt>
                <c:pt idx="10">
                  <c:v>0</c:v>
                </c:pt>
                <c:pt idx="11">
                  <c:v>0</c:v>
                </c:pt>
              </c:numCache>
            </c:numRef>
          </c:val>
          <c:smooth val="0"/>
          <c:extLst>
            <c:ext xmlns:c16="http://schemas.microsoft.com/office/drawing/2014/chart" uri="{C3380CC4-5D6E-409C-BE32-E72D297353CC}">
              <c16:uniqueId val="{00000000-1A83-41AF-9F57-73F243CDF856}"/>
            </c:ext>
          </c:extLst>
        </c:ser>
        <c:dLbls>
          <c:showLegendKey val="0"/>
          <c:showVal val="0"/>
          <c:showCatName val="0"/>
          <c:showSerName val="0"/>
          <c:showPercent val="0"/>
          <c:showBubbleSize val="0"/>
        </c:dLbls>
        <c:smooth val="0"/>
        <c:axId val="456734048"/>
        <c:axId val="456733720"/>
      </c:lineChart>
      <c:catAx>
        <c:axId val="45673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56733720"/>
        <c:crosses val="autoZero"/>
        <c:auto val="1"/>
        <c:lblAlgn val="ctr"/>
        <c:lblOffset val="100"/>
        <c:noMultiLvlLbl val="0"/>
      </c:catAx>
      <c:valAx>
        <c:axId val="4567337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56734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pacientes que no presentaron autorretiro de invasivos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HOSPI'!$C$732:$N$732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HOSPI'!$C$735:$N$735</c:f>
              <c:numCache>
                <c:formatCode>0.0%</c:formatCode>
                <c:ptCount val="12"/>
                <c:pt idx="0">
                  <c:v>0.99390243902439024</c:v>
                </c:pt>
                <c:pt idx="1">
                  <c:v>1</c:v>
                </c:pt>
                <c:pt idx="2">
                  <c:v>1</c:v>
                </c:pt>
                <c:pt idx="3">
                  <c:v>0.9928057553956835</c:v>
                </c:pt>
                <c:pt idx="4">
                  <c:v>1</c:v>
                </c:pt>
                <c:pt idx="5">
                  <c:v>0.99468085106382975</c:v>
                </c:pt>
                <c:pt idx="6">
                  <c:v>0.99497487437185927</c:v>
                </c:pt>
                <c:pt idx="7">
                  <c:v>0</c:v>
                </c:pt>
                <c:pt idx="8">
                  <c:v>0</c:v>
                </c:pt>
                <c:pt idx="9">
                  <c:v>0</c:v>
                </c:pt>
                <c:pt idx="10">
                  <c:v>0</c:v>
                </c:pt>
                <c:pt idx="11">
                  <c:v>0</c:v>
                </c:pt>
              </c:numCache>
            </c:numRef>
          </c:val>
          <c:smooth val="0"/>
          <c:extLst>
            <c:ext xmlns:c16="http://schemas.microsoft.com/office/drawing/2014/chart" uri="{C3380CC4-5D6E-409C-BE32-E72D297353CC}">
              <c16:uniqueId val="{00000000-8DEA-4709-BC6F-526181395C93}"/>
            </c:ext>
          </c:extLst>
        </c:ser>
        <c:dLbls>
          <c:showLegendKey val="0"/>
          <c:showVal val="0"/>
          <c:showCatName val="0"/>
          <c:showSerName val="0"/>
          <c:showPercent val="0"/>
          <c:showBubbleSize val="0"/>
        </c:dLbls>
        <c:smooth val="0"/>
        <c:axId val="384122768"/>
        <c:axId val="384116864"/>
      </c:lineChart>
      <c:catAx>
        <c:axId val="38412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116864"/>
        <c:crosses val="autoZero"/>
        <c:auto val="1"/>
        <c:lblAlgn val="ctr"/>
        <c:lblOffset val="100"/>
        <c:noMultiLvlLbl val="0"/>
      </c:catAx>
      <c:valAx>
        <c:axId val="3841168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122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pacientes adecuadamente referenciados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HOSPI'!$C$753:$N$753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HOSPI'!$C$756:$N$756</c:f>
              <c:numCache>
                <c:formatCode>0.0%</c:formatCode>
                <c:ptCount val="12"/>
                <c:pt idx="0">
                  <c:v>0</c:v>
                </c:pt>
                <c:pt idx="1">
                  <c:v>0</c:v>
                </c:pt>
                <c:pt idx="2">
                  <c:v>0</c:v>
                </c:pt>
                <c:pt idx="3">
                  <c:v>0.8666666666666667</c:v>
                </c:pt>
                <c:pt idx="4">
                  <c:v>0.92307692307692313</c:v>
                </c:pt>
                <c:pt idx="5">
                  <c:v>1</c:v>
                </c:pt>
                <c:pt idx="6">
                  <c:v>0.83333333333333337</c:v>
                </c:pt>
                <c:pt idx="7">
                  <c:v>0</c:v>
                </c:pt>
                <c:pt idx="8">
                  <c:v>0</c:v>
                </c:pt>
                <c:pt idx="9">
                  <c:v>0</c:v>
                </c:pt>
                <c:pt idx="10">
                  <c:v>0</c:v>
                </c:pt>
                <c:pt idx="11">
                  <c:v>0</c:v>
                </c:pt>
              </c:numCache>
            </c:numRef>
          </c:val>
          <c:smooth val="0"/>
          <c:extLst>
            <c:ext xmlns:c16="http://schemas.microsoft.com/office/drawing/2014/chart" uri="{C3380CC4-5D6E-409C-BE32-E72D297353CC}">
              <c16:uniqueId val="{00000000-85CB-4F4C-91D2-3457EEC63494}"/>
            </c:ext>
          </c:extLst>
        </c:ser>
        <c:dLbls>
          <c:showLegendKey val="0"/>
          <c:showVal val="0"/>
          <c:showCatName val="0"/>
          <c:showSerName val="0"/>
          <c:showPercent val="0"/>
          <c:showBubbleSize val="0"/>
        </c:dLbls>
        <c:smooth val="0"/>
        <c:axId val="648381568"/>
        <c:axId val="648382224"/>
      </c:lineChart>
      <c:catAx>
        <c:axId val="648381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8382224"/>
        <c:crosses val="autoZero"/>
        <c:auto val="1"/>
        <c:lblAlgn val="ctr"/>
        <c:lblOffset val="100"/>
        <c:noMultiLvlLbl val="0"/>
      </c:catAx>
      <c:valAx>
        <c:axId val="6483822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8381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colaboradores evaluados del área en el periodo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strRef>
              <c:f>'INDICADORES HOSPI'!$C$774:$N$774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HOSPI'!$C$777:$N$777</c:f>
              <c:numCache>
                <c:formatCode>0.0%</c:formatCode>
                <c:ptCount val="12"/>
                <c:pt idx="0">
                  <c:v>0</c:v>
                </c:pt>
                <c:pt idx="1">
                  <c:v>0</c:v>
                </c:pt>
                <c:pt idx="2">
                  <c:v>0</c:v>
                </c:pt>
                <c:pt idx="3">
                  <c:v>0</c:v>
                </c:pt>
                <c:pt idx="4">
                  <c:v>1</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82E-4483-AF14-83135D136E4C}"/>
            </c:ext>
          </c:extLst>
        </c:ser>
        <c:dLbls>
          <c:showLegendKey val="0"/>
          <c:showVal val="0"/>
          <c:showCatName val="0"/>
          <c:showSerName val="0"/>
          <c:showPercent val="0"/>
          <c:showBubbleSize val="0"/>
        </c:dLbls>
        <c:smooth val="0"/>
        <c:axId val="384142448"/>
        <c:axId val="384147040"/>
      </c:lineChart>
      <c:catAx>
        <c:axId val="384142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147040"/>
        <c:crosses val="autoZero"/>
        <c:auto val="1"/>
        <c:lblAlgn val="ctr"/>
        <c:lblOffset val="100"/>
        <c:noMultiLvlLbl val="0"/>
      </c:catAx>
      <c:valAx>
        <c:axId val="384147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4142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ESPECIALISTAS'!$A$3</c:f>
              <c:strCache>
                <c:ptCount val="1"/>
                <c:pt idx="0">
                  <c:v>Ortopedia</c:v>
                </c:pt>
              </c:strCache>
            </c:strRef>
          </c:tx>
          <c:spPr>
            <a:ln w="28575" cap="rnd">
              <a:solidFill>
                <a:schemeClr val="accent1"/>
              </a:solidFill>
              <a:round/>
            </a:ln>
            <a:effectLst/>
          </c:spPr>
          <c:marker>
            <c:symbol val="none"/>
          </c:marker>
          <c:val>
            <c:numRef>
              <c:f>'OPORTUNIDAD DE ESPECIALISTAS'!$B$3:$N$3</c:f>
              <c:numCache>
                <c:formatCode>General</c:formatCode>
                <c:ptCount val="13"/>
                <c:pt idx="4">
                  <c:v>0.8</c:v>
                </c:pt>
                <c:pt idx="5">
                  <c:v>1</c:v>
                </c:pt>
                <c:pt idx="6">
                  <c:v>1.8</c:v>
                </c:pt>
              </c:numCache>
            </c:numRef>
          </c:val>
          <c:smooth val="0"/>
          <c:extLst>
            <c:ext xmlns:c16="http://schemas.microsoft.com/office/drawing/2014/chart" uri="{C3380CC4-5D6E-409C-BE32-E72D297353CC}">
              <c16:uniqueId val="{00000000-EF08-45EB-9486-5B94D71565F9}"/>
            </c:ext>
          </c:extLst>
        </c:ser>
        <c:dLbls>
          <c:showLegendKey val="0"/>
          <c:showVal val="0"/>
          <c:showCatName val="0"/>
          <c:showSerName val="0"/>
          <c:showPercent val="0"/>
          <c:showBubbleSize val="0"/>
        </c:dLbls>
        <c:smooth val="0"/>
        <c:axId val="372419200"/>
        <c:axId val="372413952"/>
      </c:lineChart>
      <c:catAx>
        <c:axId val="3724192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2413952"/>
        <c:crosses val="autoZero"/>
        <c:auto val="1"/>
        <c:lblAlgn val="ctr"/>
        <c:lblOffset val="100"/>
        <c:noMultiLvlLbl val="0"/>
      </c:catAx>
      <c:valAx>
        <c:axId val="37241395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2419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ESPECIALISTAS'!$A$4</c:f>
              <c:strCache>
                <c:ptCount val="1"/>
                <c:pt idx="0">
                  <c:v>C. mano</c:v>
                </c:pt>
              </c:strCache>
            </c:strRef>
          </c:tx>
          <c:spPr>
            <a:ln w="28575" cap="rnd">
              <a:solidFill>
                <a:schemeClr val="accent1"/>
              </a:solidFill>
              <a:round/>
            </a:ln>
            <a:effectLst/>
          </c:spPr>
          <c:marker>
            <c:symbol val="none"/>
          </c:marker>
          <c:val>
            <c:numRef>
              <c:f>'OPORTUNIDAD DE ESPECIALISTAS'!$B$4:$N$4</c:f>
              <c:numCache>
                <c:formatCode>General</c:formatCode>
                <c:ptCount val="13"/>
                <c:pt idx="4">
                  <c:v>1</c:v>
                </c:pt>
                <c:pt idx="5">
                  <c:v>1</c:v>
                </c:pt>
                <c:pt idx="6">
                  <c:v>0</c:v>
                </c:pt>
              </c:numCache>
            </c:numRef>
          </c:val>
          <c:smooth val="0"/>
          <c:extLst>
            <c:ext xmlns:c16="http://schemas.microsoft.com/office/drawing/2014/chart" uri="{C3380CC4-5D6E-409C-BE32-E72D297353CC}">
              <c16:uniqueId val="{00000000-3796-4B2E-BB27-FF8F784EE5FB}"/>
            </c:ext>
          </c:extLst>
        </c:ser>
        <c:dLbls>
          <c:showLegendKey val="0"/>
          <c:showVal val="0"/>
          <c:showCatName val="0"/>
          <c:showSerName val="0"/>
          <c:showPercent val="0"/>
          <c:showBubbleSize val="0"/>
        </c:dLbls>
        <c:smooth val="0"/>
        <c:axId val="89846016"/>
        <c:axId val="89845032"/>
      </c:lineChart>
      <c:catAx>
        <c:axId val="898460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9845032"/>
        <c:crosses val="autoZero"/>
        <c:auto val="1"/>
        <c:lblAlgn val="ctr"/>
        <c:lblOffset val="100"/>
        <c:noMultiLvlLbl val="0"/>
      </c:catAx>
      <c:valAx>
        <c:axId val="8984503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9846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ESPECIALISTAS'!$A$5</c:f>
              <c:strCache>
                <c:ptCount val="1"/>
                <c:pt idx="0">
                  <c:v>Anestesia</c:v>
                </c:pt>
              </c:strCache>
            </c:strRef>
          </c:tx>
          <c:spPr>
            <a:ln w="28575" cap="rnd">
              <a:solidFill>
                <a:schemeClr val="accent1"/>
              </a:solidFill>
              <a:round/>
            </a:ln>
            <a:effectLst/>
          </c:spPr>
          <c:marker>
            <c:symbol val="none"/>
          </c:marker>
          <c:val>
            <c:numRef>
              <c:f>'OPORTUNIDAD DE ESPECIALISTAS'!$B$5:$N$5</c:f>
              <c:numCache>
                <c:formatCode>General</c:formatCode>
                <c:ptCount val="13"/>
                <c:pt idx="4">
                  <c:v>3.5</c:v>
                </c:pt>
                <c:pt idx="5">
                  <c:v>5</c:v>
                </c:pt>
                <c:pt idx="6">
                  <c:v>8.6999999999999993</c:v>
                </c:pt>
              </c:numCache>
            </c:numRef>
          </c:val>
          <c:smooth val="0"/>
          <c:extLst>
            <c:ext xmlns:c16="http://schemas.microsoft.com/office/drawing/2014/chart" uri="{C3380CC4-5D6E-409C-BE32-E72D297353CC}">
              <c16:uniqueId val="{00000000-241D-48E9-B2D5-6C4D4CA200E4}"/>
            </c:ext>
          </c:extLst>
        </c:ser>
        <c:dLbls>
          <c:showLegendKey val="0"/>
          <c:showVal val="0"/>
          <c:showCatName val="0"/>
          <c:showSerName val="0"/>
          <c:showPercent val="0"/>
          <c:showBubbleSize val="0"/>
        </c:dLbls>
        <c:smooth val="0"/>
        <c:axId val="375853992"/>
        <c:axId val="375859240"/>
      </c:lineChart>
      <c:catAx>
        <c:axId val="3758539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859240"/>
        <c:crosses val="autoZero"/>
        <c:auto val="1"/>
        <c:lblAlgn val="ctr"/>
        <c:lblOffset val="100"/>
        <c:noMultiLvlLbl val="0"/>
      </c:catAx>
      <c:valAx>
        <c:axId val="375859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853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Información sobre deberes y derechos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ENCUESTAS'!$B$1:$M$1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ENCUESTAS'!$B$8:$M$8</c:f>
              <c:numCache>
                <c:formatCode>0%</c:formatCode>
                <c:ptCount val="12"/>
                <c:pt idx="0">
                  <c:v>1</c:v>
                </c:pt>
                <c:pt idx="1">
                  <c:v>1</c:v>
                </c:pt>
                <c:pt idx="2">
                  <c:v>0.98</c:v>
                </c:pt>
                <c:pt idx="3">
                  <c:v>1</c:v>
                </c:pt>
                <c:pt idx="4">
                  <c:v>1</c:v>
                </c:pt>
                <c:pt idx="5">
                  <c:v>0.98</c:v>
                </c:pt>
                <c:pt idx="6">
                  <c:v>1</c:v>
                </c:pt>
              </c:numCache>
            </c:numRef>
          </c:val>
          <c:smooth val="0"/>
          <c:extLst>
            <c:ext xmlns:c16="http://schemas.microsoft.com/office/drawing/2014/chart" uri="{C3380CC4-5D6E-409C-BE32-E72D297353CC}">
              <c16:uniqueId val="{00000000-4C36-41FF-A7B5-79CC7C46BA5A}"/>
            </c:ext>
          </c:extLst>
        </c:ser>
        <c:dLbls>
          <c:showLegendKey val="0"/>
          <c:showVal val="0"/>
          <c:showCatName val="0"/>
          <c:showSerName val="0"/>
          <c:showPercent val="0"/>
          <c:showBubbleSize val="0"/>
        </c:dLbls>
        <c:marker val="1"/>
        <c:smooth val="0"/>
        <c:axId val="527176584"/>
        <c:axId val="527174944"/>
      </c:lineChart>
      <c:catAx>
        <c:axId val="52717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7174944"/>
        <c:crosses val="autoZero"/>
        <c:auto val="1"/>
        <c:lblAlgn val="ctr"/>
        <c:lblOffset val="100"/>
        <c:noMultiLvlLbl val="0"/>
      </c:catAx>
      <c:valAx>
        <c:axId val="527174944"/>
        <c:scaling>
          <c:orientation val="minMax"/>
          <c:max val="1"/>
          <c:min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7176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ESPECIALISTAS'!$A$6</c:f>
              <c:strCache>
                <c:ptCount val="1"/>
                <c:pt idx="0">
                  <c:v>Vascular</c:v>
                </c:pt>
              </c:strCache>
            </c:strRef>
          </c:tx>
          <c:spPr>
            <a:ln w="28575" cap="rnd">
              <a:solidFill>
                <a:schemeClr val="accent1"/>
              </a:solidFill>
              <a:round/>
            </a:ln>
            <a:effectLst/>
          </c:spPr>
          <c:marker>
            <c:symbol val="none"/>
          </c:marker>
          <c:val>
            <c:numRef>
              <c:f>'OPORTUNIDAD DE ESPECIALISTAS'!$B$6:$N$6</c:f>
              <c:numCache>
                <c:formatCode>General</c:formatCode>
                <c:ptCount val="13"/>
                <c:pt idx="4">
                  <c:v>2.1</c:v>
                </c:pt>
                <c:pt idx="5">
                  <c:v>1.25</c:v>
                </c:pt>
                <c:pt idx="6">
                  <c:v>1.25</c:v>
                </c:pt>
              </c:numCache>
            </c:numRef>
          </c:val>
          <c:smooth val="0"/>
          <c:extLst>
            <c:ext xmlns:c16="http://schemas.microsoft.com/office/drawing/2014/chart" uri="{C3380CC4-5D6E-409C-BE32-E72D297353CC}">
              <c16:uniqueId val="{00000000-6CD3-4B31-895E-E36D4736DABB}"/>
            </c:ext>
          </c:extLst>
        </c:ser>
        <c:dLbls>
          <c:showLegendKey val="0"/>
          <c:showVal val="0"/>
          <c:showCatName val="0"/>
          <c:showSerName val="0"/>
          <c:showPercent val="0"/>
          <c:showBubbleSize val="0"/>
        </c:dLbls>
        <c:smooth val="0"/>
        <c:axId val="369978752"/>
        <c:axId val="369979408"/>
      </c:lineChart>
      <c:catAx>
        <c:axId val="3699787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979408"/>
        <c:crosses val="autoZero"/>
        <c:auto val="1"/>
        <c:lblAlgn val="ctr"/>
        <c:lblOffset val="100"/>
        <c:noMultiLvlLbl val="0"/>
      </c:catAx>
      <c:valAx>
        <c:axId val="36997940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9978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ESPECIALISTAS'!$A$7</c:f>
              <c:strCache>
                <c:ptCount val="1"/>
                <c:pt idx="0">
                  <c:v>Cardiovascular</c:v>
                </c:pt>
              </c:strCache>
            </c:strRef>
          </c:tx>
          <c:spPr>
            <a:ln w="28575" cap="rnd">
              <a:solidFill>
                <a:schemeClr val="accent1"/>
              </a:solidFill>
              <a:round/>
            </a:ln>
            <a:effectLst/>
          </c:spPr>
          <c:marker>
            <c:symbol val="none"/>
          </c:marker>
          <c:val>
            <c:numRef>
              <c:f>'OPORTUNIDAD DE ESPECIALISTAS'!$B$7:$N$7</c:f>
              <c:numCache>
                <c:formatCode>General</c:formatCode>
                <c:ptCount val="13"/>
                <c:pt idx="4">
                  <c:v>1</c:v>
                </c:pt>
                <c:pt idx="5">
                  <c:v>2.5</c:v>
                </c:pt>
                <c:pt idx="6">
                  <c:v>1.2</c:v>
                </c:pt>
              </c:numCache>
            </c:numRef>
          </c:val>
          <c:smooth val="0"/>
          <c:extLst>
            <c:ext xmlns:c16="http://schemas.microsoft.com/office/drawing/2014/chart" uri="{C3380CC4-5D6E-409C-BE32-E72D297353CC}">
              <c16:uniqueId val="{00000000-84BB-4ED6-88E7-48083F43F66F}"/>
            </c:ext>
          </c:extLst>
        </c:ser>
        <c:dLbls>
          <c:showLegendKey val="0"/>
          <c:showVal val="0"/>
          <c:showCatName val="0"/>
          <c:showSerName val="0"/>
          <c:showPercent val="0"/>
          <c:showBubbleSize val="0"/>
        </c:dLbls>
        <c:smooth val="0"/>
        <c:axId val="492113456"/>
        <c:axId val="492112800"/>
      </c:lineChart>
      <c:catAx>
        <c:axId val="4921134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2112800"/>
        <c:crosses val="autoZero"/>
        <c:auto val="1"/>
        <c:lblAlgn val="ctr"/>
        <c:lblOffset val="100"/>
        <c:noMultiLvlLbl val="0"/>
      </c:catAx>
      <c:valAx>
        <c:axId val="49211280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2113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ESPECIALISTAS'!$A$8</c:f>
              <c:strCache>
                <c:ptCount val="1"/>
                <c:pt idx="0">
                  <c:v>Dermatologia</c:v>
                </c:pt>
              </c:strCache>
            </c:strRef>
          </c:tx>
          <c:spPr>
            <a:ln w="28575" cap="rnd">
              <a:solidFill>
                <a:schemeClr val="accent1"/>
              </a:solidFill>
              <a:round/>
            </a:ln>
            <a:effectLst/>
          </c:spPr>
          <c:marker>
            <c:symbol val="none"/>
          </c:marker>
          <c:val>
            <c:numRef>
              <c:f>'OPORTUNIDAD DE ESPECIALISTAS'!$B$8:$N$8</c:f>
              <c:numCache>
                <c:formatCode>General</c:formatCode>
                <c:ptCount val="13"/>
                <c:pt idx="5">
                  <c:v>1.3</c:v>
                </c:pt>
                <c:pt idx="6">
                  <c:v>4</c:v>
                </c:pt>
              </c:numCache>
            </c:numRef>
          </c:val>
          <c:smooth val="0"/>
          <c:extLst>
            <c:ext xmlns:c16="http://schemas.microsoft.com/office/drawing/2014/chart" uri="{C3380CC4-5D6E-409C-BE32-E72D297353CC}">
              <c16:uniqueId val="{00000000-879C-40F9-95D2-6D47C3AD295A}"/>
            </c:ext>
          </c:extLst>
        </c:ser>
        <c:dLbls>
          <c:showLegendKey val="0"/>
          <c:showVal val="0"/>
          <c:showCatName val="0"/>
          <c:showSerName val="0"/>
          <c:showPercent val="0"/>
          <c:showBubbleSize val="0"/>
        </c:dLbls>
        <c:smooth val="0"/>
        <c:axId val="491700464"/>
        <c:axId val="491696528"/>
      </c:lineChart>
      <c:catAx>
        <c:axId val="4917004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1696528"/>
        <c:crosses val="autoZero"/>
        <c:auto val="1"/>
        <c:lblAlgn val="ctr"/>
        <c:lblOffset val="100"/>
        <c:noMultiLvlLbl val="0"/>
      </c:catAx>
      <c:valAx>
        <c:axId val="49169652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1700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ESPECIALISTAS'!$A$9</c:f>
              <c:strCache>
                <c:ptCount val="1"/>
                <c:pt idx="0">
                  <c:v>Neumología</c:v>
                </c:pt>
              </c:strCache>
            </c:strRef>
          </c:tx>
          <c:spPr>
            <a:ln w="28575" cap="rnd">
              <a:solidFill>
                <a:schemeClr val="accent1"/>
              </a:solidFill>
              <a:round/>
            </a:ln>
            <a:effectLst/>
          </c:spPr>
          <c:marker>
            <c:symbol val="none"/>
          </c:marker>
          <c:val>
            <c:numRef>
              <c:f>'OPORTUNIDAD DE ESPECIALISTAS'!$B$9:$N$9</c:f>
              <c:numCache>
                <c:formatCode>General</c:formatCode>
                <c:ptCount val="13"/>
                <c:pt idx="4">
                  <c:v>1</c:v>
                </c:pt>
                <c:pt idx="5">
                  <c:v>1</c:v>
                </c:pt>
                <c:pt idx="6">
                  <c:v>3</c:v>
                </c:pt>
              </c:numCache>
            </c:numRef>
          </c:val>
          <c:smooth val="0"/>
          <c:extLst>
            <c:ext xmlns:c16="http://schemas.microsoft.com/office/drawing/2014/chart" uri="{C3380CC4-5D6E-409C-BE32-E72D297353CC}">
              <c16:uniqueId val="{00000000-8E45-4E56-8D60-6266FF461FDA}"/>
            </c:ext>
          </c:extLst>
        </c:ser>
        <c:dLbls>
          <c:showLegendKey val="0"/>
          <c:showVal val="0"/>
          <c:showCatName val="0"/>
          <c:showSerName val="0"/>
          <c:showPercent val="0"/>
          <c:showBubbleSize val="0"/>
        </c:dLbls>
        <c:smooth val="0"/>
        <c:axId val="368735736"/>
        <c:axId val="368738032"/>
      </c:lineChart>
      <c:catAx>
        <c:axId val="368735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8738032"/>
        <c:crosses val="autoZero"/>
        <c:auto val="1"/>
        <c:lblAlgn val="ctr"/>
        <c:lblOffset val="100"/>
        <c:noMultiLvlLbl val="0"/>
      </c:catAx>
      <c:valAx>
        <c:axId val="36873803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8735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ESPECIALISTAS'!$A$10</c:f>
              <c:strCache>
                <c:ptCount val="1"/>
                <c:pt idx="0">
                  <c:v>Neurología</c:v>
                </c:pt>
              </c:strCache>
            </c:strRef>
          </c:tx>
          <c:spPr>
            <a:ln w="28575" cap="rnd">
              <a:solidFill>
                <a:schemeClr val="accent1"/>
              </a:solidFill>
              <a:round/>
            </a:ln>
            <a:effectLst/>
          </c:spPr>
          <c:marker>
            <c:symbol val="none"/>
          </c:marker>
          <c:val>
            <c:numRef>
              <c:f>'OPORTUNIDAD DE ESPECIALISTAS'!$B$10:$N$10</c:f>
              <c:numCache>
                <c:formatCode>General</c:formatCode>
                <c:ptCount val="13"/>
                <c:pt idx="5">
                  <c:v>1</c:v>
                </c:pt>
                <c:pt idx="6">
                  <c:v>2</c:v>
                </c:pt>
              </c:numCache>
            </c:numRef>
          </c:val>
          <c:smooth val="0"/>
          <c:extLst>
            <c:ext xmlns:c16="http://schemas.microsoft.com/office/drawing/2014/chart" uri="{C3380CC4-5D6E-409C-BE32-E72D297353CC}">
              <c16:uniqueId val="{00000000-EEA6-4439-BAF6-DAC5D0622ACA}"/>
            </c:ext>
          </c:extLst>
        </c:ser>
        <c:dLbls>
          <c:showLegendKey val="0"/>
          <c:showVal val="0"/>
          <c:showCatName val="0"/>
          <c:showSerName val="0"/>
          <c:showPercent val="0"/>
          <c:showBubbleSize val="0"/>
        </c:dLbls>
        <c:smooth val="0"/>
        <c:axId val="492907496"/>
        <c:axId val="492912088"/>
      </c:lineChart>
      <c:catAx>
        <c:axId val="492907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2912088"/>
        <c:crosses val="autoZero"/>
        <c:auto val="1"/>
        <c:lblAlgn val="ctr"/>
        <c:lblOffset val="100"/>
        <c:noMultiLvlLbl val="0"/>
      </c:catAx>
      <c:valAx>
        <c:axId val="49291208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2907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ESPECIALISTAS'!$A$12</c:f>
              <c:strCache>
                <c:ptCount val="1"/>
                <c:pt idx="0">
                  <c:v>Neurocirugía</c:v>
                </c:pt>
              </c:strCache>
            </c:strRef>
          </c:tx>
          <c:spPr>
            <a:ln w="28575" cap="rnd">
              <a:solidFill>
                <a:schemeClr val="accent1"/>
              </a:solidFill>
              <a:round/>
            </a:ln>
            <a:effectLst/>
          </c:spPr>
          <c:marker>
            <c:symbol val="none"/>
          </c:marker>
          <c:val>
            <c:numRef>
              <c:f>'OPORTUNIDAD DE ESPECIALISTAS'!$B$12:$N$12</c:f>
              <c:numCache>
                <c:formatCode>General</c:formatCode>
                <c:ptCount val="13"/>
                <c:pt idx="4">
                  <c:v>0.3</c:v>
                </c:pt>
                <c:pt idx="5">
                  <c:v>0.5</c:v>
                </c:pt>
                <c:pt idx="6">
                  <c:v>0.25</c:v>
                </c:pt>
              </c:numCache>
            </c:numRef>
          </c:val>
          <c:smooth val="0"/>
          <c:extLst>
            <c:ext xmlns:c16="http://schemas.microsoft.com/office/drawing/2014/chart" uri="{C3380CC4-5D6E-409C-BE32-E72D297353CC}">
              <c16:uniqueId val="{00000000-97EA-400F-8590-59AEF8A5D8D7}"/>
            </c:ext>
          </c:extLst>
        </c:ser>
        <c:dLbls>
          <c:showLegendKey val="0"/>
          <c:showVal val="0"/>
          <c:showCatName val="0"/>
          <c:showSerName val="0"/>
          <c:showPercent val="0"/>
          <c:showBubbleSize val="0"/>
        </c:dLbls>
        <c:smooth val="0"/>
        <c:axId val="371355720"/>
        <c:axId val="371357032"/>
      </c:lineChart>
      <c:catAx>
        <c:axId val="3713557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1357032"/>
        <c:crosses val="autoZero"/>
        <c:auto val="1"/>
        <c:lblAlgn val="ctr"/>
        <c:lblOffset val="100"/>
        <c:noMultiLvlLbl val="0"/>
      </c:catAx>
      <c:valAx>
        <c:axId val="37135703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1355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ESPECIALISTAS'!$A$13</c:f>
              <c:strCache>
                <c:ptCount val="1"/>
                <c:pt idx="0">
                  <c:v>Nefrología</c:v>
                </c:pt>
              </c:strCache>
            </c:strRef>
          </c:tx>
          <c:spPr>
            <a:ln w="28575" cap="rnd">
              <a:solidFill>
                <a:schemeClr val="accent1"/>
              </a:solidFill>
              <a:round/>
            </a:ln>
            <a:effectLst/>
          </c:spPr>
          <c:marker>
            <c:symbol val="none"/>
          </c:marker>
          <c:val>
            <c:numRef>
              <c:f>'OPORTUNIDAD DE ESPECIALISTAS'!$B$13:$N$13</c:f>
              <c:numCache>
                <c:formatCode>General</c:formatCode>
                <c:ptCount val="13"/>
                <c:pt idx="4">
                  <c:v>2</c:v>
                </c:pt>
                <c:pt idx="5">
                  <c:v>0</c:v>
                </c:pt>
                <c:pt idx="6">
                  <c:v>0</c:v>
                </c:pt>
              </c:numCache>
            </c:numRef>
          </c:val>
          <c:smooth val="0"/>
          <c:extLst>
            <c:ext xmlns:c16="http://schemas.microsoft.com/office/drawing/2014/chart" uri="{C3380CC4-5D6E-409C-BE32-E72D297353CC}">
              <c16:uniqueId val="{00000000-E5EF-44DB-B39C-F88CD6C91BE1}"/>
            </c:ext>
          </c:extLst>
        </c:ser>
        <c:dLbls>
          <c:showLegendKey val="0"/>
          <c:showVal val="0"/>
          <c:showCatName val="0"/>
          <c:showSerName val="0"/>
          <c:showPercent val="0"/>
          <c:showBubbleSize val="0"/>
        </c:dLbls>
        <c:smooth val="0"/>
        <c:axId val="506837720"/>
        <c:axId val="506829192"/>
      </c:lineChart>
      <c:catAx>
        <c:axId val="5068377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6829192"/>
        <c:crosses val="autoZero"/>
        <c:auto val="1"/>
        <c:lblAlgn val="ctr"/>
        <c:lblOffset val="100"/>
        <c:noMultiLvlLbl val="0"/>
      </c:catAx>
      <c:valAx>
        <c:axId val="5068291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6837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ESPECIALISTAS'!$A$14</c:f>
              <c:strCache>
                <c:ptCount val="1"/>
                <c:pt idx="0">
                  <c:v>Maxilofacial</c:v>
                </c:pt>
              </c:strCache>
            </c:strRef>
          </c:tx>
          <c:spPr>
            <a:ln w="28575" cap="rnd">
              <a:solidFill>
                <a:schemeClr val="accent1"/>
              </a:solidFill>
              <a:round/>
            </a:ln>
            <a:effectLst/>
          </c:spPr>
          <c:marker>
            <c:symbol val="none"/>
          </c:marker>
          <c:val>
            <c:numRef>
              <c:f>'OPORTUNIDAD DE ESPECIALISTAS'!$B$14:$N$14</c:f>
              <c:numCache>
                <c:formatCode>General</c:formatCode>
                <c:ptCount val="13"/>
                <c:pt idx="4">
                  <c:v>3.7</c:v>
                </c:pt>
                <c:pt idx="5">
                  <c:v>0</c:v>
                </c:pt>
                <c:pt idx="6">
                  <c:v>0</c:v>
                </c:pt>
              </c:numCache>
            </c:numRef>
          </c:val>
          <c:smooth val="0"/>
          <c:extLst>
            <c:ext xmlns:c16="http://schemas.microsoft.com/office/drawing/2014/chart" uri="{C3380CC4-5D6E-409C-BE32-E72D297353CC}">
              <c16:uniqueId val="{00000000-B0A4-4961-8215-7FDA928BEAE2}"/>
            </c:ext>
          </c:extLst>
        </c:ser>
        <c:dLbls>
          <c:showLegendKey val="0"/>
          <c:showVal val="0"/>
          <c:showCatName val="0"/>
          <c:showSerName val="0"/>
          <c:showPercent val="0"/>
          <c:showBubbleSize val="0"/>
        </c:dLbls>
        <c:smooth val="0"/>
        <c:axId val="372430352"/>
        <c:axId val="372427072"/>
      </c:lineChart>
      <c:catAx>
        <c:axId val="3724303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2427072"/>
        <c:crosses val="autoZero"/>
        <c:auto val="1"/>
        <c:lblAlgn val="ctr"/>
        <c:lblOffset val="100"/>
        <c:noMultiLvlLbl val="0"/>
      </c:catAx>
      <c:valAx>
        <c:axId val="37242707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2430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ESPECIALISTAS'!$A$15</c:f>
              <c:strCache>
                <c:ptCount val="1"/>
                <c:pt idx="0">
                  <c:v>Infectología</c:v>
                </c:pt>
              </c:strCache>
            </c:strRef>
          </c:tx>
          <c:spPr>
            <a:ln w="28575" cap="rnd">
              <a:solidFill>
                <a:schemeClr val="accent1"/>
              </a:solidFill>
              <a:round/>
            </a:ln>
            <a:effectLst/>
          </c:spPr>
          <c:marker>
            <c:symbol val="none"/>
          </c:marker>
          <c:val>
            <c:numRef>
              <c:f>'OPORTUNIDAD DE ESPECIALISTAS'!$B$15:$N$15</c:f>
              <c:numCache>
                <c:formatCode>General</c:formatCode>
                <c:ptCount val="13"/>
                <c:pt idx="4">
                  <c:v>1</c:v>
                </c:pt>
                <c:pt idx="5">
                  <c:v>2.4</c:v>
                </c:pt>
                <c:pt idx="6">
                  <c:v>0</c:v>
                </c:pt>
              </c:numCache>
            </c:numRef>
          </c:val>
          <c:smooth val="0"/>
          <c:extLst>
            <c:ext xmlns:c16="http://schemas.microsoft.com/office/drawing/2014/chart" uri="{C3380CC4-5D6E-409C-BE32-E72D297353CC}">
              <c16:uniqueId val="{00000000-64F5-425B-9813-D614A93CAFE6}"/>
            </c:ext>
          </c:extLst>
        </c:ser>
        <c:dLbls>
          <c:showLegendKey val="0"/>
          <c:showVal val="0"/>
          <c:showCatName val="0"/>
          <c:showSerName val="0"/>
          <c:showPercent val="0"/>
          <c:showBubbleSize val="0"/>
        </c:dLbls>
        <c:smooth val="0"/>
        <c:axId val="379573448"/>
        <c:axId val="379570496"/>
      </c:lineChart>
      <c:catAx>
        <c:axId val="3795734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570496"/>
        <c:crosses val="autoZero"/>
        <c:auto val="1"/>
        <c:lblAlgn val="ctr"/>
        <c:lblOffset val="100"/>
        <c:noMultiLvlLbl val="0"/>
      </c:catAx>
      <c:valAx>
        <c:axId val="37957049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573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ESPECIALISTAS'!$A$16</c:f>
              <c:strCache>
                <c:ptCount val="1"/>
                <c:pt idx="0">
                  <c:v>Otología</c:v>
                </c:pt>
              </c:strCache>
            </c:strRef>
          </c:tx>
          <c:spPr>
            <a:ln w="28575" cap="rnd">
              <a:solidFill>
                <a:schemeClr val="accent1"/>
              </a:solidFill>
              <a:round/>
            </a:ln>
            <a:effectLst/>
          </c:spPr>
          <c:marker>
            <c:symbol val="none"/>
          </c:marker>
          <c:val>
            <c:numRef>
              <c:f>'OPORTUNIDAD DE ESPECIALISTAS'!$B$16:$N$16</c:f>
              <c:numCache>
                <c:formatCode>General</c:formatCode>
                <c:ptCount val="13"/>
                <c:pt idx="4">
                  <c:v>3</c:v>
                </c:pt>
                <c:pt idx="5">
                  <c:v>0</c:v>
                </c:pt>
                <c:pt idx="6">
                  <c:v>0.5</c:v>
                </c:pt>
              </c:numCache>
            </c:numRef>
          </c:val>
          <c:smooth val="0"/>
          <c:extLst>
            <c:ext xmlns:c16="http://schemas.microsoft.com/office/drawing/2014/chart" uri="{C3380CC4-5D6E-409C-BE32-E72D297353CC}">
              <c16:uniqueId val="{00000000-2B7F-4A1E-88A0-741F2ACD6E5B}"/>
            </c:ext>
          </c:extLst>
        </c:ser>
        <c:dLbls>
          <c:showLegendKey val="0"/>
          <c:showVal val="0"/>
          <c:showCatName val="0"/>
          <c:showSerName val="0"/>
          <c:showPercent val="0"/>
          <c:showBubbleSize val="0"/>
        </c:dLbls>
        <c:smooth val="0"/>
        <c:axId val="368737376"/>
        <c:axId val="368735080"/>
      </c:lineChart>
      <c:catAx>
        <c:axId val="3687373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8735080"/>
        <c:crosses val="autoZero"/>
        <c:auto val="1"/>
        <c:lblAlgn val="ctr"/>
        <c:lblOffset val="100"/>
        <c:noMultiLvlLbl val="0"/>
      </c:catAx>
      <c:valAx>
        <c:axId val="3687350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68737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Explicación sobre seguridad</a:t>
            </a:r>
            <a:r>
              <a:rPr lang="es-ES" baseline="0"/>
              <a:t> del paciente</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ENCUESTAS'!$B$1:$M$1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ENCUESTAS'!$B$9:$M$9</c:f>
              <c:numCache>
                <c:formatCode>0%</c:formatCode>
                <c:ptCount val="12"/>
                <c:pt idx="0">
                  <c:v>1</c:v>
                </c:pt>
                <c:pt idx="1">
                  <c:v>1</c:v>
                </c:pt>
                <c:pt idx="2">
                  <c:v>0.99</c:v>
                </c:pt>
                <c:pt idx="3">
                  <c:v>1</c:v>
                </c:pt>
                <c:pt idx="4">
                  <c:v>1</c:v>
                </c:pt>
                <c:pt idx="5">
                  <c:v>0.99</c:v>
                </c:pt>
                <c:pt idx="6">
                  <c:v>0.99</c:v>
                </c:pt>
              </c:numCache>
            </c:numRef>
          </c:val>
          <c:smooth val="0"/>
          <c:extLst>
            <c:ext xmlns:c16="http://schemas.microsoft.com/office/drawing/2014/chart" uri="{C3380CC4-5D6E-409C-BE32-E72D297353CC}">
              <c16:uniqueId val="{00000000-2D59-47CC-A5FE-19747E048025}"/>
            </c:ext>
          </c:extLst>
        </c:ser>
        <c:dLbls>
          <c:showLegendKey val="0"/>
          <c:showVal val="0"/>
          <c:showCatName val="0"/>
          <c:showSerName val="0"/>
          <c:showPercent val="0"/>
          <c:showBubbleSize val="0"/>
        </c:dLbls>
        <c:marker val="1"/>
        <c:smooth val="0"/>
        <c:axId val="521699824"/>
        <c:axId val="521689656"/>
      </c:lineChart>
      <c:catAx>
        <c:axId val="52169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1689656"/>
        <c:crosses val="autoZero"/>
        <c:auto val="1"/>
        <c:lblAlgn val="ctr"/>
        <c:lblOffset val="100"/>
        <c:noMultiLvlLbl val="0"/>
      </c:catAx>
      <c:valAx>
        <c:axId val="521689656"/>
        <c:scaling>
          <c:orientation val="minMax"/>
          <c:max val="1"/>
          <c:min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1699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ESPECIALISTAS'!$A$17</c:f>
              <c:strCache>
                <c:ptCount val="1"/>
                <c:pt idx="0">
                  <c:v>Oftalmología</c:v>
                </c:pt>
              </c:strCache>
            </c:strRef>
          </c:tx>
          <c:spPr>
            <a:ln w="28575" cap="rnd">
              <a:solidFill>
                <a:schemeClr val="accent1"/>
              </a:solidFill>
              <a:round/>
            </a:ln>
            <a:effectLst/>
          </c:spPr>
          <c:marker>
            <c:symbol val="none"/>
          </c:marker>
          <c:val>
            <c:numRef>
              <c:f>'OPORTUNIDAD DE ESPECIALISTAS'!$B$17:$N$17</c:f>
              <c:numCache>
                <c:formatCode>General</c:formatCode>
                <c:ptCount val="13"/>
                <c:pt idx="4">
                  <c:v>1</c:v>
                </c:pt>
                <c:pt idx="5">
                  <c:v>0</c:v>
                </c:pt>
                <c:pt idx="6">
                  <c:v>0</c:v>
                </c:pt>
              </c:numCache>
            </c:numRef>
          </c:val>
          <c:smooth val="0"/>
          <c:extLst>
            <c:ext xmlns:c16="http://schemas.microsoft.com/office/drawing/2014/chart" uri="{C3380CC4-5D6E-409C-BE32-E72D297353CC}">
              <c16:uniqueId val="{00000000-365A-40F8-99F8-24EBB3A085A1}"/>
            </c:ext>
          </c:extLst>
        </c:ser>
        <c:dLbls>
          <c:showLegendKey val="0"/>
          <c:showVal val="0"/>
          <c:showCatName val="0"/>
          <c:showSerName val="0"/>
          <c:showPercent val="0"/>
          <c:showBubbleSize val="0"/>
        </c:dLbls>
        <c:smooth val="0"/>
        <c:axId val="379582960"/>
        <c:axId val="379582304"/>
      </c:lineChart>
      <c:catAx>
        <c:axId val="3795829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582304"/>
        <c:crosses val="autoZero"/>
        <c:auto val="1"/>
        <c:lblAlgn val="ctr"/>
        <c:lblOffset val="100"/>
        <c:noMultiLvlLbl val="0"/>
      </c:catAx>
      <c:valAx>
        <c:axId val="3795823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582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ESPECIALISTAS'!$A$18</c:f>
              <c:strCache>
                <c:ptCount val="1"/>
                <c:pt idx="0">
                  <c:v>Otorrinolaringología</c:v>
                </c:pt>
              </c:strCache>
            </c:strRef>
          </c:tx>
          <c:spPr>
            <a:ln w="28575" cap="rnd">
              <a:solidFill>
                <a:schemeClr val="accent1"/>
              </a:solidFill>
              <a:round/>
            </a:ln>
            <a:effectLst/>
          </c:spPr>
          <c:marker>
            <c:symbol val="none"/>
          </c:marker>
          <c:val>
            <c:numRef>
              <c:f>'OPORTUNIDAD DE ESPECIALISTAS'!$B$18:$N$18</c:f>
              <c:numCache>
                <c:formatCode>General</c:formatCode>
                <c:ptCount val="13"/>
                <c:pt idx="4">
                  <c:v>1.5</c:v>
                </c:pt>
                <c:pt idx="5">
                  <c:v>1.5</c:v>
                </c:pt>
                <c:pt idx="6">
                  <c:v>1</c:v>
                </c:pt>
              </c:numCache>
            </c:numRef>
          </c:val>
          <c:smooth val="0"/>
          <c:extLst>
            <c:ext xmlns:c16="http://schemas.microsoft.com/office/drawing/2014/chart" uri="{C3380CC4-5D6E-409C-BE32-E72D297353CC}">
              <c16:uniqueId val="{00000000-7A91-4439-992D-9972C78E2D7D}"/>
            </c:ext>
          </c:extLst>
        </c:ser>
        <c:dLbls>
          <c:showLegendKey val="0"/>
          <c:showVal val="0"/>
          <c:showCatName val="0"/>
          <c:showSerName val="0"/>
          <c:showPercent val="0"/>
          <c:showBubbleSize val="0"/>
        </c:dLbls>
        <c:smooth val="0"/>
        <c:axId val="374889360"/>
        <c:axId val="374889032"/>
      </c:lineChart>
      <c:catAx>
        <c:axId val="374889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889032"/>
        <c:crosses val="autoZero"/>
        <c:auto val="1"/>
        <c:lblAlgn val="ctr"/>
        <c:lblOffset val="100"/>
        <c:noMultiLvlLbl val="0"/>
      </c:catAx>
      <c:valAx>
        <c:axId val="37488903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889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ESPECIALISTAS'!$A$19</c:f>
              <c:strCache>
                <c:ptCount val="1"/>
                <c:pt idx="0">
                  <c:v>Ginecología</c:v>
                </c:pt>
              </c:strCache>
            </c:strRef>
          </c:tx>
          <c:spPr>
            <a:ln w="28575" cap="rnd">
              <a:solidFill>
                <a:schemeClr val="accent1"/>
              </a:solidFill>
              <a:round/>
            </a:ln>
            <a:effectLst/>
          </c:spPr>
          <c:marker>
            <c:symbol val="none"/>
          </c:marker>
          <c:val>
            <c:numRef>
              <c:f>'OPORTUNIDAD DE ESPECIALISTAS'!$B$19:$N$19</c:f>
              <c:numCache>
                <c:formatCode>General</c:formatCode>
                <c:ptCount val="13"/>
                <c:pt idx="4">
                  <c:v>1.3</c:v>
                </c:pt>
                <c:pt idx="5">
                  <c:v>2.5</c:v>
                </c:pt>
                <c:pt idx="6">
                  <c:v>0.5</c:v>
                </c:pt>
              </c:numCache>
            </c:numRef>
          </c:val>
          <c:smooth val="0"/>
          <c:extLst>
            <c:ext xmlns:c16="http://schemas.microsoft.com/office/drawing/2014/chart" uri="{C3380CC4-5D6E-409C-BE32-E72D297353CC}">
              <c16:uniqueId val="{00000000-23CD-4C73-B005-72E722F4621F}"/>
            </c:ext>
          </c:extLst>
        </c:ser>
        <c:dLbls>
          <c:showLegendKey val="0"/>
          <c:showVal val="0"/>
          <c:showCatName val="0"/>
          <c:showSerName val="0"/>
          <c:showPercent val="0"/>
          <c:showBubbleSize val="0"/>
        </c:dLbls>
        <c:smooth val="0"/>
        <c:axId val="493716400"/>
        <c:axId val="493714760"/>
      </c:lineChart>
      <c:catAx>
        <c:axId val="4937164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3714760"/>
        <c:crosses val="autoZero"/>
        <c:auto val="1"/>
        <c:lblAlgn val="ctr"/>
        <c:lblOffset val="100"/>
        <c:noMultiLvlLbl val="0"/>
      </c:catAx>
      <c:valAx>
        <c:axId val="49371476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3716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ESPECIALISTAS'!$A$20</c:f>
              <c:strCache>
                <c:ptCount val="1"/>
                <c:pt idx="0">
                  <c:v>Plástica</c:v>
                </c:pt>
              </c:strCache>
            </c:strRef>
          </c:tx>
          <c:spPr>
            <a:ln w="28575" cap="rnd">
              <a:solidFill>
                <a:schemeClr val="accent1"/>
              </a:solidFill>
              <a:round/>
            </a:ln>
            <a:effectLst/>
          </c:spPr>
          <c:marker>
            <c:symbol val="none"/>
          </c:marker>
          <c:val>
            <c:numRef>
              <c:f>'OPORTUNIDAD DE ESPECIALISTAS'!$B$20:$N$20</c:f>
              <c:numCache>
                <c:formatCode>General</c:formatCode>
                <c:ptCount val="13"/>
                <c:pt idx="4">
                  <c:v>2</c:v>
                </c:pt>
                <c:pt idx="5">
                  <c:v>2</c:v>
                </c:pt>
                <c:pt idx="6">
                  <c:v>2.6</c:v>
                </c:pt>
              </c:numCache>
            </c:numRef>
          </c:val>
          <c:smooth val="0"/>
          <c:extLst>
            <c:ext xmlns:c16="http://schemas.microsoft.com/office/drawing/2014/chart" uri="{C3380CC4-5D6E-409C-BE32-E72D297353CC}">
              <c16:uniqueId val="{00000000-A0F7-4A95-A497-EFEB76D77432}"/>
            </c:ext>
          </c:extLst>
        </c:ser>
        <c:dLbls>
          <c:showLegendKey val="0"/>
          <c:showVal val="0"/>
          <c:showCatName val="0"/>
          <c:showSerName val="0"/>
          <c:showPercent val="0"/>
          <c:showBubbleSize val="0"/>
        </c:dLbls>
        <c:smooth val="0"/>
        <c:axId val="372415920"/>
        <c:axId val="372418216"/>
      </c:lineChart>
      <c:catAx>
        <c:axId val="3724159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2418216"/>
        <c:crosses val="autoZero"/>
        <c:auto val="1"/>
        <c:lblAlgn val="ctr"/>
        <c:lblOffset val="100"/>
        <c:noMultiLvlLbl val="0"/>
      </c:catAx>
      <c:valAx>
        <c:axId val="37241821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2415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ESPECIALISTAS'!$A$21</c:f>
              <c:strCache>
                <c:ptCount val="1"/>
                <c:pt idx="0">
                  <c:v>Nutrición</c:v>
                </c:pt>
              </c:strCache>
            </c:strRef>
          </c:tx>
          <c:spPr>
            <a:ln w="28575" cap="rnd">
              <a:solidFill>
                <a:schemeClr val="accent1"/>
              </a:solidFill>
              <a:round/>
            </a:ln>
            <a:effectLst/>
          </c:spPr>
          <c:marker>
            <c:symbol val="none"/>
          </c:marker>
          <c:val>
            <c:numRef>
              <c:f>'OPORTUNIDAD DE ESPECIALISTAS'!$B$21:$N$21</c:f>
              <c:numCache>
                <c:formatCode>General</c:formatCode>
                <c:ptCount val="13"/>
                <c:pt idx="4">
                  <c:v>1.4</c:v>
                </c:pt>
                <c:pt idx="5">
                  <c:v>1.8</c:v>
                </c:pt>
                <c:pt idx="6">
                  <c:v>1.3</c:v>
                </c:pt>
              </c:numCache>
            </c:numRef>
          </c:val>
          <c:smooth val="0"/>
          <c:extLst>
            <c:ext xmlns:c16="http://schemas.microsoft.com/office/drawing/2014/chart" uri="{C3380CC4-5D6E-409C-BE32-E72D297353CC}">
              <c16:uniqueId val="{00000000-F896-4AD4-B3AF-17FC87276E66}"/>
            </c:ext>
          </c:extLst>
        </c:ser>
        <c:dLbls>
          <c:showLegendKey val="0"/>
          <c:showVal val="0"/>
          <c:showCatName val="0"/>
          <c:showSerName val="0"/>
          <c:showPercent val="0"/>
          <c:showBubbleSize val="0"/>
        </c:dLbls>
        <c:smooth val="0"/>
        <c:axId val="493728208"/>
        <c:axId val="493726240"/>
      </c:lineChart>
      <c:catAx>
        <c:axId val="4937282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3726240"/>
        <c:crosses val="autoZero"/>
        <c:auto val="1"/>
        <c:lblAlgn val="ctr"/>
        <c:lblOffset val="100"/>
        <c:noMultiLvlLbl val="0"/>
      </c:catAx>
      <c:valAx>
        <c:axId val="49372624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3728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ESPECIALISTAS'!$A$22</c:f>
              <c:strCache>
                <c:ptCount val="1"/>
                <c:pt idx="0">
                  <c:v>Fonoaudiología</c:v>
                </c:pt>
              </c:strCache>
            </c:strRef>
          </c:tx>
          <c:spPr>
            <a:ln w="28575" cap="rnd">
              <a:solidFill>
                <a:schemeClr val="accent1"/>
              </a:solidFill>
              <a:round/>
            </a:ln>
            <a:effectLst/>
          </c:spPr>
          <c:marker>
            <c:symbol val="none"/>
          </c:marker>
          <c:val>
            <c:numRef>
              <c:f>'OPORTUNIDAD DE ESPECIALISTAS'!$B$22:$N$22</c:f>
              <c:numCache>
                <c:formatCode>General</c:formatCode>
                <c:ptCount val="13"/>
                <c:pt idx="4">
                  <c:v>1.2</c:v>
                </c:pt>
                <c:pt idx="5">
                  <c:v>1</c:v>
                </c:pt>
                <c:pt idx="6">
                  <c:v>0</c:v>
                </c:pt>
              </c:numCache>
            </c:numRef>
          </c:val>
          <c:smooth val="0"/>
          <c:extLst>
            <c:ext xmlns:c16="http://schemas.microsoft.com/office/drawing/2014/chart" uri="{C3380CC4-5D6E-409C-BE32-E72D297353CC}">
              <c16:uniqueId val="{00000000-3A38-4273-BA32-D9485E786C02}"/>
            </c:ext>
          </c:extLst>
        </c:ser>
        <c:dLbls>
          <c:showLegendKey val="0"/>
          <c:showVal val="0"/>
          <c:showCatName val="0"/>
          <c:showSerName val="0"/>
          <c:showPercent val="0"/>
          <c:showBubbleSize val="0"/>
        </c:dLbls>
        <c:smooth val="0"/>
        <c:axId val="493709512"/>
        <c:axId val="493709184"/>
      </c:lineChart>
      <c:catAx>
        <c:axId val="4937095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3709184"/>
        <c:crosses val="autoZero"/>
        <c:auto val="1"/>
        <c:lblAlgn val="ctr"/>
        <c:lblOffset val="100"/>
        <c:noMultiLvlLbl val="0"/>
      </c:catAx>
      <c:valAx>
        <c:axId val="49370918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3709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ESPECIALISTAS'!$A$23</c:f>
              <c:strCache>
                <c:ptCount val="1"/>
                <c:pt idx="0">
                  <c:v>Psicología</c:v>
                </c:pt>
              </c:strCache>
            </c:strRef>
          </c:tx>
          <c:spPr>
            <a:ln w="28575" cap="rnd">
              <a:solidFill>
                <a:schemeClr val="accent1"/>
              </a:solidFill>
              <a:round/>
            </a:ln>
            <a:effectLst/>
          </c:spPr>
          <c:marker>
            <c:symbol val="none"/>
          </c:marker>
          <c:val>
            <c:numRef>
              <c:f>'OPORTUNIDAD DE ESPECIALISTAS'!$B$23:$N$23</c:f>
              <c:numCache>
                <c:formatCode>General</c:formatCode>
                <c:ptCount val="13"/>
                <c:pt idx="4">
                  <c:v>1</c:v>
                </c:pt>
                <c:pt idx="5">
                  <c:v>3.3</c:v>
                </c:pt>
                <c:pt idx="6">
                  <c:v>8</c:v>
                </c:pt>
              </c:numCache>
            </c:numRef>
          </c:val>
          <c:smooth val="0"/>
          <c:extLst>
            <c:ext xmlns:c16="http://schemas.microsoft.com/office/drawing/2014/chart" uri="{C3380CC4-5D6E-409C-BE32-E72D297353CC}">
              <c16:uniqueId val="{00000000-C374-44E1-8CA0-43E845C21794}"/>
            </c:ext>
          </c:extLst>
        </c:ser>
        <c:dLbls>
          <c:showLegendKey val="0"/>
          <c:showVal val="0"/>
          <c:showCatName val="0"/>
          <c:showSerName val="0"/>
          <c:showPercent val="0"/>
          <c:showBubbleSize val="0"/>
        </c:dLbls>
        <c:smooth val="0"/>
        <c:axId val="500215176"/>
        <c:axId val="500215504"/>
      </c:lineChart>
      <c:catAx>
        <c:axId val="500215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0215504"/>
        <c:crosses val="autoZero"/>
        <c:auto val="1"/>
        <c:lblAlgn val="ctr"/>
        <c:lblOffset val="100"/>
        <c:noMultiLvlLbl val="0"/>
      </c:catAx>
      <c:valAx>
        <c:axId val="5002155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0215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ESPECIALISTAS'!$A$24</c:f>
              <c:strCache>
                <c:ptCount val="1"/>
                <c:pt idx="0">
                  <c:v>Hematología</c:v>
                </c:pt>
              </c:strCache>
            </c:strRef>
          </c:tx>
          <c:spPr>
            <a:ln w="28575" cap="rnd">
              <a:solidFill>
                <a:schemeClr val="accent1"/>
              </a:solidFill>
              <a:round/>
            </a:ln>
            <a:effectLst/>
          </c:spPr>
          <c:marker>
            <c:symbol val="none"/>
          </c:marker>
          <c:val>
            <c:numRef>
              <c:f>'OPORTUNIDAD DE ESPECIALISTAS'!$B$24:$N$24</c:f>
              <c:numCache>
                <c:formatCode>General</c:formatCode>
                <c:ptCount val="13"/>
                <c:pt idx="4">
                  <c:v>2.5</c:v>
                </c:pt>
                <c:pt idx="5">
                  <c:v>3</c:v>
                </c:pt>
              </c:numCache>
            </c:numRef>
          </c:val>
          <c:smooth val="0"/>
          <c:extLst>
            <c:ext xmlns:c16="http://schemas.microsoft.com/office/drawing/2014/chart" uri="{C3380CC4-5D6E-409C-BE32-E72D297353CC}">
              <c16:uniqueId val="{00000000-BB86-43DA-A478-44A0DE6B27EF}"/>
            </c:ext>
          </c:extLst>
        </c:ser>
        <c:dLbls>
          <c:showLegendKey val="0"/>
          <c:showVal val="0"/>
          <c:showCatName val="0"/>
          <c:showSerName val="0"/>
          <c:showPercent val="0"/>
          <c:showBubbleSize val="0"/>
        </c:dLbls>
        <c:smooth val="0"/>
        <c:axId val="507306760"/>
        <c:axId val="507310696"/>
      </c:lineChart>
      <c:catAx>
        <c:axId val="5073067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7310696"/>
        <c:crosses val="autoZero"/>
        <c:auto val="1"/>
        <c:lblAlgn val="ctr"/>
        <c:lblOffset val="100"/>
        <c:noMultiLvlLbl val="0"/>
      </c:catAx>
      <c:valAx>
        <c:axId val="50731069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7306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ESPECIALISTAS'!$A$25</c:f>
              <c:strCache>
                <c:ptCount val="1"/>
                <c:pt idx="0">
                  <c:v>C. General</c:v>
                </c:pt>
              </c:strCache>
            </c:strRef>
          </c:tx>
          <c:spPr>
            <a:ln w="28575" cap="rnd">
              <a:solidFill>
                <a:schemeClr val="accent1"/>
              </a:solidFill>
              <a:round/>
            </a:ln>
            <a:effectLst/>
          </c:spPr>
          <c:marker>
            <c:symbol val="none"/>
          </c:marker>
          <c:val>
            <c:numRef>
              <c:f>'OPORTUNIDAD DE ESPECIALISTAS'!$B$25:$N$25</c:f>
              <c:numCache>
                <c:formatCode>General</c:formatCode>
                <c:ptCount val="13"/>
                <c:pt idx="4">
                  <c:v>0.56999999999999995</c:v>
                </c:pt>
                <c:pt idx="5">
                  <c:v>1</c:v>
                </c:pt>
                <c:pt idx="6">
                  <c:v>1.8</c:v>
                </c:pt>
              </c:numCache>
            </c:numRef>
          </c:val>
          <c:smooth val="0"/>
          <c:extLst>
            <c:ext xmlns:c16="http://schemas.microsoft.com/office/drawing/2014/chart" uri="{C3380CC4-5D6E-409C-BE32-E72D297353CC}">
              <c16:uniqueId val="{00000000-F8D8-45F7-8687-7215CEF5D64B}"/>
            </c:ext>
          </c:extLst>
        </c:ser>
        <c:dLbls>
          <c:showLegendKey val="0"/>
          <c:showVal val="0"/>
          <c:showCatName val="0"/>
          <c:showSerName val="0"/>
          <c:showPercent val="0"/>
          <c:showBubbleSize val="0"/>
        </c:dLbls>
        <c:smooth val="0"/>
        <c:axId val="531607328"/>
        <c:axId val="531605360"/>
      </c:lineChart>
      <c:catAx>
        <c:axId val="5316073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1605360"/>
        <c:crosses val="autoZero"/>
        <c:auto val="1"/>
        <c:lblAlgn val="ctr"/>
        <c:lblOffset val="100"/>
        <c:noMultiLvlLbl val="0"/>
      </c:catAx>
      <c:valAx>
        <c:axId val="53160536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1607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ESPECIALISTAS'!$A$26</c:f>
              <c:strCache>
                <c:ptCount val="1"/>
                <c:pt idx="0">
                  <c:v>C. Toráx</c:v>
                </c:pt>
              </c:strCache>
            </c:strRef>
          </c:tx>
          <c:spPr>
            <a:ln w="28575" cap="rnd">
              <a:solidFill>
                <a:schemeClr val="accent1"/>
              </a:solidFill>
              <a:round/>
            </a:ln>
            <a:effectLst/>
          </c:spPr>
          <c:marker>
            <c:symbol val="none"/>
          </c:marker>
          <c:val>
            <c:numRef>
              <c:f>'OPORTUNIDAD DE ESPECIALISTAS'!$B$26:$N$26</c:f>
              <c:numCache>
                <c:formatCode>General</c:formatCode>
                <c:ptCount val="13"/>
                <c:pt idx="4">
                  <c:v>2</c:v>
                </c:pt>
                <c:pt idx="5">
                  <c:v>3</c:v>
                </c:pt>
              </c:numCache>
            </c:numRef>
          </c:val>
          <c:smooth val="0"/>
          <c:extLst>
            <c:ext xmlns:c16="http://schemas.microsoft.com/office/drawing/2014/chart" uri="{C3380CC4-5D6E-409C-BE32-E72D297353CC}">
              <c16:uniqueId val="{00000000-609E-4EBD-AF1A-D33C9B2DAF43}"/>
            </c:ext>
          </c:extLst>
        </c:ser>
        <c:dLbls>
          <c:showLegendKey val="0"/>
          <c:showVal val="0"/>
          <c:showCatName val="0"/>
          <c:showSerName val="0"/>
          <c:showPercent val="0"/>
          <c:showBubbleSize val="0"/>
        </c:dLbls>
        <c:smooth val="0"/>
        <c:axId val="538672600"/>
        <c:axId val="538669976"/>
      </c:lineChart>
      <c:catAx>
        <c:axId val="538672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8669976"/>
        <c:crosses val="autoZero"/>
        <c:auto val="1"/>
        <c:lblAlgn val="ctr"/>
        <c:lblOffset val="100"/>
        <c:noMultiLvlLbl val="0"/>
      </c:catAx>
      <c:valAx>
        <c:axId val="53866997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8672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Explicación sobre consentimiento</a:t>
            </a:r>
            <a:r>
              <a:rPr lang="es-ES" baseline="0"/>
              <a:t> informado</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ENCUESTAS'!$B$1:$M$1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ENCUESTAS'!$B$10:$M$10</c:f>
              <c:numCache>
                <c:formatCode>0%</c:formatCode>
                <c:ptCount val="12"/>
                <c:pt idx="0">
                  <c:v>1</c:v>
                </c:pt>
                <c:pt idx="1">
                  <c:v>1</c:v>
                </c:pt>
                <c:pt idx="2">
                  <c:v>0.99</c:v>
                </c:pt>
                <c:pt idx="3">
                  <c:v>1</c:v>
                </c:pt>
                <c:pt idx="4">
                  <c:v>1</c:v>
                </c:pt>
                <c:pt idx="5">
                  <c:v>0.98</c:v>
                </c:pt>
                <c:pt idx="6">
                  <c:v>0.99</c:v>
                </c:pt>
              </c:numCache>
            </c:numRef>
          </c:val>
          <c:smooth val="0"/>
          <c:extLst>
            <c:ext xmlns:c16="http://schemas.microsoft.com/office/drawing/2014/chart" uri="{C3380CC4-5D6E-409C-BE32-E72D297353CC}">
              <c16:uniqueId val="{00000000-E216-4378-9E7F-7E58AFAC196F}"/>
            </c:ext>
          </c:extLst>
        </c:ser>
        <c:dLbls>
          <c:showLegendKey val="0"/>
          <c:showVal val="0"/>
          <c:showCatName val="0"/>
          <c:showSerName val="0"/>
          <c:showPercent val="0"/>
          <c:showBubbleSize val="0"/>
        </c:dLbls>
        <c:marker val="1"/>
        <c:smooth val="0"/>
        <c:axId val="526149128"/>
        <c:axId val="526139616"/>
      </c:lineChart>
      <c:catAx>
        <c:axId val="526149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139616"/>
        <c:crosses val="autoZero"/>
        <c:auto val="1"/>
        <c:lblAlgn val="ctr"/>
        <c:lblOffset val="100"/>
        <c:noMultiLvlLbl val="0"/>
      </c:catAx>
      <c:valAx>
        <c:axId val="526139616"/>
        <c:scaling>
          <c:orientation val="minMax"/>
          <c:max val="1"/>
          <c:min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149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ESPECIALISTAS'!$A$27</c:f>
              <c:strCache>
                <c:ptCount val="1"/>
                <c:pt idx="0">
                  <c:v>C. Oncológica</c:v>
                </c:pt>
              </c:strCache>
            </c:strRef>
          </c:tx>
          <c:spPr>
            <a:ln w="28575" cap="rnd">
              <a:solidFill>
                <a:schemeClr val="accent1"/>
              </a:solidFill>
              <a:round/>
            </a:ln>
            <a:effectLst/>
          </c:spPr>
          <c:marker>
            <c:symbol val="none"/>
          </c:marker>
          <c:val>
            <c:numRef>
              <c:f>'OPORTUNIDAD DE ESPECIALISTAS'!$B$27:$N$27</c:f>
              <c:numCache>
                <c:formatCode>General</c:formatCode>
                <c:ptCount val="13"/>
                <c:pt idx="5">
                  <c:v>0</c:v>
                </c:pt>
                <c:pt idx="6">
                  <c:v>2</c:v>
                </c:pt>
              </c:numCache>
            </c:numRef>
          </c:val>
          <c:smooth val="0"/>
          <c:extLst>
            <c:ext xmlns:c16="http://schemas.microsoft.com/office/drawing/2014/chart" uri="{C3380CC4-5D6E-409C-BE32-E72D297353CC}">
              <c16:uniqueId val="{00000000-2CDC-4EC1-B5F4-D337A6E316FD}"/>
            </c:ext>
          </c:extLst>
        </c:ser>
        <c:dLbls>
          <c:showLegendKey val="0"/>
          <c:showVal val="0"/>
          <c:showCatName val="0"/>
          <c:showSerName val="0"/>
          <c:showPercent val="0"/>
          <c:showBubbleSize val="0"/>
        </c:dLbls>
        <c:smooth val="0"/>
        <c:axId val="493733456"/>
        <c:axId val="493733128"/>
      </c:lineChart>
      <c:catAx>
        <c:axId val="4937334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3733128"/>
        <c:crosses val="autoZero"/>
        <c:auto val="1"/>
        <c:lblAlgn val="ctr"/>
        <c:lblOffset val="100"/>
        <c:noMultiLvlLbl val="0"/>
      </c:catAx>
      <c:valAx>
        <c:axId val="49373312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3733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ESPECIALISTAS'!$A$28</c:f>
              <c:strCache>
                <c:ptCount val="1"/>
                <c:pt idx="0">
                  <c:v>Urología</c:v>
                </c:pt>
              </c:strCache>
            </c:strRef>
          </c:tx>
          <c:spPr>
            <a:ln w="28575" cap="rnd">
              <a:solidFill>
                <a:schemeClr val="accent1"/>
              </a:solidFill>
              <a:round/>
            </a:ln>
            <a:effectLst/>
          </c:spPr>
          <c:marker>
            <c:symbol val="none"/>
          </c:marker>
          <c:val>
            <c:numRef>
              <c:f>'OPORTUNIDAD DE ESPECIALISTAS'!$B$28:$N$28</c:f>
              <c:numCache>
                <c:formatCode>General</c:formatCode>
                <c:ptCount val="13"/>
                <c:pt idx="4">
                  <c:v>0.8</c:v>
                </c:pt>
                <c:pt idx="5">
                  <c:v>1</c:v>
                </c:pt>
                <c:pt idx="6">
                  <c:v>1.5</c:v>
                </c:pt>
              </c:numCache>
            </c:numRef>
          </c:val>
          <c:smooth val="0"/>
          <c:extLst>
            <c:ext xmlns:c16="http://schemas.microsoft.com/office/drawing/2014/chart" uri="{C3380CC4-5D6E-409C-BE32-E72D297353CC}">
              <c16:uniqueId val="{00000000-BCE1-4236-813E-4BFF94D11B8F}"/>
            </c:ext>
          </c:extLst>
        </c:ser>
        <c:dLbls>
          <c:showLegendKey val="0"/>
          <c:showVal val="0"/>
          <c:showCatName val="0"/>
          <c:showSerName val="0"/>
          <c:showPercent val="0"/>
          <c:showBubbleSize val="0"/>
        </c:dLbls>
        <c:smooth val="0"/>
        <c:axId val="529894456"/>
        <c:axId val="529897408"/>
      </c:lineChart>
      <c:catAx>
        <c:axId val="5298944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9897408"/>
        <c:crosses val="autoZero"/>
        <c:auto val="1"/>
        <c:lblAlgn val="ctr"/>
        <c:lblOffset val="100"/>
        <c:noMultiLvlLbl val="0"/>
      </c:catAx>
      <c:valAx>
        <c:axId val="52989740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9894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ESPECIALISTAS'!$A$29</c:f>
              <c:strCache>
                <c:ptCount val="1"/>
                <c:pt idx="0">
                  <c:v>Hemodinamia</c:v>
                </c:pt>
              </c:strCache>
            </c:strRef>
          </c:tx>
          <c:spPr>
            <a:ln w="28575" cap="rnd">
              <a:solidFill>
                <a:schemeClr val="accent1"/>
              </a:solidFill>
              <a:round/>
            </a:ln>
            <a:effectLst/>
          </c:spPr>
          <c:marker>
            <c:symbol val="none"/>
          </c:marker>
          <c:val>
            <c:numRef>
              <c:f>'OPORTUNIDAD DE ESPECIALISTAS'!$B$29:$N$29</c:f>
              <c:numCache>
                <c:formatCode>General</c:formatCode>
                <c:ptCount val="13"/>
                <c:pt idx="5">
                  <c:v>1</c:v>
                </c:pt>
                <c:pt idx="6">
                  <c:v>2</c:v>
                </c:pt>
              </c:numCache>
            </c:numRef>
          </c:val>
          <c:smooth val="0"/>
          <c:extLst>
            <c:ext xmlns:c16="http://schemas.microsoft.com/office/drawing/2014/chart" uri="{C3380CC4-5D6E-409C-BE32-E72D297353CC}">
              <c16:uniqueId val="{00000000-4F38-4676-8819-B6C6BE646742}"/>
            </c:ext>
          </c:extLst>
        </c:ser>
        <c:dLbls>
          <c:showLegendKey val="0"/>
          <c:showVal val="0"/>
          <c:showCatName val="0"/>
          <c:showSerName val="0"/>
          <c:showPercent val="0"/>
          <c:showBubbleSize val="0"/>
        </c:dLbls>
        <c:smooth val="0"/>
        <c:axId val="498590416"/>
        <c:axId val="498585168"/>
      </c:lineChart>
      <c:catAx>
        <c:axId val="498590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8585168"/>
        <c:crosses val="autoZero"/>
        <c:auto val="1"/>
        <c:lblAlgn val="ctr"/>
        <c:lblOffset val="100"/>
        <c:noMultiLvlLbl val="0"/>
      </c:catAx>
      <c:valAx>
        <c:axId val="49858516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8590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ESPECIALISTAS'!$A$30</c:f>
              <c:strCache>
                <c:ptCount val="1"/>
                <c:pt idx="0">
                  <c:v>Electrofosiología</c:v>
                </c:pt>
              </c:strCache>
            </c:strRef>
          </c:tx>
          <c:spPr>
            <a:ln w="28575" cap="rnd">
              <a:solidFill>
                <a:schemeClr val="accent1"/>
              </a:solidFill>
              <a:round/>
            </a:ln>
            <a:effectLst/>
          </c:spPr>
          <c:marker>
            <c:symbol val="none"/>
          </c:marker>
          <c:val>
            <c:numRef>
              <c:f>'OPORTUNIDAD DE ESPECIALISTAS'!$B$30:$N$30</c:f>
              <c:numCache>
                <c:formatCode>General</c:formatCode>
                <c:ptCount val="13"/>
                <c:pt idx="5">
                  <c:v>2.5</c:v>
                </c:pt>
                <c:pt idx="6">
                  <c:v>1.5</c:v>
                </c:pt>
              </c:numCache>
            </c:numRef>
          </c:val>
          <c:smooth val="0"/>
          <c:extLst>
            <c:ext xmlns:c16="http://schemas.microsoft.com/office/drawing/2014/chart" uri="{C3380CC4-5D6E-409C-BE32-E72D297353CC}">
              <c16:uniqueId val="{00000000-3AF0-4213-B69E-AC09E1880C1F}"/>
            </c:ext>
          </c:extLst>
        </c:ser>
        <c:dLbls>
          <c:showLegendKey val="0"/>
          <c:showVal val="0"/>
          <c:showCatName val="0"/>
          <c:showSerName val="0"/>
          <c:showPercent val="0"/>
          <c:showBubbleSize val="0"/>
        </c:dLbls>
        <c:smooth val="0"/>
        <c:axId val="379533648"/>
        <c:axId val="379540208"/>
      </c:lineChart>
      <c:catAx>
        <c:axId val="3795336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540208"/>
        <c:crosses val="autoZero"/>
        <c:auto val="1"/>
        <c:lblAlgn val="ctr"/>
        <c:lblOffset val="100"/>
        <c:noMultiLvlLbl val="0"/>
      </c:catAx>
      <c:valAx>
        <c:axId val="37954020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95336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'OPORTUNIDAD DE ESPECIALISTAS'!$A$31</c:f>
              <c:strCache>
                <c:ptCount val="1"/>
                <c:pt idx="0">
                  <c:v>Cardiología</c:v>
                </c:pt>
              </c:strCache>
            </c:strRef>
          </c:tx>
          <c:spPr>
            <a:ln w="28575" cap="rnd">
              <a:solidFill>
                <a:schemeClr val="accent1"/>
              </a:solidFill>
              <a:round/>
            </a:ln>
            <a:effectLst/>
          </c:spPr>
          <c:marker>
            <c:symbol val="none"/>
          </c:marker>
          <c:val>
            <c:numRef>
              <c:f>'OPORTUNIDAD DE ESPECIALISTAS'!$B$31:$N$31</c:f>
              <c:numCache>
                <c:formatCode>General</c:formatCode>
                <c:ptCount val="13"/>
                <c:pt idx="5">
                  <c:v>0</c:v>
                </c:pt>
                <c:pt idx="6">
                  <c:v>1</c:v>
                </c:pt>
              </c:numCache>
            </c:numRef>
          </c:val>
          <c:smooth val="0"/>
          <c:extLst>
            <c:ext xmlns:c16="http://schemas.microsoft.com/office/drawing/2014/chart" uri="{C3380CC4-5D6E-409C-BE32-E72D297353CC}">
              <c16:uniqueId val="{00000000-C47B-4725-B4BE-8283B4AFD126}"/>
            </c:ext>
          </c:extLst>
        </c:ser>
        <c:dLbls>
          <c:showLegendKey val="0"/>
          <c:showVal val="0"/>
          <c:showCatName val="0"/>
          <c:showSerName val="0"/>
          <c:showPercent val="0"/>
          <c:showBubbleSize val="0"/>
        </c:dLbls>
        <c:smooth val="0"/>
        <c:axId val="500221736"/>
        <c:axId val="500222720"/>
      </c:lineChart>
      <c:catAx>
        <c:axId val="500221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0222720"/>
        <c:crosses val="autoZero"/>
        <c:auto val="1"/>
        <c:lblAlgn val="ctr"/>
        <c:lblOffset val="100"/>
        <c:noMultiLvlLbl val="0"/>
      </c:catAx>
      <c:valAx>
        <c:axId val="50022272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0221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Amabilidad y disposición del grupo de apoyo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ENCUESTAS'!$B$1:$M$1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ENCUESTAS'!$B$5:$M$5</c:f>
              <c:numCache>
                <c:formatCode>0%</c:formatCode>
                <c:ptCount val="12"/>
                <c:pt idx="0">
                  <c:v>1</c:v>
                </c:pt>
                <c:pt idx="1">
                  <c:v>0.99</c:v>
                </c:pt>
                <c:pt idx="2">
                  <c:v>0.99</c:v>
                </c:pt>
                <c:pt idx="3">
                  <c:v>1</c:v>
                </c:pt>
                <c:pt idx="4">
                  <c:v>1</c:v>
                </c:pt>
                <c:pt idx="5">
                  <c:v>0.99</c:v>
                </c:pt>
                <c:pt idx="6">
                  <c:v>1</c:v>
                </c:pt>
              </c:numCache>
            </c:numRef>
          </c:val>
          <c:smooth val="0"/>
          <c:extLst>
            <c:ext xmlns:c16="http://schemas.microsoft.com/office/drawing/2014/chart" uri="{C3380CC4-5D6E-409C-BE32-E72D297353CC}">
              <c16:uniqueId val="{00000000-F57B-4AE3-8B25-74C8E647E27F}"/>
            </c:ext>
          </c:extLst>
        </c:ser>
        <c:dLbls>
          <c:showLegendKey val="0"/>
          <c:showVal val="0"/>
          <c:showCatName val="0"/>
          <c:showSerName val="0"/>
          <c:showPercent val="0"/>
          <c:showBubbleSize val="0"/>
        </c:dLbls>
        <c:marker val="1"/>
        <c:smooth val="0"/>
        <c:axId val="526389944"/>
        <c:axId val="526390272"/>
      </c:lineChart>
      <c:catAx>
        <c:axId val="526389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390272"/>
        <c:crosses val="autoZero"/>
        <c:auto val="1"/>
        <c:lblAlgn val="ctr"/>
        <c:lblOffset val="100"/>
        <c:noMultiLvlLbl val="0"/>
      </c:catAx>
      <c:valAx>
        <c:axId val="526390272"/>
        <c:scaling>
          <c:orientation val="minMax"/>
          <c:max val="1"/>
          <c:min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389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Calidad en la alimentación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ENCUESTAS'!$B$1:$M$1</c:f>
              <c:strCache>
                <c:ptCount val="12"/>
                <c:pt idx="0">
                  <c:v>ENERO  </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ENCUESTAS'!$B$7:$M$7</c:f>
              <c:numCache>
                <c:formatCode>0%</c:formatCode>
                <c:ptCount val="12"/>
                <c:pt idx="0">
                  <c:v>1</c:v>
                </c:pt>
                <c:pt idx="1">
                  <c:v>0.99</c:v>
                </c:pt>
                <c:pt idx="2">
                  <c:v>0.98</c:v>
                </c:pt>
                <c:pt idx="3">
                  <c:v>1</c:v>
                </c:pt>
                <c:pt idx="4">
                  <c:v>0.99</c:v>
                </c:pt>
                <c:pt idx="5">
                  <c:v>0.99</c:v>
                </c:pt>
                <c:pt idx="6">
                  <c:v>0.99</c:v>
                </c:pt>
              </c:numCache>
            </c:numRef>
          </c:val>
          <c:smooth val="0"/>
          <c:extLst>
            <c:ext xmlns:c16="http://schemas.microsoft.com/office/drawing/2014/chart" uri="{C3380CC4-5D6E-409C-BE32-E72D297353CC}">
              <c16:uniqueId val="{00000000-C388-43D0-85CE-30D021F9A4A8}"/>
            </c:ext>
          </c:extLst>
        </c:ser>
        <c:dLbls>
          <c:showLegendKey val="0"/>
          <c:showVal val="0"/>
          <c:showCatName val="0"/>
          <c:showSerName val="0"/>
          <c:showPercent val="0"/>
          <c:showBubbleSize val="0"/>
        </c:dLbls>
        <c:marker val="1"/>
        <c:smooth val="0"/>
        <c:axId val="526136336"/>
        <c:axId val="526136664"/>
      </c:lineChart>
      <c:catAx>
        <c:axId val="52613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136664"/>
        <c:crosses val="autoZero"/>
        <c:auto val="1"/>
        <c:lblAlgn val="ctr"/>
        <c:lblOffset val="100"/>
        <c:noMultiLvlLbl val="0"/>
      </c:catAx>
      <c:valAx>
        <c:axId val="526136664"/>
        <c:scaling>
          <c:orientation val="minMax"/>
          <c:max val="1"/>
          <c:min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136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18" Type="http://schemas.openxmlformats.org/officeDocument/2006/relationships/chart" Target="../charts/chart25.xml"/><Relationship Id="rId26" Type="http://schemas.openxmlformats.org/officeDocument/2006/relationships/chart" Target="../charts/chart33.xml"/><Relationship Id="rId39" Type="http://schemas.openxmlformats.org/officeDocument/2006/relationships/chart" Target="../charts/chart46.xml"/><Relationship Id="rId3" Type="http://schemas.openxmlformats.org/officeDocument/2006/relationships/chart" Target="../charts/chart10.xml"/><Relationship Id="rId21" Type="http://schemas.openxmlformats.org/officeDocument/2006/relationships/chart" Target="../charts/chart28.xml"/><Relationship Id="rId34" Type="http://schemas.openxmlformats.org/officeDocument/2006/relationships/chart" Target="../charts/chart41.xml"/><Relationship Id="rId7" Type="http://schemas.openxmlformats.org/officeDocument/2006/relationships/chart" Target="../charts/chart14.xml"/><Relationship Id="rId12" Type="http://schemas.openxmlformats.org/officeDocument/2006/relationships/chart" Target="../charts/chart19.xml"/><Relationship Id="rId17" Type="http://schemas.openxmlformats.org/officeDocument/2006/relationships/chart" Target="../charts/chart24.xml"/><Relationship Id="rId25" Type="http://schemas.openxmlformats.org/officeDocument/2006/relationships/chart" Target="../charts/chart32.xml"/><Relationship Id="rId33" Type="http://schemas.openxmlformats.org/officeDocument/2006/relationships/chart" Target="../charts/chart40.xml"/><Relationship Id="rId38" Type="http://schemas.openxmlformats.org/officeDocument/2006/relationships/chart" Target="../charts/chart45.xml"/><Relationship Id="rId2" Type="http://schemas.openxmlformats.org/officeDocument/2006/relationships/image" Target="../media/image2.png"/><Relationship Id="rId16" Type="http://schemas.openxmlformats.org/officeDocument/2006/relationships/chart" Target="../charts/chart23.xml"/><Relationship Id="rId20" Type="http://schemas.openxmlformats.org/officeDocument/2006/relationships/chart" Target="../charts/chart27.xml"/><Relationship Id="rId29" Type="http://schemas.openxmlformats.org/officeDocument/2006/relationships/chart" Target="../charts/chart36.xml"/><Relationship Id="rId1" Type="http://schemas.openxmlformats.org/officeDocument/2006/relationships/image" Target="../media/image1.jpeg"/><Relationship Id="rId6" Type="http://schemas.openxmlformats.org/officeDocument/2006/relationships/chart" Target="../charts/chart13.xml"/><Relationship Id="rId11" Type="http://schemas.openxmlformats.org/officeDocument/2006/relationships/chart" Target="../charts/chart18.xml"/><Relationship Id="rId24" Type="http://schemas.openxmlformats.org/officeDocument/2006/relationships/chart" Target="../charts/chart31.xml"/><Relationship Id="rId32" Type="http://schemas.openxmlformats.org/officeDocument/2006/relationships/chart" Target="../charts/chart39.xml"/><Relationship Id="rId37" Type="http://schemas.openxmlformats.org/officeDocument/2006/relationships/chart" Target="../charts/chart44.xml"/><Relationship Id="rId5" Type="http://schemas.openxmlformats.org/officeDocument/2006/relationships/chart" Target="../charts/chart12.xml"/><Relationship Id="rId15" Type="http://schemas.openxmlformats.org/officeDocument/2006/relationships/chart" Target="../charts/chart22.xml"/><Relationship Id="rId23" Type="http://schemas.openxmlformats.org/officeDocument/2006/relationships/chart" Target="../charts/chart30.xml"/><Relationship Id="rId28" Type="http://schemas.openxmlformats.org/officeDocument/2006/relationships/chart" Target="../charts/chart35.xml"/><Relationship Id="rId36" Type="http://schemas.openxmlformats.org/officeDocument/2006/relationships/chart" Target="../charts/chart43.xml"/><Relationship Id="rId10" Type="http://schemas.openxmlformats.org/officeDocument/2006/relationships/chart" Target="../charts/chart17.xml"/><Relationship Id="rId19" Type="http://schemas.openxmlformats.org/officeDocument/2006/relationships/chart" Target="../charts/chart26.xml"/><Relationship Id="rId31" Type="http://schemas.openxmlformats.org/officeDocument/2006/relationships/chart" Target="../charts/chart38.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 Id="rId22" Type="http://schemas.openxmlformats.org/officeDocument/2006/relationships/chart" Target="../charts/chart29.xml"/><Relationship Id="rId27" Type="http://schemas.openxmlformats.org/officeDocument/2006/relationships/chart" Target="../charts/chart34.xml"/><Relationship Id="rId30" Type="http://schemas.openxmlformats.org/officeDocument/2006/relationships/chart" Target="../charts/chart37.xml"/><Relationship Id="rId35" Type="http://schemas.openxmlformats.org/officeDocument/2006/relationships/chart" Target="../charts/chart42.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54.xml"/><Relationship Id="rId13" Type="http://schemas.openxmlformats.org/officeDocument/2006/relationships/chart" Target="../charts/chart59.xml"/><Relationship Id="rId18" Type="http://schemas.openxmlformats.org/officeDocument/2006/relationships/chart" Target="../charts/chart64.xml"/><Relationship Id="rId26" Type="http://schemas.openxmlformats.org/officeDocument/2006/relationships/chart" Target="../charts/chart72.xml"/><Relationship Id="rId3" Type="http://schemas.openxmlformats.org/officeDocument/2006/relationships/chart" Target="../charts/chart49.xml"/><Relationship Id="rId21" Type="http://schemas.openxmlformats.org/officeDocument/2006/relationships/chart" Target="../charts/chart67.xml"/><Relationship Id="rId7" Type="http://schemas.openxmlformats.org/officeDocument/2006/relationships/chart" Target="../charts/chart53.xml"/><Relationship Id="rId12" Type="http://schemas.openxmlformats.org/officeDocument/2006/relationships/chart" Target="../charts/chart58.xml"/><Relationship Id="rId17" Type="http://schemas.openxmlformats.org/officeDocument/2006/relationships/chart" Target="../charts/chart63.xml"/><Relationship Id="rId25" Type="http://schemas.openxmlformats.org/officeDocument/2006/relationships/chart" Target="../charts/chart71.xml"/><Relationship Id="rId2" Type="http://schemas.openxmlformats.org/officeDocument/2006/relationships/chart" Target="../charts/chart48.xml"/><Relationship Id="rId16" Type="http://schemas.openxmlformats.org/officeDocument/2006/relationships/chart" Target="../charts/chart62.xml"/><Relationship Id="rId20" Type="http://schemas.openxmlformats.org/officeDocument/2006/relationships/chart" Target="../charts/chart66.xml"/><Relationship Id="rId1" Type="http://schemas.openxmlformats.org/officeDocument/2006/relationships/chart" Target="../charts/chart47.xml"/><Relationship Id="rId6" Type="http://schemas.openxmlformats.org/officeDocument/2006/relationships/chart" Target="../charts/chart52.xml"/><Relationship Id="rId11" Type="http://schemas.openxmlformats.org/officeDocument/2006/relationships/chart" Target="../charts/chart57.xml"/><Relationship Id="rId24" Type="http://schemas.openxmlformats.org/officeDocument/2006/relationships/chart" Target="../charts/chart70.xml"/><Relationship Id="rId5" Type="http://schemas.openxmlformats.org/officeDocument/2006/relationships/chart" Target="../charts/chart51.xml"/><Relationship Id="rId15" Type="http://schemas.openxmlformats.org/officeDocument/2006/relationships/chart" Target="../charts/chart61.xml"/><Relationship Id="rId23" Type="http://schemas.openxmlformats.org/officeDocument/2006/relationships/chart" Target="../charts/chart69.xml"/><Relationship Id="rId28" Type="http://schemas.openxmlformats.org/officeDocument/2006/relationships/chart" Target="../charts/chart74.xml"/><Relationship Id="rId10" Type="http://schemas.openxmlformats.org/officeDocument/2006/relationships/chart" Target="../charts/chart56.xml"/><Relationship Id="rId19" Type="http://schemas.openxmlformats.org/officeDocument/2006/relationships/chart" Target="../charts/chart65.xml"/><Relationship Id="rId4" Type="http://schemas.openxmlformats.org/officeDocument/2006/relationships/chart" Target="../charts/chart50.xml"/><Relationship Id="rId9" Type="http://schemas.openxmlformats.org/officeDocument/2006/relationships/chart" Target="../charts/chart55.xml"/><Relationship Id="rId14" Type="http://schemas.openxmlformats.org/officeDocument/2006/relationships/chart" Target="../charts/chart60.xml"/><Relationship Id="rId22" Type="http://schemas.openxmlformats.org/officeDocument/2006/relationships/chart" Target="../charts/chart68.xml"/><Relationship Id="rId27" Type="http://schemas.openxmlformats.org/officeDocument/2006/relationships/chart" Target="../charts/chart73.xml"/></Relationships>
</file>

<file path=xl/drawings/drawing1.xml><?xml version="1.0" encoding="utf-8"?>
<xdr:wsDr xmlns:xdr="http://schemas.openxmlformats.org/drawingml/2006/spreadsheetDrawing" xmlns:a="http://schemas.openxmlformats.org/drawingml/2006/main">
  <xdr:twoCellAnchor>
    <xdr:from>
      <xdr:col>0</xdr:col>
      <xdr:colOff>257175</xdr:colOff>
      <xdr:row>11</xdr:row>
      <xdr:rowOff>38100</xdr:rowOff>
    </xdr:from>
    <xdr:to>
      <xdr:col>2</xdr:col>
      <xdr:colOff>209550</xdr:colOff>
      <xdr:row>24</xdr:row>
      <xdr:rowOff>180975</xdr:rowOff>
    </xdr:to>
    <xdr:graphicFrame macro="">
      <xdr:nvGraphicFramePr>
        <xdr:cNvPr id="14" name="Gráfico 13">
          <a:extLst>
            <a:ext uri="{FF2B5EF4-FFF2-40B4-BE49-F238E27FC236}">
              <a16:creationId xmlns:a16="http://schemas.microsoft.com/office/drawing/2014/main" id="{D82C403E-B971-46C5-AF50-2B75778ECB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490537</xdr:colOff>
      <xdr:row>11</xdr:row>
      <xdr:rowOff>19050</xdr:rowOff>
    </xdr:from>
    <xdr:to>
      <xdr:col>11</xdr:col>
      <xdr:colOff>490537</xdr:colOff>
      <xdr:row>24</xdr:row>
      <xdr:rowOff>161925</xdr:rowOff>
    </xdr:to>
    <xdr:graphicFrame macro="">
      <xdr:nvGraphicFramePr>
        <xdr:cNvPr id="15" name="Gráfico 14">
          <a:extLst>
            <a:ext uri="{FF2B5EF4-FFF2-40B4-BE49-F238E27FC236}">
              <a16:creationId xmlns:a16="http://schemas.microsoft.com/office/drawing/2014/main" id="{88851939-8254-4DC0-8AA5-AEA8FFDE02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238125</xdr:colOff>
      <xdr:row>26</xdr:row>
      <xdr:rowOff>19050</xdr:rowOff>
    </xdr:from>
    <xdr:to>
      <xdr:col>2</xdr:col>
      <xdr:colOff>190500</xdr:colOff>
      <xdr:row>39</xdr:row>
      <xdr:rowOff>161925</xdr:rowOff>
    </xdr:to>
    <xdr:graphicFrame macro="">
      <xdr:nvGraphicFramePr>
        <xdr:cNvPr id="2" name="Gráfico 1">
          <a:extLst>
            <a:ext uri="{FF2B5EF4-FFF2-40B4-BE49-F238E27FC236}">
              <a16:creationId xmlns:a16="http://schemas.microsoft.com/office/drawing/2014/main" id="{6FBD1C88-28D6-43CB-993D-1E8DACAA2A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228600</xdr:colOff>
      <xdr:row>40</xdr:row>
      <xdr:rowOff>190500</xdr:rowOff>
    </xdr:from>
    <xdr:to>
      <xdr:col>2</xdr:col>
      <xdr:colOff>180975</xdr:colOff>
      <xdr:row>54</xdr:row>
      <xdr:rowOff>133350</xdr:rowOff>
    </xdr:to>
    <xdr:graphicFrame macro="">
      <xdr:nvGraphicFramePr>
        <xdr:cNvPr id="3" name="Gráfico 2">
          <a:extLst>
            <a:ext uri="{FF2B5EF4-FFF2-40B4-BE49-F238E27FC236}">
              <a16:creationId xmlns:a16="http://schemas.microsoft.com/office/drawing/2014/main" id="{568E7C49-EA0B-4E88-BAAF-7880626775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228600</xdr:colOff>
      <xdr:row>55</xdr:row>
      <xdr:rowOff>190500</xdr:rowOff>
    </xdr:from>
    <xdr:to>
      <xdr:col>2</xdr:col>
      <xdr:colOff>180975</xdr:colOff>
      <xdr:row>69</xdr:row>
      <xdr:rowOff>133350</xdr:rowOff>
    </xdr:to>
    <xdr:graphicFrame macro="">
      <xdr:nvGraphicFramePr>
        <xdr:cNvPr id="4" name="Gráfico 3">
          <a:extLst>
            <a:ext uri="{FF2B5EF4-FFF2-40B4-BE49-F238E27FC236}">
              <a16:creationId xmlns:a16="http://schemas.microsoft.com/office/drawing/2014/main" id="{F728274D-51E2-4F2E-9911-78FFDA42D2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523875</xdr:colOff>
      <xdr:row>56</xdr:row>
      <xdr:rowOff>0</xdr:rowOff>
    </xdr:from>
    <xdr:to>
      <xdr:col>11</xdr:col>
      <xdr:colOff>523875</xdr:colOff>
      <xdr:row>69</xdr:row>
      <xdr:rowOff>142875</xdr:rowOff>
    </xdr:to>
    <xdr:graphicFrame macro="">
      <xdr:nvGraphicFramePr>
        <xdr:cNvPr id="5" name="Gráfico 4">
          <a:extLst>
            <a:ext uri="{FF2B5EF4-FFF2-40B4-BE49-F238E27FC236}">
              <a16:creationId xmlns:a16="http://schemas.microsoft.com/office/drawing/2014/main" id="{8C03485A-5272-4805-AEC6-6389B81B3D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200025</xdr:colOff>
      <xdr:row>71</xdr:row>
      <xdr:rowOff>0</xdr:rowOff>
    </xdr:from>
    <xdr:to>
      <xdr:col>2</xdr:col>
      <xdr:colOff>152400</xdr:colOff>
      <xdr:row>84</xdr:row>
      <xdr:rowOff>142875</xdr:rowOff>
    </xdr:to>
    <xdr:graphicFrame macro="">
      <xdr:nvGraphicFramePr>
        <xdr:cNvPr id="6" name="Gráfico 5">
          <a:extLst>
            <a:ext uri="{FF2B5EF4-FFF2-40B4-BE49-F238E27FC236}">
              <a16:creationId xmlns:a16="http://schemas.microsoft.com/office/drawing/2014/main" id="{78467628-4F77-478F-9DBA-2B4C107861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504825</xdr:colOff>
      <xdr:row>26</xdr:row>
      <xdr:rowOff>0</xdr:rowOff>
    </xdr:from>
    <xdr:to>
      <xdr:col>11</xdr:col>
      <xdr:colOff>504825</xdr:colOff>
      <xdr:row>39</xdr:row>
      <xdr:rowOff>142875</xdr:rowOff>
    </xdr:to>
    <xdr:graphicFrame macro="">
      <xdr:nvGraphicFramePr>
        <xdr:cNvPr id="7" name="Gráfico 6">
          <a:extLst>
            <a:ext uri="{FF2B5EF4-FFF2-40B4-BE49-F238E27FC236}">
              <a16:creationId xmlns:a16="http://schemas.microsoft.com/office/drawing/2014/main" id="{37B930C3-C802-49BA-A7CB-C39143371B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485775</xdr:colOff>
      <xdr:row>41</xdr:row>
      <xdr:rowOff>0</xdr:rowOff>
    </xdr:from>
    <xdr:to>
      <xdr:col>11</xdr:col>
      <xdr:colOff>485775</xdr:colOff>
      <xdr:row>54</xdr:row>
      <xdr:rowOff>142875</xdr:rowOff>
    </xdr:to>
    <xdr:graphicFrame macro="">
      <xdr:nvGraphicFramePr>
        <xdr:cNvPr id="8" name="Gráfico 7">
          <a:extLst>
            <a:ext uri="{FF2B5EF4-FFF2-40B4-BE49-F238E27FC236}">
              <a16:creationId xmlns:a16="http://schemas.microsoft.com/office/drawing/2014/main" id="{C5DB669E-2D0B-4519-8944-C428BF2857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114300</xdr:colOff>
      <xdr:row>2</xdr:row>
      <xdr:rowOff>76201</xdr:rowOff>
    </xdr:from>
    <xdr:to>
      <xdr:col>3</xdr:col>
      <xdr:colOff>657225</xdr:colOff>
      <xdr:row>5</xdr:row>
      <xdr:rowOff>117430</xdr:rowOff>
    </xdr:to>
    <xdr:pic>
      <xdr:nvPicPr>
        <xdr:cNvPr id="2" name="Imagen 1" descr="logo_clínica san rafael">
          <a:extLst>
            <a:ext uri="{FF2B5EF4-FFF2-40B4-BE49-F238E27FC236}">
              <a16:creationId xmlns:a16="http://schemas.microsoft.com/office/drawing/2014/main" id="{7B723DB3-BA31-4880-95FD-7CF8B12A86E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990601"/>
          <a:ext cx="1381125" cy="641304"/>
        </a:xfrm>
        <a:prstGeom prst="rect">
          <a:avLst/>
        </a:prstGeom>
        <a:noFill/>
        <a:ln w="9525">
          <a:noFill/>
          <a:miter lim="800000"/>
          <a:headEnd/>
          <a:tailEnd/>
        </a:ln>
      </xdr:spPr>
    </xdr:pic>
    <xdr:clientData/>
  </xdr:twoCellAnchor>
  <xdr:twoCellAnchor editAs="oneCell">
    <xdr:from>
      <xdr:col>0</xdr:col>
      <xdr:colOff>276225</xdr:colOff>
      <xdr:row>2</xdr:row>
      <xdr:rowOff>152400</xdr:rowOff>
    </xdr:from>
    <xdr:to>
      <xdr:col>1</xdr:col>
      <xdr:colOff>704850</xdr:colOff>
      <xdr:row>5</xdr:row>
      <xdr:rowOff>64433</xdr:rowOff>
    </xdr:to>
    <xdr:pic>
      <xdr:nvPicPr>
        <xdr:cNvPr id="3" name="Imagen 2">
          <a:extLst>
            <a:ext uri="{FF2B5EF4-FFF2-40B4-BE49-F238E27FC236}">
              <a16:creationId xmlns:a16="http://schemas.microsoft.com/office/drawing/2014/main" id="{E7427838-79F1-420E-866C-FA5B1FB0D10B}"/>
            </a:ext>
          </a:extLst>
        </xdr:cNvPr>
        <xdr:cNvPicPr>
          <a:picLocks noChangeAspect="1"/>
        </xdr:cNvPicPr>
      </xdr:nvPicPr>
      <xdr:blipFill>
        <a:blip xmlns:r="http://schemas.openxmlformats.org/officeDocument/2006/relationships" r:embed="rId2"/>
        <a:stretch>
          <a:fillRect/>
        </a:stretch>
      </xdr:blipFill>
      <xdr:spPr>
        <a:xfrm>
          <a:off x="276225" y="1066800"/>
          <a:ext cx="1266825" cy="512108"/>
        </a:xfrm>
        <a:prstGeom prst="rect">
          <a:avLst/>
        </a:prstGeom>
      </xdr:spPr>
    </xdr:pic>
    <xdr:clientData/>
  </xdr:twoCellAnchor>
  <xdr:twoCellAnchor>
    <xdr:from>
      <xdr:col>2</xdr:col>
      <xdr:colOff>114300</xdr:colOff>
      <xdr:row>44</xdr:row>
      <xdr:rowOff>76201</xdr:rowOff>
    </xdr:from>
    <xdr:to>
      <xdr:col>3</xdr:col>
      <xdr:colOff>657225</xdr:colOff>
      <xdr:row>47</xdr:row>
      <xdr:rowOff>117430</xdr:rowOff>
    </xdr:to>
    <xdr:pic>
      <xdr:nvPicPr>
        <xdr:cNvPr id="6" name="Imagen 5" descr="logo_clínica san rafael">
          <a:extLst>
            <a:ext uri="{FF2B5EF4-FFF2-40B4-BE49-F238E27FC236}">
              <a16:creationId xmlns:a16="http://schemas.microsoft.com/office/drawing/2014/main" id="{FB7B6DDC-4475-47CD-803F-68D874A79E0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9572626"/>
          <a:ext cx="1381125" cy="641304"/>
        </a:xfrm>
        <a:prstGeom prst="rect">
          <a:avLst/>
        </a:prstGeom>
        <a:noFill/>
        <a:ln w="9525">
          <a:noFill/>
          <a:miter lim="800000"/>
          <a:headEnd/>
          <a:tailEnd/>
        </a:ln>
      </xdr:spPr>
    </xdr:pic>
    <xdr:clientData/>
  </xdr:twoCellAnchor>
  <xdr:oneCellAnchor>
    <xdr:from>
      <xdr:col>0</xdr:col>
      <xdr:colOff>276225</xdr:colOff>
      <xdr:row>44</xdr:row>
      <xdr:rowOff>152400</xdr:rowOff>
    </xdr:from>
    <xdr:ext cx="1266825" cy="512108"/>
    <xdr:pic>
      <xdr:nvPicPr>
        <xdr:cNvPr id="7" name="Imagen 6">
          <a:extLst>
            <a:ext uri="{FF2B5EF4-FFF2-40B4-BE49-F238E27FC236}">
              <a16:creationId xmlns:a16="http://schemas.microsoft.com/office/drawing/2014/main" id="{1E5E2278-7B48-4B34-8295-166A0CB32374}"/>
            </a:ext>
          </a:extLst>
        </xdr:cNvPr>
        <xdr:cNvPicPr>
          <a:picLocks noChangeAspect="1"/>
        </xdr:cNvPicPr>
      </xdr:nvPicPr>
      <xdr:blipFill>
        <a:blip xmlns:r="http://schemas.openxmlformats.org/officeDocument/2006/relationships" r:embed="rId2"/>
        <a:stretch>
          <a:fillRect/>
        </a:stretch>
      </xdr:blipFill>
      <xdr:spPr>
        <a:xfrm>
          <a:off x="276225" y="9648825"/>
          <a:ext cx="1266825" cy="512108"/>
        </a:xfrm>
        <a:prstGeom prst="rect">
          <a:avLst/>
        </a:prstGeom>
      </xdr:spPr>
    </xdr:pic>
    <xdr:clientData/>
  </xdr:oneCellAnchor>
  <xdr:twoCellAnchor>
    <xdr:from>
      <xdr:col>2</xdr:col>
      <xdr:colOff>114300</xdr:colOff>
      <xdr:row>65</xdr:row>
      <xdr:rowOff>76201</xdr:rowOff>
    </xdr:from>
    <xdr:to>
      <xdr:col>3</xdr:col>
      <xdr:colOff>657225</xdr:colOff>
      <xdr:row>68</xdr:row>
      <xdr:rowOff>117430</xdr:rowOff>
    </xdr:to>
    <xdr:pic>
      <xdr:nvPicPr>
        <xdr:cNvPr id="8" name="Imagen 7" descr="logo_clínica san rafael">
          <a:extLst>
            <a:ext uri="{FF2B5EF4-FFF2-40B4-BE49-F238E27FC236}">
              <a16:creationId xmlns:a16="http://schemas.microsoft.com/office/drawing/2014/main" id="{0CD8C158-ECB0-4451-A9D4-A0840656ED9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3868401"/>
          <a:ext cx="1381125" cy="641304"/>
        </a:xfrm>
        <a:prstGeom prst="rect">
          <a:avLst/>
        </a:prstGeom>
        <a:noFill/>
        <a:ln w="9525">
          <a:noFill/>
          <a:miter lim="800000"/>
          <a:headEnd/>
          <a:tailEnd/>
        </a:ln>
      </xdr:spPr>
    </xdr:pic>
    <xdr:clientData/>
  </xdr:twoCellAnchor>
  <xdr:oneCellAnchor>
    <xdr:from>
      <xdr:col>0</xdr:col>
      <xdr:colOff>276225</xdr:colOff>
      <xdr:row>65</xdr:row>
      <xdr:rowOff>152400</xdr:rowOff>
    </xdr:from>
    <xdr:ext cx="1266825" cy="512108"/>
    <xdr:pic>
      <xdr:nvPicPr>
        <xdr:cNvPr id="9" name="Imagen 8">
          <a:extLst>
            <a:ext uri="{FF2B5EF4-FFF2-40B4-BE49-F238E27FC236}">
              <a16:creationId xmlns:a16="http://schemas.microsoft.com/office/drawing/2014/main" id="{3EAA605D-3AE7-4504-9DB6-01B6DE21B2A8}"/>
            </a:ext>
          </a:extLst>
        </xdr:cNvPr>
        <xdr:cNvPicPr>
          <a:picLocks noChangeAspect="1"/>
        </xdr:cNvPicPr>
      </xdr:nvPicPr>
      <xdr:blipFill>
        <a:blip xmlns:r="http://schemas.openxmlformats.org/officeDocument/2006/relationships" r:embed="rId2"/>
        <a:stretch>
          <a:fillRect/>
        </a:stretch>
      </xdr:blipFill>
      <xdr:spPr>
        <a:xfrm>
          <a:off x="276225" y="13944600"/>
          <a:ext cx="1266825" cy="512108"/>
        </a:xfrm>
        <a:prstGeom prst="rect">
          <a:avLst/>
        </a:prstGeom>
      </xdr:spPr>
    </xdr:pic>
    <xdr:clientData/>
  </xdr:oneCellAnchor>
  <xdr:twoCellAnchor>
    <xdr:from>
      <xdr:col>2</xdr:col>
      <xdr:colOff>114300</xdr:colOff>
      <xdr:row>86</xdr:row>
      <xdr:rowOff>76201</xdr:rowOff>
    </xdr:from>
    <xdr:to>
      <xdr:col>3</xdr:col>
      <xdr:colOff>657225</xdr:colOff>
      <xdr:row>89</xdr:row>
      <xdr:rowOff>117430</xdr:rowOff>
    </xdr:to>
    <xdr:pic>
      <xdr:nvPicPr>
        <xdr:cNvPr id="10" name="Imagen 9" descr="logo_clínica san rafael">
          <a:extLst>
            <a:ext uri="{FF2B5EF4-FFF2-40B4-BE49-F238E27FC236}">
              <a16:creationId xmlns:a16="http://schemas.microsoft.com/office/drawing/2014/main" id="{82EF2A19-D72C-4BBB-8922-602C7F20AFA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8240376"/>
          <a:ext cx="1381125" cy="641304"/>
        </a:xfrm>
        <a:prstGeom prst="rect">
          <a:avLst/>
        </a:prstGeom>
        <a:noFill/>
        <a:ln w="9525">
          <a:noFill/>
          <a:miter lim="800000"/>
          <a:headEnd/>
          <a:tailEnd/>
        </a:ln>
      </xdr:spPr>
    </xdr:pic>
    <xdr:clientData/>
  </xdr:twoCellAnchor>
  <xdr:oneCellAnchor>
    <xdr:from>
      <xdr:col>0</xdr:col>
      <xdr:colOff>276225</xdr:colOff>
      <xdr:row>86</xdr:row>
      <xdr:rowOff>152400</xdr:rowOff>
    </xdr:from>
    <xdr:ext cx="1266825" cy="512108"/>
    <xdr:pic>
      <xdr:nvPicPr>
        <xdr:cNvPr id="11" name="Imagen 10">
          <a:extLst>
            <a:ext uri="{FF2B5EF4-FFF2-40B4-BE49-F238E27FC236}">
              <a16:creationId xmlns:a16="http://schemas.microsoft.com/office/drawing/2014/main" id="{79998355-F04D-4DB8-AADD-6025BB088B0E}"/>
            </a:ext>
          </a:extLst>
        </xdr:cNvPr>
        <xdr:cNvPicPr>
          <a:picLocks noChangeAspect="1"/>
        </xdr:cNvPicPr>
      </xdr:nvPicPr>
      <xdr:blipFill>
        <a:blip xmlns:r="http://schemas.openxmlformats.org/officeDocument/2006/relationships" r:embed="rId2"/>
        <a:stretch>
          <a:fillRect/>
        </a:stretch>
      </xdr:blipFill>
      <xdr:spPr>
        <a:xfrm>
          <a:off x="276225" y="18316575"/>
          <a:ext cx="1266825" cy="512108"/>
        </a:xfrm>
        <a:prstGeom prst="rect">
          <a:avLst/>
        </a:prstGeom>
      </xdr:spPr>
    </xdr:pic>
    <xdr:clientData/>
  </xdr:oneCellAnchor>
  <xdr:oneCellAnchor>
    <xdr:from>
      <xdr:col>0</xdr:col>
      <xdr:colOff>186578</xdr:colOff>
      <xdr:row>107</xdr:row>
      <xdr:rowOff>112059</xdr:rowOff>
    </xdr:from>
    <xdr:ext cx="1266825" cy="512108"/>
    <xdr:pic>
      <xdr:nvPicPr>
        <xdr:cNvPr id="12" name="Imagen 11">
          <a:extLst>
            <a:ext uri="{FF2B5EF4-FFF2-40B4-BE49-F238E27FC236}">
              <a16:creationId xmlns:a16="http://schemas.microsoft.com/office/drawing/2014/main" id="{0068F489-57FA-43E3-BD5C-F7DBA61C815B}"/>
            </a:ext>
          </a:extLst>
        </xdr:cNvPr>
        <xdr:cNvPicPr>
          <a:picLocks noChangeAspect="1"/>
        </xdr:cNvPicPr>
      </xdr:nvPicPr>
      <xdr:blipFill>
        <a:blip xmlns:r="http://schemas.openxmlformats.org/officeDocument/2006/relationships" r:embed="rId2"/>
        <a:stretch>
          <a:fillRect/>
        </a:stretch>
      </xdr:blipFill>
      <xdr:spPr>
        <a:xfrm>
          <a:off x="186578" y="22629159"/>
          <a:ext cx="1266825" cy="512108"/>
        </a:xfrm>
        <a:prstGeom prst="rect">
          <a:avLst/>
        </a:prstGeom>
      </xdr:spPr>
    </xdr:pic>
    <xdr:clientData/>
  </xdr:oneCellAnchor>
  <xdr:twoCellAnchor>
    <xdr:from>
      <xdr:col>2</xdr:col>
      <xdr:colOff>114300</xdr:colOff>
      <xdr:row>107</xdr:row>
      <xdr:rowOff>76201</xdr:rowOff>
    </xdr:from>
    <xdr:to>
      <xdr:col>3</xdr:col>
      <xdr:colOff>657225</xdr:colOff>
      <xdr:row>110</xdr:row>
      <xdr:rowOff>117430</xdr:rowOff>
    </xdr:to>
    <xdr:pic>
      <xdr:nvPicPr>
        <xdr:cNvPr id="13" name="Imagen 12" descr="logo_clínica san rafael">
          <a:extLst>
            <a:ext uri="{FF2B5EF4-FFF2-40B4-BE49-F238E27FC236}">
              <a16:creationId xmlns:a16="http://schemas.microsoft.com/office/drawing/2014/main" id="{5C03E38C-519E-4CBD-9BFD-0A3DD856CEC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22593301"/>
          <a:ext cx="1381125" cy="641304"/>
        </a:xfrm>
        <a:prstGeom prst="rect">
          <a:avLst/>
        </a:prstGeom>
        <a:noFill/>
        <a:ln w="9525">
          <a:noFill/>
          <a:miter lim="800000"/>
          <a:headEnd/>
          <a:tailEnd/>
        </a:ln>
      </xdr:spPr>
    </xdr:pic>
    <xdr:clientData/>
  </xdr:twoCellAnchor>
  <xdr:twoCellAnchor>
    <xdr:from>
      <xdr:col>2</xdr:col>
      <xdr:colOff>114300</xdr:colOff>
      <xdr:row>128</xdr:row>
      <xdr:rowOff>76201</xdr:rowOff>
    </xdr:from>
    <xdr:to>
      <xdr:col>3</xdr:col>
      <xdr:colOff>657225</xdr:colOff>
      <xdr:row>131</xdr:row>
      <xdr:rowOff>117430</xdr:rowOff>
    </xdr:to>
    <xdr:pic>
      <xdr:nvPicPr>
        <xdr:cNvPr id="14" name="Imagen 13" descr="logo_clínica san rafael">
          <a:extLst>
            <a:ext uri="{FF2B5EF4-FFF2-40B4-BE49-F238E27FC236}">
              <a16:creationId xmlns:a16="http://schemas.microsoft.com/office/drawing/2014/main" id="{42A8C533-774E-4E24-BD2E-882D420BE00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26936701"/>
          <a:ext cx="1381125" cy="641304"/>
        </a:xfrm>
        <a:prstGeom prst="rect">
          <a:avLst/>
        </a:prstGeom>
        <a:noFill/>
        <a:ln w="9525">
          <a:noFill/>
          <a:miter lim="800000"/>
          <a:headEnd/>
          <a:tailEnd/>
        </a:ln>
      </xdr:spPr>
    </xdr:pic>
    <xdr:clientData/>
  </xdr:twoCellAnchor>
  <xdr:oneCellAnchor>
    <xdr:from>
      <xdr:col>0</xdr:col>
      <xdr:colOff>276225</xdr:colOff>
      <xdr:row>128</xdr:row>
      <xdr:rowOff>152400</xdr:rowOff>
    </xdr:from>
    <xdr:ext cx="1266825" cy="512108"/>
    <xdr:pic>
      <xdr:nvPicPr>
        <xdr:cNvPr id="15" name="Imagen 14">
          <a:extLst>
            <a:ext uri="{FF2B5EF4-FFF2-40B4-BE49-F238E27FC236}">
              <a16:creationId xmlns:a16="http://schemas.microsoft.com/office/drawing/2014/main" id="{F7A03863-EFD8-46A3-97DA-3D065C5D89A9}"/>
            </a:ext>
          </a:extLst>
        </xdr:cNvPr>
        <xdr:cNvPicPr>
          <a:picLocks noChangeAspect="1"/>
        </xdr:cNvPicPr>
      </xdr:nvPicPr>
      <xdr:blipFill>
        <a:blip xmlns:r="http://schemas.openxmlformats.org/officeDocument/2006/relationships" r:embed="rId2"/>
        <a:stretch>
          <a:fillRect/>
        </a:stretch>
      </xdr:blipFill>
      <xdr:spPr>
        <a:xfrm>
          <a:off x="276225" y="27012900"/>
          <a:ext cx="1266825" cy="512108"/>
        </a:xfrm>
        <a:prstGeom prst="rect">
          <a:avLst/>
        </a:prstGeom>
      </xdr:spPr>
    </xdr:pic>
    <xdr:clientData/>
  </xdr:oneCellAnchor>
  <xdr:twoCellAnchor>
    <xdr:from>
      <xdr:col>2</xdr:col>
      <xdr:colOff>114300</xdr:colOff>
      <xdr:row>149</xdr:row>
      <xdr:rowOff>76201</xdr:rowOff>
    </xdr:from>
    <xdr:to>
      <xdr:col>3</xdr:col>
      <xdr:colOff>657225</xdr:colOff>
      <xdr:row>152</xdr:row>
      <xdr:rowOff>117430</xdr:rowOff>
    </xdr:to>
    <xdr:pic>
      <xdr:nvPicPr>
        <xdr:cNvPr id="16" name="Imagen 15" descr="logo_clínica san rafael">
          <a:extLst>
            <a:ext uri="{FF2B5EF4-FFF2-40B4-BE49-F238E27FC236}">
              <a16:creationId xmlns:a16="http://schemas.microsoft.com/office/drawing/2014/main" id="{95A4B1C7-1897-4608-877A-1B15B2174BF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31242001"/>
          <a:ext cx="1381125" cy="641304"/>
        </a:xfrm>
        <a:prstGeom prst="rect">
          <a:avLst/>
        </a:prstGeom>
        <a:noFill/>
        <a:ln w="9525">
          <a:noFill/>
          <a:miter lim="800000"/>
          <a:headEnd/>
          <a:tailEnd/>
        </a:ln>
      </xdr:spPr>
    </xdr:pic>
    <xdr:clientData/>
  </xdr:twoCellAnchor>
  <xdr:oneCellAnchor>
    <xdr:from>
      <xdr:col>0</xdr:col>
      <xdr:colOff>276225</xdr:colOff>
      <xdr:row>149</xdr:row>
      <xdr:rowOff>152400</xdr:rowOff>
    </xdr:from>
    <xdr:ext cx="1266825" cy="512108"/>
    <xdr:pic>
      <xdr:nvPicPr>
        <xdr:cNvPr id="17" name="Imagen 16">
          <a:extLst>
            <a:ext uri="{FF2B5EF4-FFF2-40B4-BE49-F238E27FC236}">
              <a16:creationId xmlns:a16="http://schemas.microsoft.com/office/drawing/2014/main" id="{05006F16-166F-4FCD-B0DE-FC18ACCBC5DA}"/>
            </a:ext>
          </a:extLst>
        </xdr:cNvPr>
        <xdr:cNvPicPr>
          <a:picLocks noChangeAspect="1"/>
        </xdr:cNvPicPr>
      </xdr:nvPicPr>
      <xdr:blipFill>
        <a:blip xmlns:r="http://schemas.openxmlformats.org/officeDocument/2006/relationships" r:embed="rId2"/>
        <a:stretch>
          <a:fillRect/>
        </a:stretch>
      </xdr:blipFill>
      <xdr:spPr>
        <a:xfrm>
          <a:off x="276225" y="31318200"/>
          <a:ext cx="1266825" cy="512108"/>
        </a:xfrm>
        <a:prstGeom prst="rect">
          <a:avLst/>
        </a:prstGeom>
      </xdr:spPr>
    </xdr:pic>
    <xdr:clientData/>
  </xdr:oneCellAnchor>
  <xdr:twoCellAnchor>
    <xdr:from>
      <xdr:col>2</xdr:col>
      <xdr:colOff>114300</xdr:colOff>
      <xdr:row>170</xdr:row>
      <xdr:rowOff>76201</xdr:rowOff>
    </xdr:from>
    <xdr:to>
      <xdr:col>3</xdr:col>
      <xdr:colOff>657225</xdr:colOff>
      <xdr:row>173</xdr:row>
      <xdr:rowOff>117430</xdr:rowOff>
    </xdr:to>
    <xdr:pic>
      <xdr:nvPicPr>
        <xdr:cNvPr id="18" name="Imagen 17" descr="logo_clínica san rafael">
          <a:extLst>
            <a:ext uri="{FF2B5EF4-FFF2-40B4-BE49-F238E27FC236}">
              <a16:creationId xmlns:a16="http://schemas.microsoft.com/office/drawing/2014/main" id="{B1E99CD2-8BF6-4AC5-A35B-C02360C5362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35594926"/>
          <a:ext cx="1381125" cy="641304"/>
        </a:xfrm>
        <a:prstGeom prst="rect">
          <a:avLst/>
        </a:prstGeom>
        <a:noFill/>
        <a:ln w="9525">
          <a:noFill/>
          <a:miter lim="800000"/>
          <a:headEnd/>
          <a:tailEnd/>
        </a:ln>
      </xdr:spPr>
    </xdr:pic>
    <xdr:clientData/>
  </xdr:twoCellAnchor>
  <xdr:oneCellAnchor>
    <xdr:from>
      <xdr:col>0</xdr:col>
      <xdr:colOff>276225</xdr:colOff>
      <xdr:row>170</xdr:row>
      <xdr:rowOff>152400</xdr:rowOff>
    </xdr:from>
    <xdr:ext cx="1266825" cy="512108"/>
    <xdr:pic>
      <xdr:nvPicPr>
        <xdr:cNvPr id="19" name="Imagen 18">
          <a:extLst>
            <a:ext uri="{FF2B5EF4-FFF2-40B4-BE49-F238E27FC236}">
              <a16:creationId xmlns:a16="http://schemas.microsoft.com/office/drawing/2014/main" id="{84927345-5481-4C60-90EA-91057FAF9198}"/>
            </a:ext>
          </a:extLst>
        </xdr:cNvPr>
        <xdr:cNvPicPr>
          <a:picLocks noChangeAspect="1"/>
        </xdr:cNvPicPr>
      </xdr:nvPicPr>
      <xdr:blipFill>
        <a:blip xmlns:r="http://schemas.openxmlformats.org/officeDocument/2006/relationships" r:embed="rId2"/>
        <a:stretch>
          <a:fillRect/>
        </a:stretch>
      </xdr:blipFill>
      <xdr:spPr>
        <a:xfrm>
          <a:off x="276225" y="35671125"/>
          <a:ext cx="1266825" cy="512108"/>
        </a:xfrm>
        <a:prstGeom prst="rect">
          <a:avLst/>
        </a:prstGeom>
      </xdr:spPr>
    </xdr:pic>
    <xdr:clientData/>
  </xdr:oneCellAnchor>
  <xdr:twoCellAnchor>
    <xdr:from>
      <xdr:col>2</xdr:col>
      <xdr:colOff>114300</xdr:colOff>
      <xdr:row>191</xdr:row>
      <xdr:rowOff>76201</xdr:rowOff>
    </xdr:from>
    <xdr:to>
      <xdr:col>3</xdr:col>
      <xdr:colOff>657225</xdr:colOff>
      <xdr:row>194</xdr:row>
      <xdr:rowOff>117430</xdr:rowOff>
    </xdr:to>
    <xdr:pic>
      <xdr:nvPicPr>
        <xdr:cNvPr id="20" name="Imagen 19" descr="logo_clínica san rafael">
          <a:extLst>
            <a:ext uri="{FF2B5EF4-FFF2-40B4-BE49-F238E27FC236}">
              <a16:creationId xmlns:a16="http://schemas.microsoft.com/office/drawing/2014/main" id="{E2DABD82-ED82-46B3-9AAB-28B8F30069F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39966901"/>
          <a:ext cx="1381125" cy="641304"/>
        </a:xfrm>
        <a:prstGeom prst="rect">
          <a:avLst/>
        </a:prstGeom>
        <a:noFill/>
        <a:ln w="9525">
          <a:noFill/>
          <a:miter lim="800000"/>
          <a:headEnd/>
          <a:tailEnd/>
        </a:ln>
      </xdr:spPr>
    </xdr:pic>
    <xdr:clientData/>
  </xdr:twoCellAnchor>
  <xdr:oneCellAnchor>
    <xdr:from>
      <xdr:col>0</xdr:col>
      <xdr:colOff>276225</xdr:colOff>
      <xdr:row>191</xdr:row>
      <xdr:rowOff>152400</xdr:rowOff>
    </xdr:from>
    <xdr:ext cx="1266825" cy="512108"/>
    <xdr:pic>
      <xdr:nvPicPr>
        <xdr:cNvPr id="21" name="Imagen 20">
          <a:extLst>
            <a:ext uri="{FF2B5EF4-FFF2-40B4-BE49-F238E27FC236}">
              <a16:creationId xmlns:a16="http://schemas.microsoft.com/office/drawing/2014/main" id="{55A7E497-9599-459B-A3B5-488BD5343126}"/>
            </a:ext>
          </a:extLst>
        </xdr:cNvPr>
        <xdr:cNvPicPr>
          <a:picLocks noChangeAspect="1"/>
        </xdr:cNvPicPr>
      </xdr:nvPicPr>
      <xdr:blipFill>
        <a:blip xmlns:r="http://schemas.openxmlformats.org/officeDocument/2006/relationships" r:embed="rId2"/>
        <a:stretch>
          <a:fillRect/>
        </a:stretch>
      </xdr:blipFill>
      <xdr:spPr>
        <a:xfrm>
          <a:off x="276225" y="40043100"/>
          <a:ext cx="1266825" cy="512108"/>
        </a:xfrm>
        <a:prstGeom prst="rect">
          <a:avLst/>
        </a:prstGeom>
      </xdr:spPr>
    </xdr:pic>
    <xdr:clientData/>
  </xdr:oneCellAnchor>
  <xdr:twoCellAnchor>
    <xdr:from>
      <xdr:col>2</xdr:col>
      <xdr:colOff>114300</xdr:colOff>
      <xdr:row>212</xdr:row>
      <xdr:rowOff>76201</xdr:rowOff>
    </xdr:from>
    <xdr:to>
      <xdr:col>3</xdr:col>
      <xdr:colOff>657225</xdr:colOff>
      <xdr:row>215</xdr:row>
      <xdr:rowOff>117430</xdr:rowOff>
    </xdr:to>
    <xdr:pic>
      <xdr:nvPicPr>
        <xdr:cNvPr id="22" name="Imagen 21" descr="logo_clínica san rafael">
          <a:extLst>
            <a:ext uri="{FF2B5EF4-FFF2-40B4-BE49-F238E27FC236}">
              <a16:creationId xmlns:a16="http://schemas.microsoft.com/office/drawing/2014/main" id="{290D4561-8062-4702-A0F1-11D1936F153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44329351"/>
          <a:ext cx="1381125" cy="641304"/>
        </a:xfrm>
        <a:prstGeom prst="rect">
          <a:avLst/>
        </a:prstGeom>
        <a:noFill/>
        <a:ln w="9525">
          <a:noFill/>
          <a:miter lim="800000"/>
          <a:headEnd/>
          <a:tailEnd/>
        </a:ln>
      </xdr:spPr>
    </xdr:pic>
    <xdr:clientData/>
  </xdr:twoCellAnchor>
  <xdr:oneCellAnchor>
    <xdr:from>
      <xdr:col>0</xdr:col>
      <xdr:colOff>276225</xdr:colOff>
      <xdr:row>212</xdr:row>
      <xdr:rowOff>152400</xdr:rowOff>
    </xdr:from>
    <xdr:ext cx="1266825" cy="512108"/>
    <xdr:pic>
      <xdr:nvPicPr>
        <xdr:cNvPr id="23" name="Imagen 22">
          <a:extLst>
            <a:ext uri="{FF2B5EF4-FFF2-40B4-BE49-F238E27FC236}">
              <a16:creationId xmlns:a16="http://schemas.microsoft.com/office/drawing/2014/main" id="{5CCB6FC6-0AD8-4D20-8973-819F1F5DCFF8}"/>
            </a:ext>
          </a:extLst>
        </xdr:cNvPr>
        <xdr:cNvPicPr>
          <a:picLocks noChangeAspect="1"/>
        </xdr:cNvPicPr>
      </xdr:nvPicPr>
      <xdr:blipFill>
        <a:blip xmlns:r="http://schemas.openxmlformats.org/officeDocument/2006/relationships" r:embed="rId2"/>
        <a:stretch>
          <a:fillRect/>
        </a:stretch>
      </xdr:blipFill>
      <xdr:spPr>
        <a:xfrm>
          <a:off x="276225" y="44405550"/>
          <a:ext cx="1266825" cy="512108"/>
        </a:xfrm>
        <a:prstGeom prst="rect">
          <a:avLst/>
        </a:prstGeom>
      </xdr:spPr>
    </xdr:pic>
    <xdr:clientData/>
  </xdr:oneCellAnchor>
  <xdr:twoCellAnchor>
    <xdr:from>
      <xdr:col>2</xdr:col>
      <xdr:colOff>114300</xdr:colOff>
      <xdr:row>233</xdr:row>
      <xdr:rowOff>76201</xdr:rowOff>
    </xdr:from>
    <xdr:to>
      <xdr:col>3</xdr:col>
      <xdr:colOff>657225</xdr:colOff>
      <xdr:row>236</xdr:row>
      <xdr:rowOff>117430</xdr:rowOff>
    </xdr:to>
    <xdr:pic>
      <xdr:nvPicPr>
        <xdr:cNvPr id="24" name="Imagen 23" descr="logo_clínica san rafael">
          <a:extLst>
            <a:ext uri="{FF2B5EF4-FFF2-40B4-BE49-F238E27FC236}">
              <a16:creationId xmlns:a16="http://schemas.microsoft.com/office/drawing/2014/main" id="{68AA63E4-8DF1-4E16-97C0-7EB9E1D5929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48729901"/>
          <a:ext cx="1381125" cy="641304"/>
        </a:xfrm>
        <a:prstGeom prst="rect">
          <a:avLst/>
        </a:prstGeom>
        <a:noFill/>
        <a:ln w="9525">
          <a:noFill/>
          <a:miter lim="800000"/>
          <a:headEnd/>
          <a:tailEnd/>
        </a:ln>
      </xdr:spPr>
    </xdr:pic>
    <xdr:clientData/>
  </xdr:twoCellAnchor>
  <xdr:oneCellAnchor>
    <xdr:from>
      <xdr:col>0</xdr:col>
      <xdr:colOff>276225</xdr:colOff>
      <xdr:row>233</xdr:row>
      <xdr:rowOff>152400</xdr:rowOff>
    </xdr:from>
    <xdr:ext cx="1266825" cy="512108"/>
    <xdr:pic>
      <xdr:nvPicPr>
        <xdr:cNvPr id="25" name="Imagen 24">
          <a:extLst>
            <a:ext uri="{FF2B5EF4-FFF2-40B4-BE49-F238E27FC236}">
              <a16:creationId xmlns:a16="http://schemas.microsoft.com/office/drawing/2014/main" id="{32B851F7-99C3-436D-8148-918B4E50BE9F}"/>
            </a:ext>
          </a:extLst>
        </xdr:cNvPr>
        <xdr:cNvPicPr>
          <a:picLocks noChangeAspect="1"/>
        </xdr:cNvPicPr>
      </xdr:nvPicPr>
      <xdr:blipFill>
        <a:blip xmlns:r="http://schemas.openxmlformats.org/officeDocument/2006/relationships" r:embed="rId2"/>
        <a:stretch>
          <a:fillRect/>
        </a:stretch>
      </xdr:blipFill>
      <xdr:spPr>
        <a:xfrm>
          <a:off x="276225" y="48806100"/>
          <a:ext cx="1266825" cy="512108"/>
        </a:xfrm>
        <a:prstGeom prst="rect">
          <a:avLst/>
        </a:prstGeom>
      </xdr:spPr>
    </xdr:pic>
    <xdr:clientData/>
  </xdr:oneCellAnchor>
  <xdr:twoCellAnchor>
    <xdr:from>
      <xdr:col>2</xdr:col>
      <xdr:colOff>114300</xdr:colOff>
      <xdr:row>254</xdr:row>
      <xdr:rowOff>76201</xdr:rowOff>
    </xdr:from>
    <xdr:to>
      <xdr:col>3</xdr:col>
      <xdr:colOff>657225</xdr:colOff>
      <xdr:row>257</xdr:row>
      <xdr:rowOff>117430</xdr:rowOff>
    </xdr:to>
    <xdr:pic>
      <xdr:nvPicPr>
        <xdr:cNvPr id="26" name="Imagen 25" descr="logo_clínica san rafael">
          <a:extLst>
            <a:ext uri="{FF2B5EF4-FFF2-40B4-BE49-F238E27FC236}">
              <a16:creationId xmlns:a16="http://schemas.microsoft.com/office/drawing/2014/main" id="{C47C0C6A-6FFC-4AD4-9B2A-8B4D3D5B17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53101876"/>
          <a:ext cx="1381125" cy="641304"/>
        </a:xfrm>
        <a:prstGeom prst="rect">
          <a:avLst/>
        </a:prstGeom>
        <a:noFill/>
        <a:ln w="9525">
          <a:noFill/>
          <a:miter lim="800000"/>
          <a:headEnd/>
          <a:tailEnd/>
        </a:ln>
      </xdr:spPr>
    </xdr:pic>
    <xdr:clientData/>
  </xdr:twoCellAnchor>
  <xdr:oneCellAnchor>
    <xdr:from>
      <xdr:col>0</xdr:col>
      <xdr:colOff>276225</xdr:colOff>
      <xdr:row>254</xdr:row>
      <xdr:rowOff>152400</xdr:rowOff>
    </xdr:from>
    <xdr:ext cx="1266825" cy="512108"/>
    <xdr:pic>
      <xdr:nvPicPr>
        <xdr:cNvPr id="27" name="Imagen 26">
          <a:extLst>
            <a:ext uri="{FF2B5EF4-FFF2-40B4-BE49-F238E27FC236}">
              <a16:creationId xmlns:a16="http://schemas.microsoft.com/office/drawing/2014/main" id="{75BC6FF5-FFC9-4D7B-9176-311BB0D16A93}"/>
            </a:ext>
          </a:extLst>
        </xdr:cNvPr>
        <xdr:cNvPicPr>
          <a:picLocks noChangeAspect="1"/>
        </xdr:cNvPicPr>
      </xdr:nvPicPr>
      <xdr:blipFill>
        <a:blip xmlns:r="http://schemas.openxmlformats.org/officeDocument/2006/relationships" r:embed="rId2"/>
        <a:stretch>
          <a:fillRect/>
        </a:stretch>
      </xdr:blipFill>
      <xdr:spPr>
        <a:xfrm>
          <a:off x="276225" y="53178075"/>
          <a:ext cx="1266825" cy="512108"/>
        </a:xfrm>
        <a:prstGeom prst="rect">
          <a:avLst/>
        </a:prstGeom>
      </xdr:spPr>
    </xdr:pic>
    <xdr:clientData/>
  </xdr:oneCellAnchor>
  <xdr:twoCellAnchor>
    <xdr:from>
      <xdr:col>2</xdr:col>
      <xdr:colOff>114300</xdr:colOff>
      <xdr:row>275</xdr:row>
      <xdr:rowOff>76201</xdr:rowOff>
    </xdr:from>
    <xdr:to>
      <xdr:col>3</xdr:col>
      <xdr:colOff>657225</xdr:colOff>
      <xdr:row>278</xdr:row>
      <xdr:rowOff>117430</xdr:rowOff>
    </xdr:to>
    <xdr:pic>
      <xdr:nvPicPr>
        <xdr:cNvPr id="28" name="Imagen 27" descr="logo_clínica san rafael">
          <a:extLst>
            <a:ext uri="{FF2B5EF4-FFF2-40B4-BE49-F238E27FC236}">
              <a16:creationId xmlns:a16="http://schemas.microsoft.com/office/drawing/2014/main" id="{A98B7E2C-A68C-44FB-9ADD-E1AC41D41F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57435751"/>
          <a:ext cx="1381125" cy="641304"/>
        </a:xfrm>
        <a:prstGeom prst="rect">
          <a:avLst/>
        </a:prstGeom>
        <a:noFill/>
        <a:ln w="9525">
          <a:noFill/>
          <a:miter lim="800000"/>
          <a:headEnd/>
          <a:tailEnd/>
        </a:ln>
      </xdr:spPr>
    </xdr:pic>
    <xdr:clientData/>
  </xdr:twoCellAnchor>
  <xdr:oneCellAnchor>
    <xdr:from>
      <xdr:col>0</xdr:col>
      <xdr:colOff>276225</xdr:colOff>
      <xdr:row>275</xdr:row>
      <xdr:rowOff>152400</xdr:rowOff>
    </xdr:from>
    <xdr:ext cx="1266825" cy="512108"/>
    <xdr:pic>
      <xdr:nvPicPr>
        <xdr:cNvPr id="29" name="Imagen 28">
          <a:extLst>
            <a:ext uri="{FF2B5EF4-FFF2-40B4-BE49-F238E27FC236}">
              <a16:creationId xmlns:a16="http://schemas.microsoft.com/office/drawing/2014/main" id="{0EBC8EAC-625A-4F2D-B4A4-E6E458C841E6}"/>
            </a:ext>
          </a:extLst>
        </xdr:cNvPr>
        <xdr:cNvPicPr>
          <a:picLocks noChangeAspect="1"/>
        </xdr:cNvPicPr>
      </xdr:nvPicPr>
      <xdr:blipFill>
        <a:blip xmlns:r="http://schemas.openxmlformats.org/officeDocument/2006/relationships" r:embed="rId2"/>
        <a:stretch>
          <a:fillRect/>
        </a:stretch>
      </xdr:blipFill>
      <xdr:spPr>
        <a:xfrm>
          <a:off x="276225" y="57511950"/>
          <a:ext cx="1266825" cy="512108"/>
        </a:xfrm>
        <a:prstGeom prst="rect">
          <a:avLst/>
        </a:prstGeom>
      </xdr:spPr>
    </xdr:pic>
    <xdr:clientData/>
  </xdr:oneCellAnchor>
  <xdr:twoCellAnchor>
    <xdr:from>
      <xdr:col>2</xdr:col>
      <xdr:colOff>114300</xdr:colOff>
      <xdr:row>296</xdr:row>
      <xdr:rowOff>76201</xdr:rowOff>
    </xdr:from>
    <xdr:to>
      <xdr:col>3</xdr:col>
      <xdr:colOff>657225</xdr:colOff>
      <xdr:row>299</xdr:row>
      <xdr:rowOff>117430</xdr:rowOff>
    </xdr:to>
    <xdr:pic>
      <xdr:nvPicPr>
        <xdr:cNvPr id="30" name="Imagen 29" descr="logo_clínica san rafael">
          <a:extLst>
            <a:ext uri="{FF2B5EF4-FFF2-40B4-BE49-F238E27FC236}">
              <a16:creationId xmlns:a16="http://schemas.microsoft.com/office/drawing/2014/main" id="{D75B6CDC-3A82-458C-A8EE-2B640A7ED1A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61779151"/>
          <a:ext cx="1381125" cy="641304"/>
        </a:xfrm>
        <a:prstGeom prst="rect">
          <a:avLst/>
        </a:prstGeom>
        <a:noFill/>
        <a:ln w="9525">
          <a:noFill/>
          <a:miter lim="800000"/>
          <a:headEnd/>
          <a:tailEnd/>
        </a:ln>
      </xdr:spPr>
    </xdr:pic>
    <xdr:clientData/>
  </xdr:twoCellAnchor>
  <xdr:oneCellAnchor>
    <xdr:from>
      <xdr:col>0</xdr:col>
      <xdr:colOff>276225</xdr:colOff>
      <xdr:row>296</xdr:row>
      <xdr:rowOff>152400</xdr:rowOff>
    </xdr:from>
    <xdr:ext cx="1266825" cy="512108"/>
    <xdr:pic>
      <xdr:nvPicPr>
        <xdr:cNvPr id="31" name="Imagen 30">
          <a:extLst>
            <a:ext uri="{FF2B5EF4-FFF2-40B4-BE49-F238E27FC236}">
              <a16:creationId xmlns:a16="http://schemas.microsoft.com/office/drawing/2014/main" id="{BC8A1160-D88E-466E-A95E-30DA3D813299}"/>
            </a:ext>
          </a:extLst>
        </xdr:cNvPr>
        <xdr:cNvPicPr>
          <a:picLocks noChangeAspect="1"/>
        </xdr:cNvPicPr>
      </xdr:nvPicPr>
      <xdr:blipFill>
        <a:blip xmlns:r="http://schemas.openxmlformats.org/officeDocument/2006/relationships" r:embed="rId2"/>
        <a:stretch>
          <a:fillRect/>
        </a:stretch>
      </xdr:blipFill>
      <xdr:spPr>
        <a:xfrm>
          <a:off x="276225" y="61855350"/>
          <a:ext cx="1266825" cy="512108"/>
        </a:xfrm>
        <a:prstGeom prst="rect">
          <a:avLst/>
        </a:prstGeom>
      </xdr:spPr>
    </xdr:pic>
    <xdr:clientData/>
  </xdr:oneCellAnchor>
  <xdr:twoCellAnchor>
    <xdr:from>
      <xdr:col>2</xdr:col>
      <xdr:colOff>114300</xdr:colOff>
      <xdr:row>317</xdr:row>
      <xdr:rowOff>76201</xdr:rowOff>
    </xdr:from>
    <xdr:to>
      <xdr:col>3</xdr:col>
      <xdr:colOff>657225</xdr:colOff>
      <xdr:row>320</xdr:row>
      <xdr:rowOff>117430</xdr:rowOff>
    </xdr:to>
    <xdr:pic>
      <xdr:nvPicPr>
        <xdr:cNvPr id="32" name="Imagen 31" descr="logo_clínica san rafael">
          <a:extLst>
            <a:ext uri="{FF2B5EF4-FFF2-40B4-BE49-F238E27FC236}">
              <a16:creationId xmlns:a16="http://schemas.microsoft.com/office/drawing/2014/main" id="{840956AF-1A97-4534-9B05-1AEC41E56C0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66132076"/>
          <a:ext cx="1381125" cy="641304"/>
        </a:xfrm>
        <a:prstGeom prst="rect">
          <a:avLst/>
        </a:prstGeom>
        <a:noFill/>
        <a:ln w="9525">
          <a:noFill/>
          <a:miter lim="800000"/>
          <a:headEnd/>
          <a:tailEnd/>
        </a:ln>
      </xdr:spPr>
    </xdr:pic>
    <xdr:clientData/>
  </xdr:twoCellAnchor>
  <xdr:oneCellAnchor>
    <xdr:from>
      <xdr:col>0</xdr:col>
      <xdr:colOff>276225</xdr:colOff>
      <xdr:row>317</xdr:row>
      <xdr:rowOff>152400</xdr:rowOff>
    </xdr:from>
    <xdr:ext cx="1266825" cy="512108"/>
    <xdr:pic>
      <xdr:nvPicPr>
        <xdr:cNvPr id="33" name="Imagen 32">
          <a:extLst>
            <a:ext uri="{FF2B5EF4-FFF2-40B4-BE49-F238E27FC236}">
              <a16:creationId xmlns:a16="http://schemas.microsoft.com/office/drawing/2014/main" id="{8D1C4DD7-2003-4ED6-89E1-35E2D9404175}"/>
            </a:ext>
          </a:extLst>
        </xdr:cNvPr>
        <xdr:cNvPicPr>
          <a:picLocks noChangeAspect="1"/>
        </xdr:cNvPicPr>
      </xdr:nvPicPr>
      <xdr:blipFill>
        <a:blip xmlns:r="http://schemas.openxmlformats.org/officeDocument/2006/relationships" r:embed="rId2"/>
        <a:stretch>
          <a:fillRect/>
        </a:stretch>
      </xdr:blipFill>
      <xdr:spPr>
        <a:xfrm>
          <a:off x="276225" y="66208275"/>
          <a:ext cx="1266825" cy="512108"/>
        </a:xfrm>
        <a:prstGeom prst="rect">
          <a:avLst/>
        </a:prstGeom>
      </xdr:spPr>
    </xdr:pic>
    <xdr:clientData/>
  </xdr:oneCellAnchor>
  <xdr:twoCellAnchor>
    <xdr:from>
      <xdr:col>2</xdr:col>
      <xdr:colOff>114300</xdr:colOff>
      <xdr:row>338</xdr:row>
      <xdr:rowOff>76201</xdr:rowOff>
    </xdr:from>
    <xdr:to>
      <xdr:col>3</xdr:col>
      <xdr:colOff>657225</xdr:colOff>
      <xdr:row>341</xdr:row>
      <xdr:rowOff>117430</xdr:rowOff>
    </xdr:to>
    <xdr:pic>
      <xdr:nvPicPr>
        <xdr:cNvPr id="34" name="Imagen 33" descr="logo_clínica san rafael">
          <a:extLst>
            <a:ext uri="{FF2B5EF4-FFF2-40B4-BE49-F238E27FC236}">
              <a16:creationId xmlns:a16="http://schemas.microsoft.com/office/drawing/2014/main" id="{78456B38-A80B-4C73-9D60-85D87A855C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70494526"/>
          <a:ext cx="1381125" cy="641304"/>
        </a:xfrm>
        <a:prstGeom prst="rect">
          <a:avLst/>
        </a:prstGeom>
        <a:noFill/>
        <a:ln w="9525">
          <a:noFill/>
          <a:miter lim="800000"/>
          <a:headEnd/>
          <a:tailEnd/>
        </a:ln>
      </xdr:spPr>
    </xdr:pic>
    <xdr:clientData/>
  </xdr:twoCellAnchor>
  <xdr:oneCellAnchor>
    <xdr:from>
      <xdr:col>0</xdr:col>
      <xdr:colOff>276225</xdr:colOff>
      <xdr:row>338</xdr:row>
      <xdr:rowOff>152400</xdr:rowOff>
    </xdr:from>
    <xdr:ext cx="1266825" cy="512108"/>
    <xdr:pic>
      <xdr:nvPicPr>
        <xdr:cNvPr id="35" name="Imagen 34">
          <a:extLst>
            <a:ext uri="{FF2B5EF4-FFF2-40B4-BE49-F238E27FC236}">
              <a16:creationId xmlns:a16="http://schemas.microsoft.com/office/drawing/2014/main" id="{254ECE49-8773-48AB-90C4-1017E22DA9AD}"/>
            </a:ext>
          </a:extLst>
        </xdr:cNvPr>
        <xdr:cNvPicPr>
          <a:picLocks noChangeAspect="1"/>
        </xdr:cNvPicPr>
      </xdr:nvPicPr>
      <xdr:blipFill>
        <a:blip xmlns:r="http://schemas.openxmlformats.org/officeDocument/2006/relationships" r:embed="rId2"/>
        <a:stretch>
          <a:fillRect/>
        </a:stretch>
      </xdr:blipFill>
      <xdr:spPr>
        <a:xfrm>
          <a:off x="276225" y="70570725"/>
          <a:ext cx="1266825" cy="512108"/>
        </a:xfrm>
        <a:prstGeom prst="rect">
          <a:avLst/>
        </a:prstGeom>
      </xdr:spPr>
    </xdr:pic>
    <xdr:clientData/>
  </xdr:oneCellAnchor>
  <xdr:twoCellAnchor>
    <xdr:from>
      <xdr:col>2</xdr:col>
      <xdr:colOff>114300</xdr:colOff>
      <xdr:row>359</xdr:row>
      <xdr:rowOff>76201</xdr:rowOff>
    </xdr:from>
    <xdr:to>
      <xdr:col>3</xdr:col>
      <xdr:colOff>657225</xdr:colOff>
      <xdr:row>362</xdr:row>
      <xdr:rowOff>117430</xdr:rowOff>
    </xdr:to>
    <xdr:pic>
      <xdr:nvPicPr>
        <xdr:cNvPr id="36" name="Imagen 35" descr="logo_clínica san rafael">
          <a:extLst>
            <a:ext uri="{FF2B5EF4-FFF2-40B4-BE49-F238E27FC236}">
              <a16:creationId xmlns:a16="http://schemas.microsoft.com/office/drawing/2014/main" id="{0CE25637-4395-4E1C-9271-1E7BE744848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74837926"/>
          <a:ext cx="1381125" cy="641304"/>
        </a:xfrm>
        <a:prstGeom prst="rect">
          <a:avLst/>
        </a:prstGeom>
        <a:noFill/>
        <a:ln w="9525">
          <a:noFill/>
          <a:miter lim="800000"/>
          <a:headEnd/>
          <a:tailEnd/>
        </a:ln>
      </xdr:spPr>
    </xdr:pic>
    <xdr:clientData/>
  </xdr:twoCellAnchor>
  <xdr:oneCellAnchor>
    <xdr:from>
      <xdr:col>0</xdr:col>
      <xdr:colOff>276225</xdr:colOff>
      <xdr:row>359</xdr:row>
      <xdr:rowOff>152400</xdr:rowOff>
    </xdr:from>
    <xdr:ext cx="1266825" cy="512108"/>
    <xdr:pic>
      <xdr:nvPicPr>
        <xdr:cNvPr id="37" name="Imagen 36">
          <a:extLst>
            <a:ext uri="{FF2B5EF4-FFF2-40B4-BE49-F238E27FC236}">
              <a16:creationId xmlns:a16="http://schemas.microsoft.com/office/drawing/2014/main" id="{878B8190-4936-4019-98E3-4E4684210DD2}"/>
            </a:ext>
          </a:extLst>
        </xdr:cNvPr>
        <xdr:cNvPicPr>
          <a:picLocks noChangeAspect="1"/>
        </xdr:cNvPicPr>
      </xdr:nvPicPr>
      <xdr:blipFill>
        <a:blip xmlns:r="http://schemas.openxmlformats.org/officeDocument/2006/relationships" r:embed="rId2"/>
        <a:stretch>
          <a:fillRect/>
        </a:stretch>
      </xdr:blipFill>
      <xdr:spPr>
        <a:xfrm>
          <a:off x="276225" y="74914125"/>
          <a:ext cx="1266825" cy="512108"/>
        </a:xfrm>
        <a:prstGeom prst="rect">
          <a:avLst/>
        </a:prstGeom>
      </xdr:spPr>
    </xdr:pic>
    <xdr:clientData/>
  </xdr:oneCellAnchor>
  <xdr:twoCellAnchor>
    <xdr:from>
      <xdr:col>2</xdr:col>
      <xdr:colOff>114300</xdr:colOff>
      <xdr:row>380</xdr:row>
      <xdr:rowOff>76201</xdr:rowOff>
    </xdr:from>
    <xdr:to>
      <xdr:col>3</xdr:col>
      <xdr:colOff>657225</xdr:colOff>
      <xdr:row>383</xdr:row>
      <xdr:rowOff>117430</xdr:rowOff>
    </xdr:to>
    <xdr:pic>
      <xdr:nvPicPr>
        <xdr:cNvPr id="38" name="Imagen 37" descr="logo_clínica san rafael">
          <a:extLst>
            <a:ext uri="{FF2B5EF4-FFF2-40B4-BE49-F238E27FC236}">
              <a16:creationId xmlns:a16="http://schemas.microsoft.com/office/drawing/2014/main" id="{9C3BCCB3-DEC4-4816-A1E7-40926D9032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79171801"/>
          <a:ext cx="1381125" cy="641304"/>
        </a:xfrm>
        <a:prstGeom prst="rect">
          <a:avLst/>
        </a:prstGeom>
        <a:noFill/>
        <a:ln w="9525">
          <a:noFill/>
          <a:miter lim="800000"/>
          <a:headEnd/>
          <a:tailEnd/>
        </a:ln>
      </xdr:spPr>
    </xdr:pic>
    <xdr:clientData/>
  </xdr:twoCellAnchor>
  <xdr:oneCellAnchor>
    <xdr:from>
      <xdr:col>0</xdr:col>
      <xdr:colOff>276225</xdr:colOff>
      <xdr:row>380</xdr:row>
      <xdr:rowOff>152400</xdr:rowOff>
    </xdr:from>
    <xdr:ext cx="1266825" cy="512108"/>
    <xdr:pic>
      <xdr:nvPicPr>
        <xdr:cNvPr id="39" name="Imagen 38">
          <a:extLst>
            <a:ext uri="{FF2B5EF4-FFF2-40B4-BE49-F238E27FC236}">
              <a16:creationId xmlns:a16="http://schemas.microsoft.com/office/drawing/2014/main" id="{9D63D88E-06BD-44D4-B9E9-7F6F76A27DFE}"/>
            </a:ext>
          </a:extLst>
        </xdr:cNvPr>
        <xdr:cNvPicPr>
          <a:picLocks noChangeAspect="1"/>
        </xdr:cNvPicPr>
      </xdr:nvPicPr>
      <xdr:blipFill>
        <a:blip xmlns:r="http://schemas.openxmlformats.org/officeDocument/2006/relationships" r:embed="rId2"/>
        <a:stretch>
          <a:fillRect/>
        </a:stretch>
      </xdr:blipFill>
      <xdr:spPr>
        <a:xfrm>
          <a:off x="276225" y="79248000"/>
          <a:ext cx="1266825" cy="512108"/>
        </a:xfrm>
        <a:prstGeom prst="rect">
          <a:avLst/>
        </a:prstGeom>
      </xdr:spPr>
    </xdr:pic>
    <xdr:clientData/>
  </xdr:oneCellAnchor>
  <xdr:twoCellAnchor>
    <xdr:from>
      <xdr:col>2</xdr:col>
      <xdr:colOff>114300</xdr:colOff>
      <xdr:row>401</xdr:row>
      <xdr:rowOff>76201</xdr:rowOff>
    </xdr:from>
    <xdr:to>
      <xdr:col>3</xdr:col>
      <xdr:colOff>657225</xdr:colOff>
      <xdr:row>404</xdr:row>
      <xdr:rowOff>117430</xdr:rowOff>
    </xdr:to>
    <xdr:pic>
      <xdr:nvPicPr>
        <xdr:cNvPr id="40" name="Imagen 39" descr="logo_clínica san rafael">
          <a:extLst>
            <a:ext uri="{FF2B5EF4-FFF2-40B4-BE49-F238E27FC236}">
              <a16:creationId xmlns:a16="http://schemas.microsoft.com/office/drawing/2014/main" id="{6BB9451C-4077-41AF-A067-2FC1F9B23A4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83534251"/>
          <a:ext cx="1381125" cy="641304"/>
        </a:xfrm>
        <a:prstGeom prst="rect">
          <a:avLst/>
        </a:prstGeom>
        <a:noFill/>
        <a:ln w="9525">
          <a:noFill/>
          <a:miter lim="800000"/>
          <a:headEnd/>
          <a:tailEnd/>
        </a:ln>
      </xdr:spPr>
    </xdr:pic>
    <xdr:clientData/>
  </xdr:twoCellAnchor>
  <xdr:oneCellAnchor>
    <xdr:from>
      <xdr:col>0</xdr:col>
      <xdr:colOff>276225</xdr:colOff>
      <xdr:row>401</xdr:row>
      <xdr:rowOff>152400</xdr:rowOff>
    </xdr:from>
    <xdr:ext cx="1266825" cy="512108"/>
    <xdr:pic>
      <xdr:nvPicPr>
        <xdr:cNvPr id="41" name="Imagen 40">
          <a:extLst>
            <a:ext uri="{FF2B5EF4-FFF2-40B4-BE49-F238E27FC236}">
              <a16:creationId xmlns:a16="http://schemas.microsoft.com/office/drawing/2014/main" id="{51836B1C-C36A-4683-B28E-6400F7C6E378}"/>
            </a:ext>
          </a:extLst>
        </xdr:cNvPr>
        <xdr:cNvPicPr>
          <a:picLocks noChangeAspect="1"/>
        </xdr:cNvPicPr>
      </xdr:nvPicPr>
      <xdr:blipFill>
        <a:blip xmlns:r="http://schemas.openxmlformats.org/officeDocument/2006/relationships" r:embed="rId2"/>
        <a:stretch>
          <a:fillRect/>
        </a:stretch>
      </xdr:blipFill>
      <xdr:spPr>
        <a:xfrm>
          <a:off x="276225" y="83610450"/>
          <a:ext cx="1266825" cy="512108"/>
        </a:xfrm>
        <a:prstGeom prst="rect">
          <a:avLst/>
        </a:prstGeom>
      </xdr:spPr>
    </xdr:pic>
    <xdr:clientData/>
  </xdr:oneCellAnchor>
  <xdr:twoCellAnchor>
    <xdr:from>
      <xdr:col>2</xdr:col>
      <xdr:colOff>114300</xdr:colOff>
      <xdr:row>422</xdr:row>
      <xdr:rowOff>76201</xdr:rowOff>
    </xdr:from>
    <xdr:to>
      <xdr:col>3</xdr:col>
      <xdr:colOff>657225</xdr:colOff>
      <xdr:row>425</xdr:row>
      <xdr:rowOff>117430</xdr:rowOff>
    </xdr:to>
    <xdr:pic>
      <xdr:nvPicPr>
        <xdr:cNvPr id="42" name="Imagen 41" descr="logo_clínica san rafael">
          <a:extLst>
            <a:ext uri="{FF2B5EF4-FFF2-40B4-BE49-F238E27FC236}">
              <a16:creationId xmlns:a16="http://schemas.microsoft.com/office/drawing/2014/main" id="{266F77D7-4C82-4FE8-AF96-26BE4AD352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87906226"/>
          <a:ext cx="1381125" cy="641304"/>
        </a:xfrm>
        <a:prstGeom prst="rect">
          <a:avLst/>
        </a:prstGeom>
        <a:noFill/>
        <a:ln w="9525">
          <a:noFill/>
          <a:miter lim="800000"/>
          <a:headEnd/>
          <a:tailEnd/>
        </a:ln>
      </xdr:spPr>
    </xdr:pic>
    <xdr:clientData/>
  </xdr:twoCellAnchor>
  <xdr:oneCellAnchor>
    <xdr:from>
      <xdr:col>0</xdr:col>
      <xdr:colOff>276225</xdr:colOff>
      <xdr:row>422</xdr:row>
      <xdr:rowOff>152400</xdr:rowOff>
    </xdr:from>
    <xdr:ext cx="1266825" cy="512108"/>
    <xdr:pic>
      <xdr:nvPicPr>
        <xdr:cNvPr id="43" name="Imagen 42">
          <a:extLst>
            <a:ext uri="{FF2B5EF4-FFF2-40B4-BE49-F238E27FC236}">
              <a16:creationId xmlns:a16="http://schemas.microsoft.com/office/drawing/2014/main" id="{84E8BADD-7E4F-4DC9-9E18-60E3D18ACD18}"/>
            </a:ext>
          </a:extLst>
        </xdr:cNvPr>
        <xdr:cNvPicPr>
          <a:picLocks noChangeAspect="1"/>
        </xdr:cNvPicPr>
      </xdr:nvPicPr>
      <xdr:blipFill>
        <a:blip xmlns:r="http://schemas.openxmlformats.org/officeDocument/2006/relationships" r:embed="rId2"/>
        <a:stretch>
          <a:fillRect/>
        </a:stretch>
      </xdr:blipFill>
      <xdr:spPr>
        <a:xfrm>
          <a:off x="276225" y="87982425"/>
          <a:ext cx="1266825" cy="512108"/>
        </a:xfrm>
        <a:prstGeom prst="rect">
          <a:avLst/>
        </a:prstGeom>
      </xdr:spPr>
    </xdr:pic>
    <xdr:clientData/>
  </xdr:oneCellAnchor>
  <xdr:oneCellAnchor>
    <xdr:from>
      <xdr:col>0</xdr:col>
      <xdr:colOff>276225</xdr:colOff>
      <xdr:row>442</xdr:row>
      <xdr:rowOff>0</xdr:rowOff>
    </xdr:from>
    <xdr:ext cx="1266825" cy="512108"/>
    <xdr:pic>
      <xdr:nvPicPr>
        <xdr:cNvPr id="45" name="Imagen 44">
          <a:extLst>
            <a:ext uri="{FF2B5EF4-FFF2-40B4-BE49-F238E27FC236}">
              <a16:creationId xmlns:a16="http://schemas.microsoft.com/office/drawing/2014/main" id="{BBB66C81-35BC-438F-96DE-29EA353BC42D}"/>
            </a:ext>
          </a:extLst>
        </xdr:cNvPr>
        <xdr:cNvPicPr>
          <a:picLocks noChangeAspect="1"/>
        </xdr:cNvPicPr>
      </xdr:nvPicPr>
      <xdr:blipFill>
        <a:blip xmlns:r="http://schemas.openxmlformats.org/officeDocument/2006/relationships" r:embed="rId2"/>
        <a:stretch>
          <a:fillRect/>
        </a:stretch>
      </xdr:blipFill>
      <xdr:spPr>
        <a:xfrm>
          <a:off x="276225" y="92363925"/>
          <a:ext cx="1266825" cy="512108"/>
        </a:xfrm>
        <a:prstGeom prst="rect">
          <a:avLst/>
        </a:prstGeom>
      </xdr:spPr>
    </xdr:pic>
    <xdr:clientData/>
  </xdr:oneCellAnchor>
  <xdr:twoCellAnchor>
    <xdr:from>
      <xdr:col>2</xdr:col>
      <xdr:colOff>114300</xdr:colOff>
      <xdr:row>443</xdr:row>
      <xdr:rowOff>76201</xdr:rowOff>
    </xdr:from>
    <xdr:to>
      <xdr:col>3</xdr:col>
      <xdr:colOff>657225</xdr:colOff>
      <xdr:row>446</xdr:row>
      <xdr:rowOff>117430</xdr:rowOff>
    </xdr:to>
    <xdr:pic>
      <xdr:nvPicPr>
        <xdr:cNvPr id="49" name="Imagen 48" descr="logo_clínica san rafael">
          <a:extLst>
            <a:ext uri="{FF2B5EF4-FFF2-40B4-BE49-F238E27FC236}">
              <a16:creationId xmlns:a16="http://schemas.microsoft.com/office/drawing/2014/main" id="{DA3FF156-B0BF-44BB-AE6B-E2FB49209F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96593026"/>
          <a:ext cx="1381125" cy="641304"/>
        </a:xfrm>
        <a:prstGeom prst="rect">
          <a:avLst/>
        </a:prstGeom>
        <a:noFill/>
        <a:ln w="9525">
          <a:noFill/>
          <a:miter lim="800000"/>
          <a:headEnd/>
          <a:tailEnd/>
        </a:ln>
      </xdr:spPr>
    </xdr:pic>
    <xdr:clientData/>
  </xdr:twoCellAnchor>
  <xdr:oneCellAnchor>
    <xdr:from>
      <xdr:col>0</xdr:col>
      <xdr:colOff>276225</xdr:colOff>
      <xdr:row>443</xdr:row>
      <xdr:rowOff>152400</xdr:rowOff>
    </xdr:from>
    <xdr:ext cx="1266825" cy="512108"/>
    <xdr:pic>
      <xdr:nvPicPr>
        <xdr:cNvPr id="50" name="Imagen 49">
          <a:extLst>
            <a:ext uri="{FF2B5EF4-FFF2-40B4-BE49-F238E27FC236}">
              <a16:creationId xmlns:a16="http://schemas.microsoft.com/office/drawing/2014/main" id="{D3A97331-3F5F-4D6C-AB26-704E3C54F7E6}"/>
            </a:ext>
          </a:extLst>
        </xdr:cNvPr>
        <xdr:cNvPicPr>
          <a:picLocks noChangeAspect="1"/>
        </xdr:cNvPicPr>
      </xdr:nvPicPr>
      <xdr:blipFill>
        <a:blip xmlns:r="http://schemas.openxmlformats.org/officeDocument/2006/relationships" r:embed="rId2"/>
        <a:stretch>
          <a:fillRect/>
        </a:stretch>
      </xdr:blipFill>
      <xdr:spPr>
        <a:xfrm>
          <a:off x="276225" y="96669225"/>
          <a:ext cx="1266825" cy="512108"/>
        </a:xfrm>
        <a:prstGeom prst="rect">
          <a:avLst/>
        </a:prstGeom>
      </xdr:spPr>
    </xdr:pic>
    <xdr:clientData/>
  </xdr:oneCellAnchor>
  <xdr:twoCellAnchor>
    <xdr:from>
      <xdr:col>2</xdr:col>
      <xdr:colOff>114300</xdr:colOff>
      <xdr:row>485</xdr:row>
      <xdr:rowOff>76201</xdr:rowOff>
    </xdr:from>
    <xdr:to>
      <xdr:col>3</xdr:col>
      <xdr:colOff>657225</xdr:colOff>
      <xdr:row>488</xdr:row>
      <xdr:rowOff>117430</xdr:rowOff>
    </xdr:to>
    <xdr:pic>
      <xdr:nvPicPr>
        <xdr:cNvPr id="51" name="Imagen 50" descr="logo_clínica san rafael">
          <a:extLst>
            <a:ext uri="{FF2B5EF4-FFF2-40B4-BE49-F238E27FC236}">
              <a16:creationId xmlns:a16="http://schemas.microsoft.com/office/drawing/2014/main" id="{D51F30BB-6DB5-4725-A06D-F45CFA948DF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5232201"/>
          <a:ext cx="1381125" cy="641304"/>
        </a:xfrm>
        <a:prstGeom prst="rect">
          <a:avLst/>
        </a:prstGeom>
        <a:noFill/>
        <a:ln w="9525">
          <a:noFill/>
          <a:miter lim="800000"/>
          <a:headEnd/>
          <a:tailEnd/>
        </a:ln>
      </xdr:spPr>
    </xdr:pic>
    <xdr:clientData/>
  </xdr:twoCellAnchor>
  <xdr:oneCellAnchor>
    <xdr:from>
      <xdr:col>0</xdr:col>
      <xdr:colOff>447675</xdr:colOff>
      <xdr:row>485</xdr:row>
      <xdr:rowOff>123825</xdr:rowOff>
    </xdr:from>
    <xdr:ext cx="1266825" cy="512108"/>
    <xdr:pic>
      <xdr:nvPicPr>
        <xdr:cNvPr id="52" name="Imagen 51">
          <a:extLst>
            <a:ext uri="{FF2B5EF4-FFF2-40B4-BE49-F238E27FC236}">
              <a16:creationId xmlns:a16="http://schemas.microsoft.com/office/drawing/2014/main" id="{2851DF35-2E72-4A0C-94E1-84890EF1F605}"/>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464</xdr:row>
      <xdr:rowOff>76201</xdr:rowOff>
    </xdr:from>
    <xdr:to>
      <xdr:col>3</xdr:col>
      <xdr:colOff>657225</xdr:colOff>
      <xdr:row>467</xdr:row>
      <xdr:rowOff>117430</xdr:rowOff>
    </xdr:to>
    <xdr:pic>
      <xdr:nvPicPr>
        <xdr:cNvPr id="53" name="Imagen 52" descr="logo_clínica san rafael">
          <a:extLst>
            <a:ext uri="{FF2B5EF4-FFF2-40B4-BE49-F238E27FC236}">
              <a16:creationId xmlns:a16="http://schemas.microsoft.com/office/drawing/2014/main" id="{1DA21898-D122-4B35-AE4D-5F10EDE6DFE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0917376"/>
          <a:ext cx="1381125" cy="641304"/>
        </a:xfrm>
        <a:prstGeom prst="rect">
          <a:avLst/>
        </a:prstGeom>
        <a:noFill/>
        <a:ln w="9525">
          <a:noFill/>
          <a:miter lim="800000"/>
          <a:headEnd/>
          <a:tailEnd/>
        </a:ln>
      </xdr:spPr>
    </xdr:pic>
    <xdr:clientData/>
  </xdr:twoCellAnchor>
  <xdr:oneCellAnchor>
    <xdr:from>
      <xdr:col>0</xdr:col>
      <xdr:colOff>276225</xdr:colOff>
      <xdr:row>464</xdr:row>
      <xdr:rowOff>152400</xdr:rowOff>
    </xdr:from>
    <xdr:ext cx="1266825" cy="512108"/>
    <xdr:pic>
      <xdr:nvPicPr>
        <xdr:cNvPr id="54" name="Imagen 53">
          <a:extLst>
            <a:ext uri="{FF2B5EF4-FFF2-40B4-BE49-F238E27FC236}">
              <a16:creationId xmlns:a16="http://schemas.microsoft.com/office/drawing/2014/main" id="{DDBBA999-5909-4BAF-A13F-79447BA08F62}"/>
            </a:ext>
          </a:extLst>
        </xdr:cNvPr>
        <xdr:cNvPicPr>
          <a:picLocks noChangeAspect="1"/>
        </xdr:cNvPicPr>
      </xdr:nvPicPr>
      <xdr:blipFill>
        <a:blip xmlns:r="http://schemas.openxmlformats.org/officeDocument/2006/relationships" r:embed="rId2"/>
        <a:stretch>
          <a:fillRect/>
        </a:stretch>
      </xdr:blipFill>
      <xdr:spPr>
        <a:xfrm>
          <a:off x="276225" y="100993575"/>
          <a:ext cx="1266825" cy="512108"/>
        </a:xfrm>
        <a:prstGeom prst="rect">
          <a:avLst/>
        </a:prstGeom>
      </xdr:spPr>
    </xdr:pic>
    <xdr:clientData/>
  </xdr:oneCellAnchor>
  <xdr:twoCellAnchor>
    <xdr:from>
      <xdr:col>15</xdr:col>
      <xdr:colOff>9525</xdr:colOff>
      <xdr:row>6</xdr:row>
      <xdr:rowOff>0</xdr:rowOff>
    </xdr:from>
    <xdr:to>
      <xdr:col>20</xdr:col>
      <xdr:colOff>390525</xdr:colOff>
      <xdr:row>19</xdr:row>
      <xdr:rowOff>123825</xdr:rowOff>
    </xdr:to>
    <xdr:graphicFrame macro="">
      <xdr:nvGraphicFramePr>
        <xdr:cNvPr id="56" name="Gráfico 55">
          <a:extLst>
            <a:ext uri="{FF2B5EF4-FFF2-40B4-BE49-F238E27FC236}">
              <a16:creationId xmlns:a16="http://schemas.microsoft.com/office/drawing/2014/main" id="{7776A86E-9697-4082-9254-568897A6B1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209550</xdr:colOff>
      <xdr:row>23</xdr:row>
      <xdr:rowOff>266700</xdr:rowOff>
    </xdr:from>
    <xdr:ext cx="1266825" cy="512108"/>
    <xdr:pic>
      <xdr:nvPicPr>
        <xdr:cNvPr id="64" name="Imagen 63">
          <a:extLst>
            <a:ext uri="{FF2B5EF4-FFF2-40B4-BE49-F238E27FC236}">
              <a16:creationId xmlns:a16="http://schemas.microsoft.com/office/drawing/2014/main" id="{7689BC49-78AF-4AAA-859E-043D725C0328}"/>
            </a:ext>
          </a:extLst>
        </xdr:cNvPr>
        <xdr:cNvPicPr>
          <a:picLocks noChangeAspect="1"/>
        </xdr:cNvPicPr>
      </xdr:nvPicPr>
      <xdr:blipFill>
        <a:blip xmlns:r="http://schemas.openxmlformats.org/officeDocument/2006/relationships" r:embed="rId2"/>
        <a:stretch>
          <a:fillRect/>
        </a:stretch>
      </xdr:blipFill>
      <xdr:spPr>
        <a:xfrm>
          <a:off x="209550" y="5400675"/>
          <a:ext cx="1266825" cy="512108"/>
        </a:xfrm>
        <a:prstGeom prst="rect">
          <a:avLst/>
        </a:prstGeom>
      </xdr:spPr>
    </xdr:pic>
    <xdr:clientData/>
  </xdr:oneCellAnchor>
  <xdr:twoCellAnchor>
    <xdr:from>
      <xdr:col>1</xdr:col>
      <xdr:colOff>733425</xdr:colOff>
      <xdr:row>23</xdr:row>
      <xdr:rowOff>228600</xdr:rowOff>
    </xdr:from>
    <xdr:to>
      <xdr:col>3</xdr:col>
      <xdr:colOff>438150</xdr:colOff>
      <xdr:row>25</xdr:row>
      <xdr:rowOff>212679</xdr:rowOff>
    </xdr:to>
    <xdr:pic>
      <xdr:nvPicPr>
        <xdr:cNvPr id="65" name="Imagen 64" descr="logo_clínica san rafael">
          <a:extLst>
            <a:ext uri="{FF2B5EF4-FFF2-40B4-BE49-F238E27FC236}">
              <a16:creationId xmlns:a16="http://schemas.microsoft.com/office/drawing/2014/main" id="{621140DF-E04D-47E0-97A2-D9000FEF06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1625" y="5362575"/>
          <a:ext cx="1381125" cy="641304"/>
        </a:xfrm>
        <a:prstGeom prst="rect">
          <a:avLst/>
        </a:prstGeom>
        <a:noFill/>
        <a:ln w="9525">
          <a:noFill/>
          <a:miter lim="800000"/>
          <a:headEnd/>
          <a:tailEnd/>
        </a:ln>
      </xdr:spPr>
    </xdr:pic>
    <xdr:clientData/>
  </xdr:twoCellAnchor>
  <xdr:twoCellAnchor>
    <xdr:from>
      <xdr:col>15</xdr:col>
      <xdr:colOff>66675</xdr:colOff>
      <xdr:row>25</xdr:row>
      <xdr:rowOff>504825</xdr:rowOff>
    </xdr:from>
    <xdr:to>
      <xdr:col>20</xdr:col>
      <xdr:colOff>447675</xdr:colOff>
      <xdr:row>39</xdr:row>
      <xdr:rowOff>200025</xdr:rowOff>
    </xdr:to>
    <xdr:graphicFrame macro="">
      <xdr:nvGraphicFramePr>
        <xdr:cNvPr id="66" name="Gráfico 65">
          <a:extLst>
            <a:ext uri="{FF2B5EF4-FFF2-40B4-BE49-F238E27FC236}">
              <a16:creationId xmlns:a16="http://schemas.microsoft.com/office/drawing/2014/main" id="{3BE35631-C3BC-4C45-B146-8F3F8110BE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66675</xdr:colOff>
      <xdr:row>47</xdr:row>
      <xdr:rowOff>190500</xdr:rowOff>
    </xdr:from>
    <xdr:to>
      <xdr:col>20</xdr:col>
      <xdr:colOff>447675</xdr:colOff>
      <xdr:row>61</xdr:row>
      <xdr:rowOff>104775</xdr:rowOff>
    </xdr:to>
    <xdr:graphicFrame macro="">
      <xdr:nvGraphicFramePr>
        <xdr:cNvPr id="67" name="Gráfico 66">
          <a:extLst>
            <a:ext uri="{FF2B5EF4-FFF2-40B4-BE49-F238E27FC236}">
              <a16:creationId xmlns:a16="http://schemas.microsoft.com/office/drawing/2014/main" id="{F89DC9AD-AD4E-4038-9803-B8D8960733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76</xdr:row>
      <xdr:rowOff>28575</xdr:rowOff>
    </xdr:from>
    <xdr:to>
      <xdr:col>20</xdr:col>
      <xdr:colOff>381000</xdr:colOff>
      <xdr:row>88</xdr:row>
      <xdr:rowOff>66675</xdr:rowOff>
    </xdr:to>
    <xdr:graphicFrame macro="">
      <xdr:nvGraphicFramePr>
        <xdr:cNvPr id="68" name="Gráfico 67">
          <a:extLst>
            <a:ext uri="{FF2B5EF4-FFF2-40B4-BE49-F238E27FC236}">
              <a16:creationId xmlns:a16="http://schemas.microsoft.com/office/drawing/2014/main" id="{F1C94C5D-E5E8-404B-89C4-152D51476F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0</xdr:colOff>
      <xdr:row>92</xdr:row>
      <xdr:rowOff>142875</xdr:rowOff>
    </xdr:from>
    <xdr:to>
      <xdr:col>20</xdr:col>
      <xdr:colOff>381000</xdr:colOff>
      <xdr:row>106</xdr:row>
      <xdr:rowOff>47625</xdr:rowOff>
    </xdr:to>
    <xdr:graphicFrame macro="">
      <xdr:nvGraphicFramePr>
        <xdr:cNvPr id="69" name="Gráfico 68">
          <a:extLst>
            <a:ext uri="{FF2B5EF4-FFF2-40B4-BE49-F238E27FC236}">
              <a16:creationId xmlns:a16="http://schemas.microsoft.com/office/drawing/2014/main" id="{D26D3123-3F97-4F23-8551-1C4E986A7C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9525</xdr:colOff>
      <xdr:row>112</xdr:row>
      <xdr:rowOff>152400</xdr:rowOff>
    </xdr:from>
    <xdr:to>
      <xdr:col>20</xdr:col>
      <xdr:colOff>390525</xdr:colOff>
      <xdr:row>126</xdr:row>
      <xdr:rowOff>66675</xdr:rowOff>
    </xdr:to>
    <xdr:graphicFrame macro="">
      <xdr:nvGraphicFramePr>
        <xdr:cNvPr id="70" name="Gráfico 69">
          <a:extLst>
            <a:ext uri="{FF2B5EF4-FFF2-40B4-BE49-F238E27FC236}">
              <a16:creationId xmlns:a16="http://schemas.microsoft.com/office/drawing/2014/main" id="{16687108-1DFF-4663-B3CD-751EFC5385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66675</xdr:colOff>
      <xdr:row>132</xdr:row>
      <xdr:rowOff>0</xdr:rowOff>
    </xdr:from>
    <xdr:to>
      <xdr:col>20</xdr:col>
      <xdr:colOff>447675</xdr:colOff>
      <xdr:row>145</xdr:row>
      <xdr:rowOff>123825</xdr:rowOff>
    </xdr:to>
    <xdr:graphicFrame macro="">
      <xdr:nvGraphicFramePr>
        <xdr:cNvPr id="71" name="Gráfico 70">
          <a:extLst>
            <a:ext uri="{FF2B5EF4-FFF2-40B4-BE49-F238E27FC236}">
              <a16:creationId xmlns:a16="http://schemas.microsoft.com/office/drawing/2014/main" id="{2991B4FE-010D-4C28-951F-4272829203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153</xdr:row>
      <xdr:rowOff>123825</xdr:rowOff>
    </xdr:from>
    <xdr:to>
      <xdr:col>20</xdr:col>
      <xdr:colOff>381000</xdr:colOff>
      <xdr:row>167</xdr:row>
      <xdr:rowOff>47625</xdr:rowOff>
    </xdr:to>
    <xdr:graphicFrame macro="">
      <xdr:nvGraphicFramePr>
        <xdr:cNvPr id="72" name="Gráfico 71">
          <a:extLst>
            <a:ext uri="{FF2B5EF4-FFF2-40B4-BE49-F238E27FC236}">
              <a16:creationId xmlns:a16="http://schemas.microsoft.com/office/drawing/2014/main" id="{4B4282BE-8181-4440-A2A0-E0B7CC3F49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28575</xdr:colOff>
      <xdr:row>175</xdr:row>
      <xdr:rowOff>0</xdr:rowOff>
    </xdr:from>
    <xdr:to>
      <xdr:col>20</xdr:col>
      <xdr:colOff>409575</xdr:colOff>
      <xdr:row>188</xdr:row>
      <xdr:rowOff>123825</xdr:rowOff>
    </xdr:to>
    <xdr:graphicFrame macro="">
      <xdr:nvGraphicFramePr>
        <xdr:cNvPr id="73" name="Gráfico 72">
          <a:extLst>
            <a:ext uri="{FF2B5EF4-FFF2-40B4-BE49-F238E27FC236}">
              <a16:creationId xmlns:a16="http://schemas.microsoft.com/office/drawing/2014/main" id="{055836CF-196F-4509-B418-E0197CD3D6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38100</xdr:colOff>
      <xdr:row>196</xdr:row>
      <xdr:rowOff>190500</xdr:rowOff>
    </xdr:from>
    <xdr:to>
      <xdr:col>20</xdr:col>
      <xdr:colOff>419100</xdr:colOff>
      <xdr:row>210</xdr:row>
      <xdr:rowOff>104775</xdr:rowOff>
    </xdr:to>
    <xdr:graphicFrame macro="">
      <xdr:nvGraphicFramePr>
        <xdr:cNvPr id="74" name="Gráfico 73">
          <a:extLst>
            <a:ext uri="{FF2B5EF4-FFF2-40B4-BE49-F238E27FC236}">
              <a16:creationId xmlns:a16="http://schemas.microsoft.com/office/drawing/2014/main" id="{C2ED67B2-1A2C-4E3A-B381-8F4B3EA70B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19050</xdr:colOff>
      <xdr:row>217</xdr:row>
      <xdr:rowOff>190500</xdr:rowOff>
    </xdr:from>
    <xdr:to>
      <xdr:col>20</xdr:col>
      <xdr:colOff>400050</xdr:colOff>
      <xdr:row>231</xdr:row>
      <xdr:rowOff>104775</xdr:rowOff>
    </xdr:to>
    <xdr:graphicFrame macro="">
      <xdr:nvGraphicFramePr>
        <xdr:cNvPr id="75" name="Gráfico 74">
          <a:extLst>
            <a:ext uri="{FF2B5EF4-FFF2-40B4-BE49-F238E27FC236}">
              <a16:creationId xmlns:a16="http://schemas.microsoft.com/office/drawing/2014/main" id="{033161A2-718E-4EF4-86FA-5BF2E1646E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0</xdr:colOff>
      <xdr:row>237</xdr:row>
      <xdr:rowOff>0</xdr:rowOff>
    </xdr:from>
    <xdr:to>
      <xdr:col>20</xdr:col>
      <xdr:colOff>381000</xdr:colOff>
      <xdr:row>250</xdr:row>
      <xdr:rowOff>123825</xdr:rowOff>
    </xdr:to>
    <xdr:graphicFrame macro="">
      <xdr:nvGraphicFramePr>
        <xdr:cNvPr id="76" name="Gráfico 75">
          <a:extLst>
            <a:ext uri="{FF2B5EF4-FFF2-40B4-BE49-F238E27FC236}">
              <a16:creationId xmlns:a16="http://schemas.microsoft.com/office/drawing/2014/main" id="{78D9EF87-E252-4F3A-AA57-7A38A196D7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66675</xdr:colOff>
      <xdr:row>257</xdr:row>
      <xdr:rowOff>190500</xdr:rowOff>
    </xdr:from>
    <xdr:to>
      <xdr:col>20</xdr:col>
      <xdr:colOff>447675</xdr:colOff>
      <xdr:row>271</xdr:row>
      <xdr:rowOff>104775</xdr:rowOff>
    </xdr:to>
    <xdr:graphicFrame macro="">
      <xdr:nvGraphicFramePr>
        <xdr:cNvPr id="77" name="Gráfico 76">
          <a:extLst>
            <a:ext uri="{FF2B5EF4-FFF2-40B4-BE49-F238E27FC236}">
              <a16:creationId xmlns:a16="http://schemas.microsoft.com/office/drawing/2014/main" id="{A115199D-AAC7-4515-899A-9A72C696F1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66675</xdr:colOff>
      <xdr:row>279</xdr:row>
      <xdr:rowOff>0</xdr:rowOff>
    </xdr:from>
    <xdr:to>
      <xdr:col>20</xdr:col>
      <xdr:colOff>447675</xdr:colOff>
      <xdr:row>292</xdr:row>
      <xdr:rowOff>123825</xdr:rowOff>
    </xdr:to>
    <xdr:graphicFrame macro="">
      <xdr:nvGraphicFramePr>
        <xdr:cNvPr id="78" name="Gráfico 77">
          <a:extLst>
            <a:ext uri="{FF2B5EF4-FFF2-40B4-BE49-F238E27FC236}">
              <a16:creationId xmlns:a16="http://schemas.microsoft.com/office/drawing/2014/main" id="{B4725337-677A-4807-A8EE-F5C8137D7C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95250</xdr:colOff>
      <xdr:row>301</xdr:row>
      <xdr:rowOff>0</xdr:rowOff>
    </xdr:from>
    <xdr:to>
      <xdr:col>20</xdr:col>
      <xdr:colOff>476250</xdr:colOff>
      <xdr:row>314</xdr:row>
      <xdr:rowOff>123825</xdr:rowOff>
    </xdr:to>
    <xdr:graphicFrame macro="">
      <xdr:nvGraphicFramePr>
        <xdr:cNvPr id="79" name="Gráfico 78">
          <a:extLst>
            <a:ext uri="{FF2B5EF4-FFF2-40B4-BE49-F238E27FC236}">
              <a16:creationId xmlns:a16="http://schemas.microsoft.com/office/drawing/2014/main" id="{48B324D1-E210-4A30-9480-03150A4F7E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38100</xdr:colOff>
      <xdr:row>322</xdr:row>
      <xdr:rowOff>57150</xdr:rowOff>
    </xdr:from>
    <xdr:to>
      <xdr:col>20</xdr:col>
      <xdr:colOff>419100</xdr:colOff>
      <xdr:row>335</xdr:row>
      <xdr:rowOff>180975</xdr:rowOff>
    </xdr:to>
    <xdr:graphicFrame macro="">
      <xdr:nvGraphicFramePr>
        <xdr:cNvPr id="80" name="Gráfico 79">
          <a:extLst>
            <a:ext uri="{FF2B5EF4-FFF2-40B4-BE49-F238E27FC236}">
              <a16:creationId xmlns:a16="http://schemas.microsoft.com/office/drawing/2014/main" id="{3F0E56E8-0D6E-4EE0-8FD4-6DF4118DE6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38100</xdr:colOff>
      <xdr:row>341</xdr:row>
      <xdr:rowOff>171450</xdr:rowOff>
    </xdr:from>
    <xdr:to>
      <xdr:col>20</xdr:col>
      <xdr:colOff>419100</xdr:colOff>
      <xdr:row>355</xdr:row>
      <xdr:rowOff>85725</xdr:rowOff>
    </xdr:to>
    <xdr:graphicFrame macro="">
      <xdr:nvGraphicFramePr>
        <xdr:cNvPr id="81" name="Gráfico 80">
          <a:extLst>
            <a:ext uri="{FF2B5EF4-FFF2-40B4-BE49-F238E27FC236}">
              <a16:creationId xmlns:a16="http://schemas.microsoft.com/office/drawing/2014/main" id="{F0725FEB-E0C7-491E-9D6B-9F8C1E3906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xdr:col>
      <xdr:colOff>9525</xdr:colOff>
      <xdr:row>363</xdr:row>
      <xdr:rowOff>190500</xdr:rowOff>
    </xdr:from>
    <xdr:to>
      <xdr:col>20</xdr:col>
      <xdr:colOff>390525</xdr:colOff>
      <xdr:row>377</xdr:row>
      <xdr:rowOff>114300</xdr:rowOff>
    </xdr:to>
    <xdr:graphicFrame macro="">
      <xdr:nvGraphicFramePr>
        <xdr:cNvPr id="82" name="Gráfico 81">
          <a:extLst>
            <a:ext uri="{FF2B5EF4-FFF2-40B4-BE49-F238E27FC236}">
              <a16:creationId xmlns:a16="http://schemas.microsoft.com/office/drawing/2014/main" id="{31B43FD2-42AD-4ECA-8026-D28D71E108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38100</xdr:colOff>
      <xdr:row>385</xdr:row>
      <xdr:rowOff>19050</xdr:rowOff>
    </xdr:from>
    <xdr:to>
      <xdr:col>20</xdr:col>
      <xdr:colOff>419100</xdr:colOff>
      <xdr:row>398</xdr:row>
      <xdr:rowOff>142875</xdr:rowOff>
    </xdr:to>
    <xdr:graphicFrame macro="">
      <xdr:nvGraphicFramePr>
        <xdr:cNvPr id="83" name="Gráfico 82">
          <a:extLst>
            <a:ext uri="{FF2B5EF4-FFF2-40B4-BE49-F238E27FC236}">
              <a16:creationId xmlns:a16="http://schemas.microsoft.com/office/drawing/2014/main" id="{1DD8ACDE-0492-4735-AFCC-AAACE751FA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15</xdr:col>
      <xdr:colOff>19050</xdr:colOff>
      <xdr:row>406</xdr:row>
      <xdr:rowOff>180975</xdr:rowOff>
    </xdr:from>
    <xdr:to>
      <xdr:col>20</xdr:col>
      <xdr:colOff>400050</xdr:colOff>
      <xdr:row>420</xdr:row>
      <xdr:rowOff>95250</xdr:rowOff>
    </xdr:to>
    <xdr:graphicFrame macro="">
      <xdr:nvGraphicFramePr>
        <xdr:cNvPr id="84" name="Gráfico 83">
          <a:extLst>
            <a:ext uri="{FF2B5EF4-FFF2-40B4-BE49-F238E27FC236}">
              <a16:creationId xmlns:a16="http://schemas.microsoft.com/office/drawing/2014/main" id="{FFC9ADED-5B6F-400F-93A1-78A3C82BEB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15</xdr:col>
      <xdr:colOff>47625</xdr:colOff>
      <xdr:row>428</xdr:row>
      <xdr:rowOff>76200</xdr:rowOff>
    </xdr:from>
    <xdr:to>
      <xdr:col>20</xdr:col>
      <xdr:colOff>428625</xdr:colOff>
      <xdr:row>441</xdr:row>
      <xdr:rowOff>190500</xdr:rowOff>
    </xdr:to>
    <xdr:graphicFrame macro="">
      <xdr:nvGraphicFramePr>
        <xdr:cNvPr id="85" name="Gráfico 84">
          <a:extLst>
            <a:ext uri="{FF2B5EF4-FFF2-40B4-BE49-F238E27FC236}">
              <a16:creationId xmlns:a16="http://schemas.microsoft.com/office/drawing/2014/main" id="{9AA50687-AF59-42FF-BF2B-FBE0322A9A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15</xdr:col>
      <xdr:colOff>9525</xdr:colOff>
      <xdr:row>448</xdr:row>
      <xdr:rowOff>152400</xdr:rowOff>
    </xdr:from>
    <xdr:to>
      <xdr:col>20</xdr:col>
      <xdr:colOff>390525</xdr:colOff>
      <xdr:row>462</xdr:row>
      <xdr:rowOff>66675</xdr:rowOff>
    </xdr:to>
    <xdr:graphicFrame macro="">
      <xdr:nvGraphicFramePr>
        <xdr:cNvPr id="88" name="Gráfico 87">
          <a:extLst>
            <a:ext uri="{FF2B5EF4-FFF2-40B4-BE49-F238E27FC236}">
              <a16:creationId xmlns:a16="http://schemas.microsoft.com/office/drawing/2014/main" id="{49822F5D-000D-42C5-AEEA-911F024201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800100</xdr:colOff>
      <xdr:row>468</xdr:row>
      <xdr:rowOff>47625</xdr:rowOff>
    </xdr:from>
    <xdr:to>
      <xdr:col>20</xdr:col>
      <xdr:colOff>342900</xdr:colOff>
      <xdr:row>481</xdr:row>
      <xdr:rowOff>171450</xdr:rowOff>
    </xdr:to>
    <xdr:graphicFrame macro="">
      <xdr:nvGraphicFramePr>
        <xdr:cNvPr id="89" name="Gráfico 88">
          <a:extLst>
            <a:ext uri="{FF2B5EF4-FFF2-40B4-BE49-F238E27FC236}">
              <a16:creationId xmlns:a16="http://schemas.microsoft.com/office/drawing/2014/main" id="{0F052D1D-1B7D-4E52-B2B5-9BEC427C3E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15</xdr:col>
      <xdr:colOff>57150</xdr:colOff>
      <xdr:row>488</xdr:row>
      <xdr:rowOff>190500</xdr:rowOff>
    </xdr:from>
    <xdr:to>
      <xdr:col>20</xdr:col>
      <xdr:colOff>438150</xdr:colOff>
      <xdr:row>502</xdr:row>
      <xdr:rowOff>104775</xdr:rowOff>
    </xdr:to>
    <xdr:graphicFrame macro="">
      <xdr:nvGraphicFramePr>
        <xdr:cNvPr id="90" name="Gráfico 89">
          <a:extLst>
            <a:ext uri="{FF2B5EF4-FFF2-40B4-BE49-F238E27FC236}">
              <a16:creationId xmlns:a16="http://schemas.microsoft.com/office/drawing/2014/main" id="{C698F197-D73E-4801-ABC3-9D9E72BD86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xdr:col>
      <xdr:colOff>114300</xdr:colOff>
      <xdr:row>506</xdr:row>
      <xdr:rowOff>76201</xdr:rowOff>
    </xdr:from>
    <xdr:to>
      <xdr:col>3</xdr:col>
      <xdr:colOff>657225</xdr:colOff>
      <xdr:row>509</xdr:row>
      <xdr:rowOff>117430</xdr:rowOff>
    </xdr:to>
    <xdr:pic>
      <xdr:nvPicPr>
        <xdr:cNvPr id="91" name="Imagen 90" descr="logo_clínica san rafael">
          <a:extLst>
            <a:ext uri="{FF2B5EF4-FFF2-40B4-BE49-F238E27FC236}">
              <a16:creationId xmlns:a16="http://schemas.microsoft.com/office/drawing/2014/main" id="{DF903B45-DFCD-4783-B9A0-2C11758031F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506</xdr:row>
      <xdr:rowOff>123825</xdr:rowOff>
    </xdr:from>
    <xdr:ext cx="1266825" cy="512108"/>
    <xdr:pic>
      <xdr:nvPicPr>
        <xdr:cNvPr id="92" name="Imagen 91">
          <a:extLst>
            <a:ext uri="{FF2B5EF4-FFF2-40B4-BE49-F238E27FC236}">
              <a16:creationId xmlns:a16="http://schemas.microsoft.com/office/drawing/2014/main" id="{FBDBC2A3-12E2-4084-A99C-2D4F25F5B8A3}"/>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527</xdr:row>
      <xdr:rowOff>76201</xdr:rowOff>
    </xdr:from>
    <xdr:to>
      <xdr:col>3</xdr:col>
      <xdr:colOff>657225</xdr:colOff>
      <xdr:row>530</xdr:row>
      <xdr:rowOff>117430</xdr:rowOff>
    </xdr:to>
    <xdr:pic>
      <xdr:nvPicPr>
        <xdr:cNvPr id="95" name="Imagen 94" descr="logo_clínica san rafael">
          <a:extLst>
            <a:ext uri="{FF2B5EF4-FFF2-40B4-BE49-F238E27FC236}">
              <a16:creationId xmlns:a16="http://schemas.microsoft.com/office/drawing/2014/main" id="{25694A8F-2398-40A9-B378-FA1ECA026A1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527</xdr:row>
      <xdr:rowOff>123825</xdr:rowOff>
    </xdr:from>
    <xdr:ext cx="1266825" cy="512108"/>
    <xdr:pic>
      <xdr:nvPicPr>
        <xdr:cNvPr id="96" name="Imagen 95">
          <a:extLst>
            <a:ext uri="{FF2B5EF4-FFF2-40B4-BE49-F238E27FC236}">
              <a16:creationId xmlns:a16="http://schemas.microsoft.com/office/drawing/2014/main" id="{C2C820B7-6EF9-4224-A12D-6D9AB572ACB0}"/>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548</xdr:row>
      <xdr:rowOff>76201</xdr:rowOff>
    </xdr:from>
    <xdr:to>
      <xdr:col>3</xdr:col>
      <xdr:colOff>657225</xdr:colOff>
      <xdr:row>551</xdr:row>
      <xdr:rowOff>117430</xdr:rowOff>
    </xdr:to>
    <xdr:pic>
      <xdr:nvPicPr>
        <xdr:cNvPr id="97" name="Imagen 96" descr="logo_clínica san rafael">
          <a:extLst>
            <a:ext uri="{FF2B5EF4-FFF2-40B4-BE49-F238E27FC236}">
              <a16:creationId xmlns:a16="http://schemas.microsoft.com/office/drawing/2014/main" id="{04704325-7C39-4A8B-89C5-D52BD78D45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548</xdr:row>
      <xdr:rowOff>123825</xdr:rowOff>
    </xdr:from>
    <xdr:ext cx="1266825" cy="512108"/>
    <xdr:pic>
      <xdr:nvPicPr>
        <xdr:cNvPr id="98" name="Imagen 97">
          <a:extLst>
            <a:ext uri="{FF2B5EF4-FFF2-40B4-BE49-F238E27FC236}">
              <a16:creationId xmlns:a16="http://schemas.microsoft.com/office/drawing/2014/main" id="{097FD2EE-ECB9-45CB-B38D-506EEF9827C0}"/>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569</xdr:row>
      <xdr:rowOff>76201</xdr:rowOff>
    </xdr:from>
    <xdr:to>
      <xdr:col>3</xdr:col>
      <xdr:colOff>657225</xdr:colOff>
      <xdr:row>572</xdr:row>
      <xdr:rowOff>117430</xdr:rowOff>
    </xdr:to>
    <xdr:pic>
      <xdr:nvPicPr>
        <xdr:cNvPr id="99" name="Imagen 98" descr="logo_clínica san rafael">
          <a:extLst>
            <a:ext uri="{FF2B5EF4-FFF2-40B4-BE49-F238E27FC236}">
              <a16:creationId xmlns:a16="http://schemas.microsoft.com/office/drawing/2014/main" id="{D053B9A3-6C9C-4E4A-9979-0F2A251473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569</xdr:row>
      <xdr:rowOff>123825</xdr:rowOff>
    </xdr:from>
    <xdr:ext cx="1266825" cy="512108"/>
    <xdr:pic>
      <xdr:nvPicPr>
        <xdr:cNvPr id="100" name="Imagen 99">
          <a:extLst>
            <a:ext uri="{FF2B5EF4-FFF2-40B4-BE49-F238E27FC236}">
              <a16:creationId xmlns:a16="http://schemas.microsoft.com/office/drawing/2014/main" id="{1B2E2F90-A6A4-4D7C-8D7B-7FF7EC5474AA}"/>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590</xdr:row>
      <xdr:rowOff>76201</xdr:rowOff>
    </xdr:from>
    <xdr:to>
      <xdr:col>3</xdr:col>
      <xdr:colOff>657225</xdr:colOff>
      <xdr:row>593</xdr:row>
      <xdr:rowOff>117430</xdr:rowOff>
    </xdr:to>
    <xdr:pic>
      <xdr:nvPicPr>
        <xdr:cNvPr id="103" name="Imagen 102" descr="logo_clínica san rafael">
          <a:extLst>
            <a:ext uri="{FF2B5EF4-FFF2-40B4-BE49-F238E27FC236}">
              <a16:creationId xmlns:a16="http://schemas.microsoft.com/office/drawing/2014/main" id="{86A0A981-33F3-441C-A1DB-F2189BF7C4A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590</xdr:row>
      <xdr:rowOff>123825</xdr:rowOff>
    </xdr:from>
    <xdr:ext cx="1266825" cy="512108"/>
    <xdr:pic>
      <xdr:nvPicPr>
        <xdr:cNvPr id="104" name="Imagen 103">
          <a:extLst>
            <a:ext uri="{FF2B5EF4-FFF2-40B4-BE49-F238E27FC236}">
              <a16:creationId xmlns:a16="http://schemas.microsoft.com/office/drawing/2014/main" id="{5B792E45-4B98-4547-B8CA-790ACBE5BDFB}"/>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611</xdr:row>
      <xdr:rowOff>76201</xdr:rowOff>
    </xdr:from>
    <xdr:to>
      <xdr:col>3</xdr:col>
      <xdr:colOff>657225</xdr:colOff>
      <xdr:row>614</xdr:row>
      <xdr:rowOff>117430</xdr:rowOff>
    </xdr:to>
    <xdr:pic>
      <xdr:nvPicPr>
        <xdr:cNvPr id="105" name="Imagen 104" descr="logo_clínica san rafael">
          <a:extLst>
            <a:ext uri="{FF2B5EF4-FFF2-40B4-BE49-F238E27FC236}">
              <a16:creationId xmlns:a16="http://schemas.microsoft.com/office/drawing/2014/main" id="{4A089E69-ED97-4BD1-ACE6-513A034AE46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611</xdr:row>
      <xdr:rowOff>123825</xdr:rowOff>
    </xdr:from>
    <xdr:ext cx="1266825" cy="512108"/>
    <xdr:pic>
      <xdr:nvPicPr>
        <xdr:cNvPr id="106" name="Imagen 105">
          <a:extLst>
            <a:ext uri="{FF2B5EF4-FFF2-40B4-BE49-F238E27FC236}">
              <a16:creationId xmlns:a16="http://schemas.microsoft.com/office/drawing/2014/main" id="{6F7C39CC-B0AD-4C43-8343-ABDE9FEF7749}"/>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631</xdr:row>
      <xdr:rowOff>76201</xdr:rowOff>
    </xdr:from>
    <xdr:to>
      <xdr:col>3</xdr:col>
      <xdr:colOff>657225</xdr:colOff>
      <xdr:row>634</xdr:row>
      <xdr:rowOff>117430</xdr:rowOff>
    </xdr:to>
    <xdr:pic>
      <xdr:nvPicPr>
        <xdr:cNvPr id="107" name="Imagen 106" descr="logo_clínica san rafael">
          <a:extLst>
            <a:ext uri="{FF2B5EF4-FFF2-40B4-BE49-F238E27FC236}">
              <a16:creationId xmlns:a16="http://schemas.microsoft.com/office/drawing/2014/main" id="{58803506-9CB5-4835-8598-41A73401A9B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631</xdr:row>
      <xdr:rowOff>123825</xdr:rowOff>
    </xdr:from>
    <xdr:ext cx="1266825" cy="512108"/>
    <xdr:pic>
      <xdr:nvPicPr>
        <xdr:cNvPr id="108" name="Imagen 107">
          <a:extLst>
            <a:ext uri="{FF2B5EF4-FFF2-40B4-BE49-F238E27FC236}">
              <a16:creationId xmlns:a16="http://schemas.microsoft.com/office/drawing/2014/main" id="{36B0A470-157B-4931-AA01-BA58F1C1E7E4}"/>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652</xdr:row>
      <xdr:rowOff>76201</xdr:rowOff>
    </xdr:from>
    <xdr:to>
      <xdr:col>3</xdr:col>
      <xdr:colOff>657225</xdr:colOff>
      <xdr:row>655</xdr:row>
      <xdr:rowOff>117430</xdr:rowOff>
    </xdr:to>
    <xdr:pic>
      <xdr:nvPicPr>
        <xdr:cNvPr id="109" name="Imagen 108" descr="logo_clínica san rafael">
          <a:extLst>
            <a:ext uri="{FF2B5EF4-FFF2-40B4-BE49-F238E27FC236}">
              <a16:creationId xmlns:a16="http://schemas.microsoft.com/office/drawing/2014/main" id="{B7407F66-CDCB-452C-A4A6-995A188669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652</xdr:row>
      <xdr:rowOff>123825</xdr:rowOff>
    </xdr:from>
    <xdr:ext cx="1266825" cy="512108"/>
    <xdr:pic>
      <xdr:nvPicPr>
        <xdr:cNvPr id="110" name="Imagen 109">
          <a:extLst>
            <a:ext uri="{FF2B5EF4-FFF2-40B4-BE49-F238E27FC236}">
              <a16:creationId xmlns:a16="http://schemas.microsoft.com/office/drawing/2014/main" id="{11F90476-2AEB-4501-9C62-3F0E5BD03B36}"/>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673</xdr:row>
      <xdr:rowOff>76201</xdr:rowOff>
    </xdr:from>
    <xdr:to>
      <xdr:col>3</xdr:col>
      <xdr:colOff>657225</xdr:colOff>
      <xdr:row>676</xdr:row>
      <xdr:rowOff>117430</xdr:rowOff>
    </xdr:to>
    <xdr:pic>
      <xdr:nvPicPr>
        <xdr:cNvPr id="111" name="Imagen 110" descr="logo_clínica san rafael">
          <a:extLst>
            <a:ext uri="{FF2B5EF4-FFF2-40B4-BE49-F238E27FC236}">
              <a16:creationId xmlns:a16="http://schemas.microsoft.com/office/drawing/2014/main" id="{EA81A1FA-40F2-469E-BDD0-C3C814EF90F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673</xdr:row>
      <xdr:rowOff>123825</xdr:rowOff>
    </xdr:from>
    <xdr:ext cx="1266825" cy="512108"/>
    <xdr:pic>
      <xdr:nvPicPr>
        <xdr:cNvPr id="112" name="Imagen 111">
          <a:extLst>
            <a:ext uri="{FF2B5EF4-FFF2-40B4-BE49-F238E27FC236}">
              <a16:creationId xmlns:a16="http://schemas.microsoft.com/office/drawing/2014/main" id="{E9809003-8D82-40EA-B40F-040786583AE9}"/>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694</xdr:row>
      <xdr:rowOff>76201</xdr:rowOff>
    </xdr:from>
    <xdr:to>
      <xdr:col>3</xdr:col>
      <xdr:colOff>657225</xdr:colOff>
      <xdr:row>697</xdr:row>
      <xdr:rowOff>117430</xdr:rowOff>
    </xdr:to>
    <xdr:pic>
      <xdr:nvPicPr>
        <xdr:cNvPr id="113" name="Imagen 112" descr="logo_clínica san rafael">
          <a:extLst>
            <a:ext uri="{FF2B5EF4-FFF2-40B4-BE49-F238E27FC236}">
              <a16:creationId xmlns:a16="http://schemas.microsoft.com/office/drawing/2014/main" id="{956C0783-B64A-43D2-A1F8-411EE6DD3D1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694</xdr:row>
      <xdr:rowOff>123825</xdr:rowOff>
    </xdr:from>
    <xdr:ext cx="1266825" cy="512108"/>
    <xdr:pic>
      <xdr:nvPicPr>
        <xdr:cNvPr id="114" name="Imagen 113">
          <a:extLst>
            <a:ext uri="{FF2B5EF4-FFF2-40B4-BE49-F238E27FC236}">
              <a16:creationId xmlns:a16="http://schemas.microsoft.com/office/drawing/2014/main" id="{7E601A55-0990-4F28-8295-2D7BE31D089D}"/>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715</xdr:row>
      <xdr:rowOff>76201</xdr:rowOff>
    </xdr:from>
    <xdr:to>
      <xdr:col>3</xdr:col>
      <xdr:colOff>657225</xdr:colOff>
      <xdr:row>718</xdr:row>
      <xdr:rowOff>117430</xdr:rowOff>
    </xdr:to>
    <xdr:pic>
      <xdr:nvPicPr>
        <xdr:cNvPr id="115" name="Imagen 114" descr="logo_clínica san rafael">
          <a:extLst>
            <a:ext uri="{FF2B5EF4-FFF2-40B4-BE49-F238E27FC236}">
              <a16:creationId xmlns:a16="http://schemas.microsoft.com/office/drawing/2014/main" id="{6D2115A3-9171-4241-8380-3C7FCB517B6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715</xdr:row>
      <xdr:rowOff>123825</xdr:rowOff>
    </xdr:from>
    <xdr:ext cx="1266825" cy="512108"/>
    <xdr:pic>
      <xdr:nvPicPr>
        <xdr:cNvPr id="116" name="Imagen 115">
          <a:extLst>
            <a:ext uri="{FF2B5EF4-FFF2-40B4-BE49-F238E27FC236}">
              <a16:creationId xmlns:a16="http://schemas.microsoft.com/office/drawing/2014/main" id="{42E11399-8A68-4D79-B255-DD86EEC85BE2}"/>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736</xdr:row>
      <xdr:rowOff>76201</xdr:rowOff>
    </xdr:from>
    <xdr:to>
      <xdr:col>3</xdr:col>
      <xdr:colOff>657225</xdr:colOff>
      <xdr:row>739</xdr:row>
      <xdr:rowOff>117430</xdr:rowOff>
    </xdr:to>
    <xdr:pic>
      <xdr:nvPicPr>
        <xdr:cNvPr id="117" name="Imagen 116" descr="logo_clínica san rafael">
          <a:extLst>
            <a:ext uri="{FF2B5EF4-FFF2-40B4-BE49-F238E27FC236}">
              <a16:creationId xmlns:a16="http://schemas.microsoft.com/office/drawing/2014/main" id="{E71EBFDC-E43E-458B-9260-69DDBC8A44A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736</xdr:row>
      <xdr:rowOff>123825</xdr:rowOff>
    </xdr:from>
    <xdr:ext cx="1266825" cy="512108"/>
    <xdr:pic>
      <xdr:nvPicPr>
        <xdr:cNvPr id="118" name="Imagen 117">
          <a:extLst>
            <a:ext uri="{FF2B5EF4-FFF2-40B4-BE49-F238E27FC236}">
              <a16:creationId xmlns:a16="http://schemas.microsoft.com/office/drawing/2014/main" id="{853AF3D7-7317-45B7-9F79-B0FCDCA4526D}"/>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2</xdr:col>
      <xdr:colOff>114300</xdr:colOff>
      <xdr:row>757</xdr:row>
      <xdr:rowOff>76201</xdr:rowOff>
    </xdr:from>
    <xdr:to>
      <xdr:col>3</xdr:col>
      <xdr:colOff>657225</xdr:colOff>
      <xdr:row>760</xdr:row>
      <xdr:rowOff>117430</xdr:rowOff>
    </xdr:to>
    <xdr:pic>
      <xdr:nvPicPr>
        <xdr:cNvPr id="121" name="Imagen 120" descr="logo_clínica san rafael">
          <a:extLst>
            <a:ext uri="{FF2B5EF4-FFF2-40B4-BE49-F238E27FC236}">
              <a16:creationId xmlns:a16="http://schemas.microsoft.com/office/drawing/2014/main" id="{0194EFEA-CA45-4D0F-B9AC-BC456C0DA8C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0700" y="109318426"/>
          <a:ext cx="1381125" cy="641304"/>
        </a:xfrm>
        <a:prstGeom prst="rect">
          <a:avLst/>
        </a:prstGeom>
        <a:noFill/>
        <a:ln w="9525">
          <a:noFill/>
          <a:miter lim="800000"/>
          <a:headEnd/>
          <a:tailEnd/>
        </a:ln>
      </xdr:spPr>
    </xdr:pic>
    <xdr:clientData/>
  </xdr:twoCellAnchor>
  <xdr:oneCellAnchor>
    <xdr:from>
      <xdr:col>0</xdr:col>
      <xdr:colOff>447675</xdr:colOff>
      <xdr:row>757</xdr:row>
      <xdr:rowOff>123825</xdr:rowOff>
    </xdr:from>
    <xdr:ext cx="1266825" cy="512108"/>
    <xdr:pic>
      <xdr:nvPicPr>
        <xdr:cNvPr id="122" name="Imagen 121">
          <a:extLst>
            <a:ext uri="{FF2B5EF4-FFF2-40B4-BE49-F238E27FC236}">
              <a16:creationId xmlns:a16="http://schemas.microsoft.com/office/drawing/2014/main" id="{06889CEB-9495-4525-A38A-572064FE1E31}"/>
            </a:ext>
          </a:extLst>
        </xdr:cNvPr>
        <xdr:cNvPicPr>
          <a:picLocks noChangeAspect="1"/>
        </xdr:cNvPicPr>
      </xdr:nvPicPr>
      <xdr:blipFill>
        <a:blip xmlns:r="http://schemas.openxmlformats.org/officeDocument/2006/relationships" r:embed="rId2"/>
        <a:stretch>
          <a:fillRect/>
        </a:stretch>
      </xdr:blipFill>
      <xdr:spPr>
        <a:xfrm>
          <a:off x="447675" y="109366050"/>
          <a:ext cx="1266825" cy="512108"/>
        </a:xfrm>
        <a:prstGeom prst="rect">
          <a:avLst/>
        </a:prstGeom>
      </xdr:spPr>
    </xdr:pic>
    <xdr:clientData/>
  </xdr:oneCellAnchor>
  <xdr:twoCellAnchor>
    <xdr:from>
      <xdr:col>15</xdr:col>
      <xdr:colOff>28575</xdr:colOff>
      <xdr:row>510</xdr:row>
      <xdr:rowOff>142875</xdr:rowOff>
    </xdr:from>
    <xdr:to>
      <xdr:col>20</xdr:col>
      <xdr:colOff>409575</xdr:colOff>
      <xdr:row>524</xdr:row>
      <xdr:rowOff>66675</xdr:rowOff>
    </xdr:to>
    <xdr:graphicFrame macro="">
      <xdr:nvGraphicFramePr>
        <xdr:cNvPr id="123" name="Gráfico 122">
          <a:extLst>
            <a:ext uri="{FF2B5EF4-FFF2-40B4-BE49-F238E27FC236}">
              <a16:creationId xmlns:a16="http://schemas.microsoft.com/office/drawing/2014/main" id="{7619EA5D-E0A3-45EF-B9D0-C4609E39C6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15</xdr:col>
      <xdr:colOff>76200</xdr:colOff>
      <xdr:row>531</xdr:row>
      <xdr:rowOff>190500</xdr:rowOff>
    </xdr:from>
    <xdr:to>
      <xdr:col>20</xdr:col>
      <xdr:colOff>457200</xdr:colOff>
      <xdr:row>545</xdr:row>
      <xdr:rowOff>114300</xdr:rowOff>
    </xdr:to>
    <xdr:graphicFrame macro="">
      <xdr:nvGraphicFramePr>
        <xdr:cNvPr id="124" name="Gráfico 123">
          <a:extLst>
            <a:ext uri="{FF2B5EF4-FFF2-40B4-BE49-F238E27FC236}">
              <a16:creationId xmlns:a16="http://schemas.microsoft.com/office/drawing/2014/main" id="{9FD49B32-8F5E-4E84-AAB9-176A33FEE2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14</xdr:col>
      <xdr:colOff>828675</xdr:colOff>
      <xdr:row>553</xdr:row>
      <xdr:rowOff>19050</xdr:rowOff>
    </xdr:from>
    <xdr:to>
      <xdr:col>20</xdr:col>
      <xdr:colOff>371475</xdr:colOff>
      <xdr:row>566</xdr:row>
      <xdr:rowOff>142875</xdr:rowOff>
    </xdr:to>
    <xdr:graphicFrame macro="">
      <xdr:nvGraphicFramePr>
        <xdr:cNvPr id="125" name="Gráfico 124">
          <a:extLst>
            <a:ext uri="{FF2B5EF4-FFF2-40B4-BE49-F238E27FC236}">
              <a16:creationId xmlns:a16="http://schemas.microsoft.com/office/drawing/2014/main" id="{2A240B95-9182-4B53-9668-6B5A3E35FF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14</xdr:col>
      <xdr:colOff>828675</xdr:colOff>
      <xdr:row>573</xdr:row>
      <xdr:rowOff>190500</xdr:rowOff>
    </xdr:from>
    <xdr:to>
      <xdr:col>20</xdr:col>
      <xdr:colOff>371475</xdr:colOff>
      <xdr:row>587</xdr:row>
      <xdr:rowOff>114300</xdr:rowOff>
    </xdr:to>
    <xdr:graphicFrame macro="">
      <xdr:nvGraphicFramePr>
        <xdr:cNvPr id="126" name="Gráfico 125">
          <a:extLst>
            <a:ext uri="{FF2B5EF4-FFF2-40B4-BE49-F238E27FC236}">
              <a16:creationId xmlns:a16="http://schemas.microsoft.com/office/drawing/2014/main" id="{2B3727C3-057F-433D-A757-FCAD442015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15</xdr:col>
      <xdr:colOff>19050</xdr:colOff>
      <xdr:row>594</xdr:row>
      <xdr:rowOff>19050</xdr:rowOff>
    </xdr:from>
    <xdr:to>
      <xdr:col>20</xdr:col>
      <xdr:colOff>400050</xdr:colOff>
      <xdr:row>607</xdr:row>
      <xdr:rowOff>142875</xdr:rowOff>
    </xdr:to>
    <xdr:graphicFrame macro="">
      <xdr:nvGraphicFramePr>
        <xdr:cNvPr id="127" name="Gráfico 126">
          <a:extLst>
            <a:ext uri="{FF2B5EF4-FFF2-40B4-BE49-F238E27FC236}">
              <a16:creationId xmlns:a16="http://schemas.microsoft.com/office/drawing/2014/main" id="{B6D8C4AB-87CB-4072-86DA-4FA95BCF78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15</xdr:col>
      <xdr:colOff>104775</xdr:colOff>
      <xdr:row>615</xdr:row>
      <xdr:rowOff>190500</xdr:rowOff>
    </xdr:from>
    <xdr:to>
      <xdr:col>20</xdr:col>
      <xdr:colOff>485775</xdr:colOff>
      <xdr:row>629</xdr:row>
      <xdr:rowOff>0</xdr:rowOff>
    </xdr:to>
    <xdr:graphicFrame macro="">
      <xdr:nvGraphicFramePr>
        <xdr:cNvPr id="128" name="Gráfico 127">
          <a:extLst>
            <a:ext uri="{FF2B5EF4-FFF2-40B4-BE49-F238E27FC236}">
              <a16:creationId xmlns:a16="http://schemas.microsoft.com/office/drawing/2014/main" id="{681D7903-6E3E-488B-AA3B-537F99187B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14</xdr:col>
      <xdr:colOff>828675</xdr:colOff>
      <xdr:row>635</xdr:row>
      <xdr:rowOff>47625</xdr:rowOff>
    </xdr:from>
    <xdr:to>
      <xdr:col>20</xdr:col>
      <xdr:colOff>371475</xdr:colOff>
      <xdr:row>648</xdr:row>
      <xdr:rowOff>171450</xdr:rowOff>
    </xdr:to>
    <xdr:graphicFrame macro="">
      <xdr:nvGraphicFramePr>
        <xdr:cNvPr id="129" name="Gráfico 128">
          <a:extLst>
            <a:ext uri="{FF2B5EF4-FFF2-40B4-BE49-F238E27FC236}">
              <a16:creationId xmlns:a16="http://schemas.microsoft.com/office/drawing/2014/main" id="{B368D363-1CE9-4C0A-8B97-4464366303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15</xdr:col>
      <xdr:colOff>66675</xdr:colOff>
      <xdr:row>656</xdr:row>
      <xdr:rowOff>180975</xdr:rowOff>
    </xdr:from>
    <xdr:to>
      <xdr:col>20</xdr:col>
      <xdr:colOff>447675</xdr:colOff>
      <xdr:row>670</xdr:row>
      <xdr:rowOff>104775</xdr:rowOff>
    </xdr:to>
    <xdr:graphicFrame macro="">
      <xdr:nvGraphicFramePr>
        <xdr:cNvPr id="130" name="Gráfico 129">
          <a:extLst>
            <a:ext uri="{FF2B5EF4-FFF2-40B4-BE49-F238E27FC236}">
              <a16:creationId xmlns:a16="http://schemas.microsoft.com/office/drawing/2014/main" id="{65938915-F8A8-483D-911A-4BD56D6DD7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15</xdr:col>
      <xdr:colOff>28575</xdr:colOff>
      <xdr:row>677</xdr:row>
      <xdr:rowOff>66675</xdr:rowOff>
    </xdr:from>
    <xdr:to>
      <xdr:col>20</xdr:col>
      <xdr:colOff>409575</xdr:colOff>
      <xdr:row>690</xdr:row>
      <xdr:rowOff>190500</xdr:rowOff>
    </xdr:to>
    <xdr:graphicFrame macro="">
      <xdr:nvGraphicFramePr>
        <xdr:cNvPr id="131" name="Gráfico 130">
          <a:extLst>
            <a:ext uri="{FF2B5EF4-FFF2-40B4-BE49-F238E27FC236}">
              <a16:creationId xmlns:a16="http://schemas.microsoft.com/office/drawing/2014/main" id="{6F3B0B75-1A56-4281-9F38-617DF734B1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15</xdr:col>
      <xdr:colOff>9525</xdr:colOff>
      <xdr:row>698</xdr:row>
      <xdr:rowOff>0</xdr:rowOff>
    </xdr:from>
    <xdr:to>
      <xdr:col>20</xdr:col>
      <xdr:colOff>390525</xdr:colOff>
      <xdr:row>711</xdr:row>
      <xdr:rowOff>123825</xdr:rowOff>
    </xdr:to>
    <xdr:graphicFrame macro="">
      <xdr:nvGraphicFramePr>
        <xdr:cNvPr id="132" name="Gráfico 131">
          <a:extLst>
            <a:ext uri="{FF2B5EF4-FFF2-40B4-BE49-F238E27FC236}">
              <a16:creationId xmlns:a16="http://schemas.microsoft.com/office/drawing/2014/main" id="{6F791ADB-7540-4D14-BE53-1D246C55C3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15</xdr:col>
      <xdr:colOff>19050</xdr:colOff>
      <xdr:row>720</xdr:row>
      <xdr:rowOff>9525</xdr:rowOff>
    </xdr:from>
    <xdr:to>
      <xdr:col>20</xdr:col>
      <xdr:colOff>400050</xdr:colOff>
      <xdr:row>733</xdr:row>
      <xdr:rowOff>133350</xdr:rowOff>
    </xdr:to>
    <xdr:graphicFrame macro="">
      <xdr:nvGraphicFramePr>
        <xdr:cNvPr id="133" name="Gráfico 132">
          <a:extLst>
            <a:ext uri="{FF2B5EF4-FFF2-40B4-BE49-F238E27FC236}">
              <a16:creationId xmlns:a16="http://schemas.microsoft.com/office/drawing/2014/main" id="{6542F487-598B-437F-A14F-46B6C0B90B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15</xdr:col>
      <xdr:colOff>9525</xdr:colOff>
      <xdr:row>740</xdr:row>
      <xdr:rowOff>180975</xdr:rowOff>
    </xdr:from>
    <xdr:to>
      <xdr:col>20</xdr:col>
      <xdr:colOff>390525</xdr:colOff>
      <xdr:row>754</xdr:row>
      <xdr:rowOff>104775</xdr:rowOff>
    </xdr:to>
    <xdr:graphicFrame macro="">
      <xdr:nvGraphicFramePr>
        <xdr:cNvPr id="134" name="Gráfico 133">
          <a:extLst>
            <a:ext uri="{FF2B5EF4-FFF2-40B4-BE49-F238E27FC236}">
              <a16:creationId xmlns:a16="http://schemas.microsoft.com/office/drawing/2014/main" id="{D87E0243-EDBA-435D-8980-71FA0EC631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15</xdr:col>
      <xdr:colOff>47625</xdr:colOff>
      <xdr:row>762</xdr:row>
      <xdr:rowOff>190500</xdr:rowOff>
    </xdr:from>
    <xdr:to>
      <xdr:col>20</xdr:col>
      <xdr:colOff>428625</xdr:colOff>
      <xdr:row>776</xdr:row>
      <xdr:rowOff>104775</xdr:rowOff>
    </xdr:to>
    <xdr:graphicFrame macro="">
      <xdr:nvGraphicFramePr>
        <xdr:cNvPr id="135" name="Gráfico 134">
          <a:extLst>
            <a:ext uri="{FF2B5EF4-FFF2-40B4-BE49-F238E27FC236}">
              <a16:creationId xmlns:a16="http://schemas.microsoft.com/office/drawing/2014/main" id="{DDABB883-FEF9-458E-A015-9AB6D0A896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532280</xdr:colOff>
      <xdr:row>0</xdr:row>
      <xdr:rowOff>154081</xdr:rowOff>
    </xdr:from>
    <xdr:to>
      <xdr:col>4</xdr:col>
      <xdr:colOff>137833</xdr:colOff>
      <xdr:row>4</xdr:row>
      <xdr:rowOff>156969</xdr:rowOff>
    </xdr:to>
    <xdr:pic>
      <xdr:nvPicPr>
        <xdr:cNvPr id="3" name="Imagen 2">
          <a:extLst>
            <a:ext uri="{FF2B5EF4-FFF2-40B4-BE49-F238E27FC236}">
              <a16:creationId xmlns:a16="http://schemas.microsoft.com/office/drawing/2014/main" id="{F361FF0E-48F5-4BDE-B932-EA1A3F96C9E0}"/>
            </a:ext>
          </a:extLst>
        </xdr:cNvPr>
        <xdr:cNvPicPr>
          <a:picLocks noChangeAspect="1"/>
        </xdr:cNvPicPr>
      </xdr:nvPicPr>
      <xdr:blipFill>
        <a:blip xmlns:r="http://schemas.openxmlformats.org/officeDocument/2006/relationships" r:embed="rId1"/>
        <a:stretch>
          <a:fillRect/>
        </a:stretch>
      </xdr:blipFill>
      <xdr:spPr>
        <a:xfrm>
          <a:off x="532280" y="154081"/>
          <a:ext cx="3244103" cy="8029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14287</xdr:colOff>
      <xdr:row>1</xdr:row>
      <xdr:rowOff>133350</xdr:rowOff>
    </xdr:from>
    <xdr:to>
      <xdr:col>19</xdr:col>
      <xdr:colOff>695325</xdr:colOff>
      <xdr:row>14</xdr:row>
      <xdr:rowOff>19049</xdr:rowOff>
    </xdr:to>
    <xdr:graphicFrame macro="">
      <xdr:nvGraphicFramePr>
        <xdr:cNvPr id="2" name="Gráfico 1">
          <a:extLst>
            <a:ext uri="{FF2B5EF4-FFF2-40B4-BE49-F238E27FC236}">
              <a16:creationId xmlns:a16="http://schemas.microsoft.com/office/drawing/2014/main" id="{A5B1A302-CFE9-482F-A69E-1E86250132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4763</xdr:colOff>
      <xdr:row>14</xdr:row>
      <xdr:rowOff>185738</xdr:rowOff>
    </xdr:from>
    <xdr:to>
      <xdr:col>19</xdr:col>
      <xdr:colOff>685801</xdr:colOff>
      <xdr:row>26</xdr:row>
      <xdr:rowOff>85726</xdr:rowOff>
    </xdr:to>
    <xdr:graphicFrame macro="">
      <xdr:nvGraphicFramePr>
        <xdr:cNvPr id="3" name="Gráfico 2">
          <a:extLst>
            <a:ext uri="{FF2B5EF4-FFF2-40B4-BE49-F238E27FC236}">
              <a16:creationId xmlns:a16="http://schemas.microsoft.com/office/drawing/2014/main" id="{080F80D3-F4F5-4641-8E1E-79DE8B2117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14288</xdr:colOff>
      <xdr:row>27</xdr:row>
      <xdr:rowOff>180975</xdr:rowOff>
    </xdr:from>
    <xdr:to>
      <xdr:col>19</xdr:col>
      <xdr:colOff>676276</xdr:colOff>
      <xdr:row>39</xdr:row>
      <xdr:rowOff>33336</xdr:rowOff>
    </xdr:to>
    <xdr:graphicFrame macro="">
      <xdr:nvGraphicFramePr>
        <xdr:cNvPr id="4" name="Gráfico 3">
          <a:extLst>
            <a:ext uri="{FF2B5EF4-FFF2-40B4-BE49-F238E27FC236}">
              <a16:creationId xmlns:a16="http://schemas.microsoft.com/office/drawing/2014/main" id="{3C6C0166-CB24-44DD-9D1A-F677AE765D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233362</xdr:colOff>
      <xdr:row>1</xdr:row>
      <xdr:rowOff>133350</xdr:rowOff>
    </xdr:from>
    <xdr:to>
      <xdr:col>24</xdr:col>
      <xdr:colOff>714375</xdr:colOff>
      <xdr:row>14</xdr:row>
      <xdr:rowOff>28575</xdr:rowOff>
    </xdr:to>
    <xdr:graphicFrame macro="">
      <xdr:nvGraphicFramePr>
        <xdr:cNvPr id="5" name="Gráfico 4">
          <a:extLst>
            <a:ext uri="{FF2B5EF4-FFF2-40B4-BE49-F238E27FC236}">
              <a16:creationId xmlns:a16="http://schemas.microsoft.com/office/drawing/2014/main" id="{08C927C2-019F-46CF-B27B-B07614C8AC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242887</xdr:colOff>
      <xdr:row>15</xdr:row>
      <xdr:rowOff>9525</xdr:rowOff>
    </xdr:from>
    <xdr:to>
      <xdr:col>24</xdr:col>
      <xdr:colOff>742950</xdr:colOff>
      <xdr:row>26</xdr:row>
      <xdr:rowOff>190500</xdr:rowOff>
    </xdr:to>
    <xdr:graphicFrame macro="">
      <xdr:nvGraphicFramePr>
        <xdr:cNvPr id="6" name="Gráfico 5">
          <a:extLst>
            <a:ext uri="{FF2B5EF4-FFF2-40B4-BE49-F238E27FC236}">
              <a16:creationId xmlns:a16="http://schemas.microsoft.com/office/drawing/2014/main" id="{0A4A948B-12DB-4A5B-AC1A-75AD030F2B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252412</xdr:colOff>
      <xdr:row>28</xdr:row>
      <xdr:rowOff>0</xdr:rowOff>
    </xdr:from>
    <xdr:to>
      <xdr:col>24</xdr:col>
      <xdr:colOff>714375</xdr:colOff>
      <xdr:row>39</xdr:row>
      <xdr:rowOff>100011</xdr:rowOff>
    </xdr:to>
    <xdr:graphicFrame macro="">
      <xdr:nvGraphicFramePr>
        <xdr:cNvPr id="7" name="Gráfico 6">
          <a:extLst>
            <a:ext uri="{FF2B5EF4-FFF2-40B4-BE49-F238E27FC236}">
              <a16:creationId xmlns:a16="http://schemas.microsoft.com/office/drawing/2014/main" id="{A8DB1CED-7CAD-4ED5-99B5-A5420E7CA6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261938</xdr:colOff>
      <xdr:row>1</xdr:row>
      <xdr:rowOff>152401</xdr:rowOff>
    </xdr:from>
    <xdr:to>
      <xdr:col>29</xdr:col>
      <xdr:colOff>771526</xdr:colOff>
      <xdr:row>14</xdr:row>
      <xdr:rowOff>38101</xdr:rowOff>
    </xdr:to>
    <xdr:graphicFrame macro="">
      <xdr:nvGraphicFramePr>
        <xdr:cNvPr id="8" name="Gráfico 7">
          <a:extLst>
            <a:ext uri="{FF2B5EF4-FFF2-40B4-BE49-F238E27FC236}">
              <a16:creationId xmlns:a16="http://schemas.microsoft.com/office/drawing/2014/main" id="{BFD4C18F-7CCD-43D1-B9DA-A8CBC00BB1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252412</xdr:colOff>
      <xdr:row>15</xdr:row>
      <xdr:rowOff>9525</xdr:rowOff>
    </xdr:from>
    <xdr:to>
      <xdr:col>29</xdr:col>
      <xdr:colOff>752475</xdr:colOff>
      <xdr:row>27</xdr:row>
      <xdr:rowOff>38100</xdr:rowOff>
    </xdr:to>
    <xdr:graphicFrame macro="">
      <xdr:nvGraphicFramePr>
        <xdr:cNvPr id="9" name="Gráfico 8">
          <a:extLst>
            <a:ext uri="{FF2B5EF4-FFF2-40B4-BE49-F238E27FC236}">
              <a16:creationId xmlns:a16="http://schemas.microsoft.com/office/drawing/2014/main" id="{79867977-5C93-4832-8C4B-928054B4AF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25</xdr:col>
      <xdr:colOff>252412</xdr:colOff>
      <xdr:row>28</xdr:row>
      <xdr:rowOff>0</xdr:rowOff>
    </xdr:from>
    <xdr:to>
      <xdr:col>29</xdr:col>
      <xdr:colOff>771525</xdr:colOff>
      <xdr:row>39</xdr:row>
      <xdr:rowOff>104775</xdr:rowOff>
    </xdr:to>
    <xdr:graphicFrame macro="">
      <xdr:nvGraphicFramePr>
        <xdr:cNvPr id="10" name="Gráfico 9">
          <a:extLst>
            <a:ext uri="{FF2B5EF4-FFF2-40B4-BE49-F238E27FC236}">
              <a16:creationId xmlns:a16="http://schemas.microsoft.com/office/drawing/2014/main" id="{7B318E3D-194E-48C9-87A7-5317957894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9524</xdr:colOff>
      <xdr:row>40</xdr:row>
      <xdr:rowOff>38100</xdr:rowOff>
    </xdr:from>
    <xdr:to>
      <xdr:col>19</xdr:col>
      <xdr:colOff>676275</xdr:colOff>
      <xdr:row>52</xdr:row>
      <xdr:rowOff>109536</xdr:rowOff>
    </xdr:to>
    <xdr:graphicFrame macro="">
      <xdr:nvGraphicFramePr>
        <xdr:cNvPr id="11" name="Gráfico 10">
          <a:extLst>
            <a:ext uri="{FF2B5EF4-FFF2-40B4-BE49-F238E27FC236}">
              <a16:creationId xmlns:a16="http://schemas.microsoft.com/office/drawing/2014/main" id="{035E0928-45F0-4893-AF12-26E5F4BF2F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233362</xdr:colOff>
      <xdr:row>40</xdr:row>
      <xdr:rowOff>47625</xdr:rowOff>
    </xdr:from>
    <xdr:to>
      <xdr:col>24</xdr:col>
      <xdr:colOff>733425</xdr:colOff>
      <xdr:row>52</xdr:row>
      <xdr:rowOff>128586</xdr:rowOff>
    </xdr:to>
    <xdr:graphicFrame macro="">
      <xdr:nvGraphicFramePr>
        <xdr:cNvPr id="12" name="Gráfico 11">
          <a:extLst>
            <a:ext uri="{FF2B5EF4-FFF2-40B4-BE49-F238E27FC236}">
              <a16:creationId xmlns:a16="http://schemas.microsoft.com/office/drawing/2014/main" id="{C742D4FF-9D4D-42F8-8F87-0478FF78A9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252412</xdr:colOff>
      <xdr:row>40</xdr:row>
      <xdr:rowOff>57150</xdr:rowOff>
    </xdr:from>
    <xdr:to>
      <xdr:col>29</xdr:col>
      <xdr:colOff>781050</xdr:colOff>
      <xdr:row>52</xdr:row>
      <xdr:rowOff>85725</xdr:rowOff>
    </xdr:to>
    <xdr:graphicFrame macro="">
      <xdr:nvGraphicFramePr>
        <xdr:cNvPr id="13" name="Gráfico 12">
          <a:extLst>
            <a:ext uri="{FF2B5EF4-FFF2-40B4-BE49-F238E27FC236}">
              <a16:creationId xmlns:a16="http://schemas.microsoft.com/office/drawing/2014/main" id="{C5CD4536-2C9F-4D94-BF14-29F9E68166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30</xdr:col>
      <xdr:colOff>233362</xdr:colOff>
      <xdr:row>1</xdr:row>
      <xdr:rowOff>142875</xdr:rowOff>
    </xdr:from>
    <xdr:to>
      <xdr:col>34</xdr:col>
      <xdr:colOff>647700</xdr:colOff>
      <xdr:row>14</xdr:row>
      <xdr:rowOff>47625</xdr:rowOff>
    </xdr:to>
    <xdr:graphicFrame macro="">
      <xdr:nvGraphicFramePr>
        <xdr:cNvPr id="14" name="Gráfico 13">
          <a:extLst>
            <a:ext uri="{FF2B5EF4-FFF2-40B4-BE49-F238E27FC236}">
              <a16:creationId xmlns:a16="http://schemas.microsoft.com/office/drawing/2014/main" id="{774F1B91-9FDB-48BA-8BDF-499FB1680E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30</xdr:col>
      <xdr:colOff>242887</xdr:colOff>
      <xdr:row>15</xdr:row>
      <xdr:rowOff>9525</xdr:rowOff>
    </xdr:from>
    <xdr:to>
      <xdr:col>34</xdr:col>
      <xdr:colOff>762000</xdr:colOff>
      <xdr:row>26</xdr:row>
      <xdr:rowOff>190500</xdr:rowOff>
    </xdr:to>
    <xdr:graphicFrame macro="">
      <xdr:nvGraphicFramePr>
        <xdr:cNvPr id="15" name="Gráfico 14">
          <a:extLst>
            <a:ext uri="{FF2B5EF4-FFF2-40B4-BE49-F238E27FC236}">
              <a16:creationId xmlns:a16="http://schemas.microsoft.com/office/drawing/2014/main" id="{D0C54EF8-2A3E-4E74-A018-BE550E777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30</xdr:col>
      <xdr:colOff>261937</xdr:colOff>
      <xdr:row>28</xdr:row>
      <xdr:rowOff>9524</xdr:rowOff>
    </xdr:from>
    <xdr:to>
      <xdr:col>34</xdr:col>
      <xdr:colOff>742950</xdr:colOff>
      <xdr:row>39</xdr:row>
      <xdr:rowOff>133350</xdr:rowOff>
    </xdr:to>
    <xdr:graphicFrame macro="">
      <xdr:nvGraphicFramePr>
        <xdr:cNvPr id="16" name="Gráfico 15">
          <a:extLst>
            <a:ext uri="{FF2B5EF4-FFF2-40B4-BE49-F238E27FC236}">
              <a16:creationId xmlns:a16="http://schemas.microsoft.com/office/drawing/2014/main" id="{505CD765-EF6A-4963-8C05-1E76518FD3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30</xdr:col>
      <xdr:colOff>242887</xdr:colOff>
      <xdr:row>40</xdr:row>
      <xdr:rowOff>76200</xdr:rowOff>
    </xdr:from>
    <xdr:to>
      <xdr:col>34</xdr:col>
      <xdr:colOff>742950</xdr:colOff>
      <xdr:row>52</xdr:row>
      <xdr:rowOff>95250</xdr:rowOff>
    </xdr:to>
    <xdr:graphicFrame macro="">
      <xdr:nvGraphicFramePr>
        <xdr:cNvPr id="17" name="Gráfico 16">
          <a:extLst>
            <a:ext uri="{FF2B5EF4-FFF2-40B4-BE49-F238E27FC236}">
              <a16:creationId xmlns:a16="http://schemas.microsoft.com/office/drawing/2014/main" id="{BF6422CF-7FCD-4FE0-A994-769891DC19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833437</xdr:colOff>
      <xdr:row>54</xdr:row>
      <xdr:rowOff>19050</xdr:rowOff>
    </xdr:from>
    <xdr:to>
      <xdr:col>19</xdr:col>
      <xdr:colOff>676275</xdr:colOff>
      <xdr:row>66</xdr:row>
      <xdr:rowOff>57150</xdr:rowOff>
    </xdr:to>
    <xdr:graphicFrame macro="">
      <xdr:nvGraphicFramePr>
        <xdr:cNvPr id="18" name="Gráfico 17">
          <a:extLst>
            <a:ext uri="{FF2B5EF4-FFF2-40B4-BE49-F238E27FC236}">
              <a16:creationId xmlns:a16="http://schemas.microsoft.com/office/drawing/2014/main" id="{95C6E86A-03C2-425C-9808-E7B5A4F94A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20</xdr:col>
      <xdr:colOff>214312</xdr:colOff>
      <xdr:row>54</xdr:row>
      <xdr:rowOff>28575</xdr:rowOff>
    </xdr:from>
    <xdr:to>
      <xdr:col>24</xdr:col>
      <xdr:colOff>733425</xdr:colOff>
      <xdr:row>66</xdr:row>
      <xdr:rowOff>57150</xdr:rowOff>
    </xdr:to>
    <xdr:graphicFrame macro="">
      <xdr:nvGraphicFramePr>
        <xdr:cNvPr id="19" name="Gráfico 18">
          <a:extLst>
            <a:ext uri="{FF2B5EF4-FFF2-40B4-BE49-F238E27FC236}">
              <a16:creationId xmlns:a16="http://schemas.microsoft.com/office/drawing/2014/main" id="{C6AB99CA-410D-4811-9CED-80C881B723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25</xdr:col>
      <xdr:colOff>261937</xdr:colOff>
      <xdr:row>54</xdr:row>
      <xdr:rowOff>9525</xdr:rowOff>
    </xdr:from>
    <xdr:to>
      <xdr:col>29</xdr:col>
      <xdr:colOff>771525</xdr:colOff>
      <xdr:row>66</xdr:row>
      <xdr:rowOff>47625</xdr:rowOff>
    </xdr:to>
    <xdr:graphicFrame macro="">
      <xdr:nvGraphicFramePr>
        <xdr:cNvPr id="20" name="Gráfico 19">
          <a:extLst>
            <a:ext uri="{FF2B5EF4-FFF2-40B4-BE49-F238E27FC236}">
              <a16:creationId xmlns:a16="http://schemas.microsoft.com/office/drawing/2014/main" id="{8AD9CE78-37BE-4B7F-8B76-953B2D09CC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30</xdr:col>
      <xdr:colOff>214312</xdr:colOff>
      <xdr:row>53</xdr:row>
      <xdr:rowOff>200024</xdr:rowOff>
    </xdr:from>
    <xdr:to>
      <xdr:col>34</xdr:col>
      <xdr:colOff>752475</xdr:colOff>
      <xdr:row>66</xdr:row>
      <xdr:rowOff>76200</xdr:rowOff>
    </xdr:to>
    <xdr:graphicFrame macro="">
      <xdr:nvGraphicFramePr>
        <xdr:cNvPr id="21" name="Gráfico 20">
          <a:extLst>
            <a:ext uri="{FF2B5EF4-FFF2-40B4-BE49-F238E27FC236}">
              <a16:creationId xmlns:a16="http://schemas.microsoft.com/office/drawing/2014/main" id="{E1DB068F-34A4-46B0-9C6E-C3A602082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15</xdr:col>
      <xdr:colOff>4762</xdr:colOff>
      <xdr:row>67</xdr:row>
      <xdr:rowOff>133350</xdr:rowOff>
    </xdr:from>
    <xdr:to>
      <xdr:col>19</xdr:col>
      <xdr:colOff>676275</xdr:colOff>
      <xdr:row>80</xdr:row>
      <xdr:rowOff>66675</xdr:rowOff>
    </xdr:to>
    <xdr:graphicFrame macro="">
      <xdr:nvGraphicFramePr>
        <xdr:cNvPr id="22" name="Gráfico 21">
          <a:extLst>
            <a:ext uri="{FF2B5EF4-FFF2-40B4-BE49-F238E27FC236}">
              <a16:creationId xmlns:a16="http://schemas.microsoft.com/office/drawing/2014/main" id="{7CA742E8-062C-42D2-A354-A5A09EC32F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20</xdr:col>
      <xdr:colOff>204787</xdr:colOff>
      <xdr:row>67</xdr:row>
      <xdr:rowOff>142875</xdr:rowOff>
    </xdr:from>
    <xdr:to>
      <xdr:col>24</xdr:col>
      <xdr:colOff>733425</xdr:colOff>
      <xdr:row>80</xdr:row>
      <xdr:rowOff>76200</xdr:rowOff>
    </xdr:to>
    <xdr:graphicFrame macro="">
      <xdr:nvGraphicFramePr>
        <xdr:cNvPr id="23" name="Gráfico 22">
          <a:extLst>
            <a:ext uri="{FF2B5EF4-FFF2-40B4-BE49-F238E27FC236}">
              <a16:creationId xmlns:a16="http://schemas.microsoft.com/office/drawing/2014/main" id="{87EB3BFC-6462-4FA6-A527-6960A3983E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25</xdr:col>
      <xdr:colOff>252412</xdr:colOff>
      <xdr:row>67</xdr:row>
      <xdr:rowOff>171450</xdr:rowOff>
    </xdr:from>
    <xdr:to>
      <xdr:col>29</xdr:col>
      <xdr:colOff>771525</xdr:colOff>
      <xdr:row>80</xdr:row>
      <xdr:rowOff>85725</xdr:rowOff>
    </xdr:to>
    <xdr:graphicFrame macro="">
      <xdr:nvGraphicFramePr>
        <xdr:cNvPr id="24" name="Gráfico 23">
          <a:extLst>
            <a:ext uri="{FF2B5EF4-FFF2-40B4-BE49-F238E27FC236}">
              <a16:creationId xmlns:a16="http://schemas.microsoft.com/office/drawing/2014/main" id="{D24323D6-02ED-4E01-A772-9F985946A8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30</xdr:col>
      <xdr:colOff>195263</xdr:colOff>
      <xdr:row>67</xdr:row>
      <xdr:rowOff>171450</xdr:rowOff>
    </xdr:from>
    <xdr:to>
      <xdr:col>34</xdr:col>
      <xdr:colOff>762001</xdr:colOff>
      <xdr:row>80</xdr:row>
      <xdr:rowOff>76201</xdr:rowOff>
    </xdr:to>
    <xdr:graphicFrame macro="">
      <xdr:nvGraphicFramePr>
        <xdr:cNvPr id="25" name="Gráfico 24">
          <a:extLst>
            <a:ext uri="{FF2B5EF4-FFF2-40B4-BE49-F238E27FC236}">
              <a16:creationId xmlns:a16="http://schemas.microsoft.com/office/drawing/2014/main" id="{0E87A4E8-0A54-4A4F-8A8F-495D44570F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833437</xdr:colOff>
      <xdr:row>81</xdr:row>
      <xdr:rowOff>133350</xdr:rowOff>
    </xdr:from>
    <xdr:to>
      <xdr:col>19</xdr:col>
      <xdr:colOff>666750</xdr:colOff>
      <xdr:row>93</xdr:row>
      <xdr:rowOff>180976</xdr:rowOff>
    </xdr:to>
    <xdr:graphicFrame macro="">
      <xdr:nvGraphicFramePr>
        <xdr:cNvPr id="26" name="Gráfico 25">
          <a:extLst>
            <a:ext uri="{FF2B5EF4-FFF2-40B4-BE49-F238E27FC236}">
              <a16:creationId xmlns:a16="http://schemas.microsoft.com/office/drawing/2014/main" id="{FF04CB27-E7BC-4410-AA92-B60D7AE98D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20</xdr:col>
      <xdr:colOff>204787</xdr:colOff>
      <xdr:row>81</xdr:row>
      <xdr:rowOff>142875</xdr:rowOff>
    </xdr:from>
    <xdr:to>
      <xdr:col>24</xdr:col>
      <xdr:colOff>771525</xdr:colOff>
      <xdr:row>93</xdr:row>
      <xdr:rowOff>171450</xdr:rowOff>
    </xdr:to>
    <xdr:graphicFrame macro="">
      <xdr:nvGraphicFramePr>
        <xdr:cNvPr id="27" name="Gráfico 26">
          <a:extLst>
            <a:ext uri="{FF2B5EF4-FFF2-40B4-BE49-F238E27FC236}">
              <a16:creationId xmlns:a16="http://schemas.microsoft.com/office/drawing/2014/main" id="{D0E995B8-68B4-470E-9FBE-2EB17C698B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25</xdr:col>
      <xdr:colOff>261938</xdr:colOff>
      <xdr:row>81</xdr:row>
      <xdr:rowOff>171450</xdr:rowOff>
    </xdr:from>
    <xdr:to>
      <xdr:col>29</xdr:col>
      <xdr:colOff>771526</xdr:colOff>
      <xdr:row>93</xdr:row>
      <xdr:rowOff>152400</xdr:rowOff>
    </xdr:to>
    <xdr:graphicFrame macro="">
      <xdr:nvGraphicFramePr>
        <xdr:cNvPr id="28" name="Gráfico 27">
          <a:extLst>
            <a:ext uri="{FF2B5EF4-FFF2-40B4-BE49-F238E27FC236}">
              <a16:creationId xmlns:a16="http://schemas.microsoft.com/office/drawing/2014/main" id="{AF468E1A-E6EC-4FA0-98EE-FE3B10AF90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30</xdr:col>
      <xdr:colOff>195262</xdr:colOff>
      <xdr:row>81</xdr:row>
      <xdr:rowOff>152400</xdr:rowOff>
    </xdr:from>
    <xdr:to>
      <xdr:col>34</xdr:col>
      <xdr:colOff>781050</xdr:colOff>
      <xdr:row>93</xdr:row>
      <xdr:rowOff>142875</xdr:rowOff>
    </xdr:to>
    <xdr:graphicFrame macro="">
      <xdr:nvGraphicFramePr>
        <xdr:cNvPr id="29" name="Gráfico 28">
          <a:extLst>
            <a:ext uri="{FF2B5EF4-FFF2-40B4-BE49-F238E27FC236}">
              <a16:creationId xmlns:a16="http://schemas.microsoft.com/office/drawing/2014/main" id="{89445C5E-9355-4486-A256-C82A50817F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YSTEM%20CSR.PSISTEMAS/Downloads/PRESUPUESTO%20HOSPITALIZACI&#211;N%20MAC%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PRESUPUESTO"/>
      <sheetName val="ADECUACIONES (INFRAESTRUCTURA)"/>
      <sheetName val="ACTIVOS"/>
      <sheetName val="SUMINISTROS"/>
      <sheetName val="NÓMINA"/>
      <sheetName val="GENERALES"/>
      <sheetName val="INGRESOS"/>
    </sheetNames>
    <sheetDataSet>
      <sheetData sheetId="0"/>
      <sheetData sheetId="1">
        <row r="61">
          <cell r="D61">
            <v>0</v>
          </cell>
          <cell r="E61">
            <v>0</v>
          </cell>
          <cell r="F61">
            <v>10639912</v>
          </cell>
          <cell r="G61">
            <v>10639912</v>
          </cell>
          <cell r="H61">
            <v>10639912</v>
          </cell>
          <cell r="I61">
            <v>5319956</v>
          </cell>
          <cell r="J61">
            <v>0</v>
          </cell>
          <cell r="K61">
            <v>0</v>
          </cell>
          <cell r="L61">
            <v>0</v>
          </cell>
          <cell r="M61">
            <v>0</v>
          </cell>
          <cell r="N61">
            <v>0</v>
          </cell>
          <cell r="O61">
            <v>0</v>
          </cell>
        </row>
        <row r="62">
          <cell r="E62">
            <v>0</v>
          </cell>
          <cell r="F62">
            <v>0</v>
          </cell>
          <cell r="G62">
            <v>0</v>
          </cell>
          <cell r="H62">
            <v>0</v>
          </cell>
          <cell r="I62">
            <v>0</v>
          </cell>
          <cell r="J62">
            <v>0</v>
          </cell>
          <cell r="K62">
            <v>0</v>
          </cell>
          <cell r="L62">
            <v>0</v>
          </cell>
          <cell r="M62">
            <v>0</v>
          </cell>
          <cell r="N62">
            <v>0</v>
          </cell>
          <cell r="O62">
            <v>0</v>
          </cell>
        </row>
      </sheetData>
      <sheetData sheetId="2">
        <row r="307">
          <cell r="D307">
            <v>6083139</v>
          </cell>
          <cell r="E307">
            <v>61757574</v>
          </cell>
          <cell r="F307">
            <v>108794551</v>
          </cell>
          <cell r="G307">
            <v>129074406</v>
          </cell>
          <cell r="H307">
            <v>14964539</v>
          </cell>
          <cell r="I307">
            <v>2499000</v>
          </cell>
          <cell r="J307">
            <v>8333333</v>
          </cell>
          <cell r="K307">
            <v>12974333</v>
          </cell>
          <cell r="L307">
            <v>8333333</v>
          </cell>
          <cell r="M307">
            <v>8333333</v>
          </cell>
          <cell r="N307">
            <v>12974333</v>
          </cell>
          <cell r="O307">
            <v>8333333</v>
          </cell>
        </row>
        <row r="308">
          <cell r="E308">
            <v>0</v>
          </cell>
          <cell r="F308">
            <v>0</v>
          </cell>
          <cell r="G308">
            <v>0</v>
          </cell>
          <cell r="H308">
            <v>0</v>
          </cell>
          <cell r="I308">
            <v>0</v>
          </cell>
          <cell r="J308">
            <v>0</v>
          </cell>
          <cell r="K308">
            <v>0</v>
          </cell>
          <cell r="L308">
            <v>0</v>
          </cell>
          <cell r="M308">
            <v>0</v>
          </cell>
          <cell r="N308">
            <v>0</v>
          </cell>
          <cell r="O308">
            <v>0</v>
          </cell>
        </row>
      </sheetData>
      <sheetData sheetId="3">
        <row r="51">
          <cell r="E51">
            <v>63512553</v>
          </cell>
          <cell r="F51">
            <v>90230936</v>
          </cell>
          <cell r="G51">
            <v>134343686</v>
          </cell>
          <cell r="H51">
            <v>185603333</v>
          </cell>
          <cell r="I51">
            <v>211814627</v>
          </cell>
          <cell r="J51">
            <v>0</v>
          </cell>
          <cell r="K51">
            <v>222914627</v>
          </cell>
          <cell r="L51">
            <v>222992191</v>
          </cell>
          <cell r="M51">
            <v>216719945</v>
          </cell>
          <cell r="N51">
            <v>222969977</v>
          </cell>
          <cell r="O51">
            <v>216719945</v>
          </cell>
          <cell r="P51">
            <v>222992191</v>
          </cell>
        </row>
      </sheetData>
      <sheetData sheetId="4">
        <row r="89">
          <cell r="C89">
            <v>135803636.6113978</v>
          </cell>
          <cell r="D89">
            <v>246827204.43123782</v>
          </cell>
          <cell r="E89">
            <v>349703922.25107771</v>
          </cell>
          <cell r="F89">
            <v>419002961.30792779</v>
          </cell>
          <cell r="G89">
            <v>419002961.30792779</v>
          </cell>
          <cell r="H89">
            <v>420350072.53876382</v>
          </cell>
          <cell r="I89">
            <v>432411657.53876382</v>
          </cell>
          <cell r="J89">
            <v>429700155.53876382</v>
          </cell>
          <cell r="K89">
            <v>429700155.53876382</v>
          </cell>
          <cell r="L89">
            <v>429216748.53876382</v>
          </cell>
          <cell r="M89">
            <v>423579291.53876382</v>
          </cell>
          <cell r="N89">
            <v>451123179.53876382</v>
          </cell>
        </row>
        <row r="90">
          <cell r="D90">
            <v>0</v>
          </cell>
          <cell r="E90">
            <v>0</v>
          </cell>
          <cell r="F90">
            <v>0</v>
          </cell>
          <cell r="G90">
            <v>0</v>
          </cell>
          <cell r="H90">
            <v>0</v>
          </cell>
          <cell r="I90">
            <v>0</v>
          </cell>
          <cell r="J90">
            <v>0</v>
          </cell>
          <cell r="K90">
            <v>0</v>
          </cell>
          <cell r="L90">
            <v>0</v>
          </cell>
          <cell r="M90">
            <v>0</v>
          </cell>
          <cell r="N90">
            <v>0</v>
          </cell>
        </row>
      </sheetData>
      <sheetData sheetId="5">
        <row r="136">
          <cell r="D136">
            <v>316603123</v>
          </cell>
          <cell r="E136">
            <v>342802273</v>
          </cell>
          <cell r="F136">
            <v>369696727</v>
          </cell>
          <cell r="G136">
            <v>420621069</v>
          </cell>
          <cell r="H136">
            <v>445573373</v>
          </cell>
          <cell r="I136">
            <v>445573373</v>
          </cell>
          <cell r="J136">
            <v>446800373</v>
          </cell>
          <cell r="K136">
            <v>445573373</v>
          </cell>
          <cell r="L136">
            <v>445573373</v>
          </cell>
          <cell r="M136">
            <v>445682373</v>
          </cell>
          <cell r="N136">
            <v>445573373</v>
          </cell>
          <cell r="O136">
            <v>445623373</v>
          </cell>
        </row>
        <row r="137">
          <cell r="E137">
            <v>0</v>
          </cell>
          <cell r="F137">
            <v>0</v>
          </cell>
          <cell r="G137">
            <v>0</v>
          </cell>
          <cell r="H137">
            <v>0</v>
          </cell>
          <cell r="I137">
            <v>0</v>
          </cell>
          <cell r="J137">
            <v>0</v>
          </cell>
          <cell r="K137">
            <v>0</v>
          </cell>
          <cell r="L137">
            <v>0</v>
          </cell>
          <cell r="M137">
            <v>0</v>
          </cell>
          <cell r="N137"/>
          <cell r="O137"/>
        </row>
      </sheetData>
      <sheetData sheetId="6">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OPORTUNIDAD%20ESPECIALISTAS%20(1).xlsx" TargetMode="External"/><Relationship Id="rId18" Type="http://schemas.openxmlformats.org/officeDocument/2006/relationships/hyperlink" Target="DEMANDA%20INSATISFECHA%20ABRIL.xlsx" TargetMode="External"/><Relationship Id="rId26" Type="http://schemas.openxmlformats.org/officeDocument/2006/relationships/hyperlink" Target="CRONOGRAMA%20DOCUMENTACI&#211;N%20v3%20-HOSP.xlsx" TargetMode="External"/><Relationship Id="rId39" Type="http://schemas.openxmlformats.org/officeDocument/2006/relationships/hyperlink" Target="Ronda%20de%20seguridad.pdf" TargetMode="External"/><Relationship Id="rId21" Type="http://schemas.openxmlformats.org/officeDocument/2006/relationships/hyperlink" Target="comite%20de%20seguridad%20del%20paciente%20%20mayo%2023%202017.docx" TargetMode="External"/><Relationship Id="rId34" Type="http://schemas.openxmlformats.org/officeDocument/2006/relationships/hyperlink" Target="DEMANDA%20INSATISFECHA%20MAYO.xlsx" TargetMode="External"/><Relationship Id="rId42" Type="http://schemas.openxmlformats.org/officeDocument/2006/relationships/hyperlink" Target="CRONOGRAMA%20DOCUMENTACI&#211;N%20v3%20-HOSP.xlsx" TargetMode="External"/><Relationship Id="rId47" Type="http://schemas.openxmlformats.org/officeDocument/2006/relationships/hyperlink" Target="PLAN%20ACTIVIDADES%20MAC%20junio.xlsx" TargetMode="External"/><Relationship Id="rId50" Type="http://schemas.openxmlformats.org/officeDocument/2006/relationships/hyperlink" Target="MATR&#205;Z%20ASISTENCIAL.xlsx" TargetMode="External"/><Relationship Id="rId55" Type="http://schemas.openxmlformats.org/officeDocument/2006/relationships/hyperlink" Target="Ronda%20de%20seguridad.pdf" TargetMode="External"/><Relationship Id="rId63" Type="http://schemas.openxmlformats.org/officeDocument/2006/relationships/hyperlink" Target="..\JUNIO\Comite%20Junio%20Siau.pdf" TargetMode="External"/><Relationship Id="rId68" Type="http://schemas.openxmlformats.org/officeDocument/2006/relationships/hyperlink" Target="MATR&#205;Z%20ASISTENCIAL.xlsx" TargetMode="External"/><Relationship Id="rId76" Type="http://schemas.openxmlformats.org/officeDocument/2006/relationships/hyperlink" Target="MATR&#205;Z%20ASISTENCIAL.xlsx" TargetMode="External"/><Relationship Id="rId84" Type="http://schemas.openxmlformats.org/officeDocument/2006/relationships/hyperlink" Target="Ronda%20de%20seguridad.pdf" TargetMode="External"/><Relationship Id="rId89" Type="http://schemas.openxmlformats.org/officeDocument/2006/relationships/hyperlink" Target="Comite%20Siau%20Julio.pdf" TargetMode="External"/><Relationship Id="rId7" Type="http://schemas.openxmlformats.org/officeDocument/2006/relationships/hyperlink" Target="MATR&#205;Z%20ASISTENCIAL.xlsx" TargetMode="External"/><Relationship Id="rId71" Type="http://schemas.openxmlformats.org/officeDocument/2006/relationships/hyperlink" Target="VALORES%20DE%20INDICADORES.xlsx" TargetMode="External"/><Relationship Id="rId92" Type="http://schemas.openxmlformats.org/officeDocument/2006/relationships/vmlDrawing" Target="../drawings/vmlDrawing1.vml"/><Relationship Id="rId2" Type="http://schemas.openxmlformats.org/officeDocument/2006/relationships/hyperlink" Target="Seguimiento%20PQRS%20Abril.xlsx" TargetMode="External"/><Relationship Id="rId16" Type="http://schemas.openxmlformats.org/officeDocument/2006/relationships/hyperlink" Target="INTERNACION.xlsx" TargetMode="External"/><Relationship Id="rId29" Type="http://schemas.openxmlformats.org/officeDocument/2006/relationships/hyperlink" Target="MATR&#205;Z%20ASISTENCIAL.xlsx" TargetMode="External"/><Relationship Id="rId11" Type="http://schemas.openxmlformats.org/officeDocument/2006/relationships/hyperlink" Target="Consolidado%20de%20notas.xlsx" TargetMode="External"/><Relationship Id="rId24" Type="http://schemas.openxmlformats.org/officeDocument/2006/relationships/hyperlink" Target="Seguimiento%20PQRS%20Mayo.xlsx" TargetMode="External"/><Relationship Id="rId32" Type="http://schemas.openxmlformats.org/officeDocument/2006/relationships/hyperlink" Target="Listas%20de%20asistencia%20capacitaciones.pdf" TargetMode="External"/><Relationship Id="rId37" Type="http://schemas.openxmlformats.org/officeDocument/2006/relationships/hyperlink" Target="ANALISIS%20Y%20GESTION%20DE%20EVENTOS%20MAYO.xlsx" TargetMode="External"/><Relationship Id="rId40" Type="http://schemas.openxmlformats.org/officeDocument/2006/relationships/hyperlink" Target="ENCUESTAS%20DE%20MAC%20Formato%20Viej..xlsx" TargetMode="External"/><Relationship Id="rId45" Type="http://schemas.openxmlformats.org/officeDocument/2006/relationships/hyperlink" Target="Listas%20de%20asistencia%20Pol&#237;ticas%20institucionales.pdf" TargetMode="External"/><Relationship Id="rId53" Type="http://schemas.openxmlformats.org/officeDocument/2006/relationships/hyperlink" Target="ENCUESTAS%20DE%20MAC%20Formato%20Viej..xlsx" TargetMode="External"/><Relationship Id="rId58" Type="http://schemas.openxmlformats.org/officeDocument/2006/relationships/hyperlink" Target="Listas%20de%20asistencia%20Pol&#237;ticas%20institucionales.pdf" TargetMode="External"/><Relationship Id="rId66" Type="http://schemas.openxmlformats.org/officeDocument/2006/relationships/hyperlink" Target="Listas%20de%20asistencia.pdf" TargetMode="External"/><Relationship Id="rId74" Type="http://schemas.openxmlformats.org/officeDocument/2006/relationships/hyperlink" Target="MATR&#205;Z%20ASISTENCIAL.xlsx" TargetMode="External"/><Relationship Id="rId79" Type="http://schemas.openxmlformats.org/officeDocument/2006/relationships/hyperlink" Target="Listas%20de%20asistencia.pdf" TargetMode="External"/><Relationship Id="rId87" Type="http://schemas.openxmlformats.org/officeDocument/2006/relationships/hyperlink" Target="Ronda%20de%20seguridad.pdf" TargetMode="External"/><Relationship Id="rId5" Type="http://schemas.openxmlformats.org/officeDocument/2006/relationships/hyperlink" Target="MATR&#205;Z%20ASISTENCIAL.xlsx" TargetMode="External"/><Relationship Id="rId61" Type="http://schemas.openxmlformats.org/officeDocument/2006/relationships/hyperlink" Target="QUEJA%200117-0135.odt" TargetMode="External"/><Relationship Id="rId82" Type="http://schemas.openxmlformats.org/officeDocument/2006/relationships/hyperlink" Target="MAC%20SAN%20RAFAEL%20-%20formato%20viejo.xlsx" TargetMode="External"/><Relationship Id="rId90" Type="http://schemas.openxmlformats.org/officeDocument/2006/relationships/hyperlink" Target="Comite%20Siau%20Julio.pdf" TargetMode="External"/><Relationship Id="rId19" Type="http://schemas.openxmlformats.org/officeDocument/2006/relationships/hyperlink" Target="NC-HOSPITALIZACION%20(1).xlsx" TargetMode="External"/><Relationship Id="rId14" Type="http://schemas.openxmlformats.org/officeDocument/2006/relationships/hyperlink" Target="ENCUENTAS%20DE%20MAC-Actualizado.xlsx" TargetMode="External"/><Relationship Id="rId22" Type="http://schemas.openxmlformats.org/officeDocument/2006/relationships/hyperlink" Target="BITACORA%202017.xls" TargetMode="External"/><Relationship Id="rId27" Type="http://schemas.openxmlformats.org/officeDocument/2006/relationships/hyperlink" Target="CRONOGRAMA%20DOCUMENTACI&#211;N%20v3%20-HOSP.xlsx" TargetMode="External"/><Relationship Id="rId30" Type="http://schemas.openxmlformats.org/officeDocument/2006/relationships/hyperlink" Target="PLAN%20ACTIVIDADES%20MAC.xlsx" TargetMode="External"/><Relationship Id="rId35" Type="http://schemas.openxmlformats.org/officeDocument/2006/relationships/hyperlink" Target="MATR&#205;Z%20ASISTENCIAL.xlsx" TargetMode="External"/><Relationship Id="rId43" Type="http://schemas.openxmlformats.org/officeDocument/2006/relationships/hyperlink" Target="CRONOGRAMA%20DE%20CAPACITACIONES.xlsx" TargetMode="External"/><Relationship Id="rId48" Type="http://schemas.openxmlformats.org/officeDocument/2006/relationships/hyperlink" Target="VALORES%20DE%20INDICADORES.xlsx" TargetMode="External"/><Relationship Id="rId56" Type="http://schemas.openxmlformats.org/officeDocument/2006/relationships/hyperlink" Target="Ronda%20de%20seguridad.pdf" TargetMode="External"/><Relationship Id="rId64" Type="http://schemas.openxmlformats.org/officeDocument/2006/relationships/hyperlink" Target="CRONOGRAMA%20DOCUMENTACI&#211;N%20v3%20-HOSP.xlsx" TargetMode="External"/><Relationship Id="rId69" Type="http://schemas.openxmlformats.org/officeDocument/2006/relationships/hyperlink" Target="Acta%20de%20reuni&#243;n%20julio.docx" TargetMode="External"/><Relationship Id="rId77" Type="http://schemas.openxmlformats.org/officeDocument/2006/relationships/hyperlink" Target="..\JUNIO\MATR&#205;Z%20ASISTENCIAL.xlsx" TargetMode="External"/><Relationship Id="rId8" Type="http://schemas.openxmlformats.org/officeDocument/2006/relationships/hyperlink" Target="PLAN%20ACTIVIDADES%20MAC.xlsx" TargetMode="External"/><Relationship Id="rId51" Type="http://schemas.openxmlformats.org/officeDocument/2006/relationships/hyperlink" Target="..\MAYO\NC-HOSPITALIZACION.xlsx" TargetMode="External"/><Relationship Id="rId72" Type="http://schemas.openxmlformats.org/officeDocument/2006/relationships/hyperlink" Target="Listas%20de%20asistencia.pdf" TargetMode="External"/><Relationship Id="rId80" Type="http://schemas.openxmlformats.org/officeDocument/2006/relationships/hyperlink" Target="MATR&#205;Z%20ASISTENCIAL.xlsx" TargetMode="External"/><Relationship Id="rId85" Type="http://schemas.openxmlformats.org/officeDocument/2006/relationships/hyperlink" Target="comite%20de%20Infecciones%20005.doc" TargetMode="External"/><Relationship Id="rId93" Type="http://schemas.openxmlformats.org/officeDocument/2006/relationships/comments" Target="../comments1.xml"/><Relationship Id="rId3" Type="http://schemas.openxmlformats.org/officeDocument/2006/relationships/hyperlink" Target="MATR&#205;Z%20ASISTENCIAL.xlsx" TargetMode="External"/><Relationship Id="rId12" Type="http://schemas.openxmlformats.org/officeDocument/2006/relationships/hyperlink" Target="DEMANDA%20INSATISFECHA%20ABRIL.xlsx" TargetMode="External"/><Relationship Id="rId17" Type="http://schemas.openxmlformats.org/officeDocument/2006/relationships/hyperlink" Target="CRONOGRAMA%20DOCUMENTACI&#211;N%20v3%20-HOSP.xlsx" TargetMode="External"/><Relationship Id="rId25" Type="http://schemas.openxmlformats.org/officeDocument/2006/relationships/hyperlink" Target="MATR&#205;Z%20ASISTENCIAL.xlsx" TargetMode="External"/><Relationship Id="rId33" Type="http://schemas.openxmlformats.org/officeDocument/2006/relationships/hyperlink" Target="MATR&#205;Z%20ASISTENCIAL.xlsx" TargetMode="External"/><Relationship Id="rId38" Type="http://schemas.openxmlformats.org/officeDocument/2006/relationships/hyperlink" Target="Ronda%20de%20seguridad.pdf" TargetMode="External"/><Relationship Id="rId46" Type="http://schemas.openxmlformats.org/officeDocument/2006/relationships/hyperlink" Target="MATR&#205;Z%20ASISTENCIAL.xlsx" TargetMode="External"/><Relationship Id="rId59" Type="http://schemas.openxmlformats.org/officeDocument/2006/relationships/hyperlink" Target="Capacitacion%20Hospitalizacion.pdf" TargetMode="External"/><Relationship Id="rId67" Type="http://schemas.openxmlformats.org/officeDocument/2006/relationships/hyperlink" Target="CRONOGRAMA%20DE%20CAPACITACIONES.xlsx" TargetMode="External"/><Relationship Id="rId20" Type="http://schemas.openxmlformats.org/officeDocument/2006/relationships/hyperlink" Target="FORMATO_REPORTE_Y_ANALISIS_DE_EVENTOS__ADVERSOS__MARZO.xlsx" TargetMode="External"/><Relationship Id="rId41" Type="http://schemas.openxmlformats.org/officeDocument/2006/relationships/hyperlink" Target="MATR&#205;Z%20ASISTENCIAL.xlsx" TargetMode="External"/><Relationship Id="rId54" Type="http://schemas.openxmlformats.org/officeDocument/2006/relationships/hyperlink" Target="ANALISIS%20Y%20GESTION%20DE%20EVENTOS%20JUNIO.xlsx" TargetMode="External"/><Relationship Id="rId62" Type="http://schemas.openxmlformats.org/officeDocument/2006/relationships/hyperlink" Target="MATR&#205;Z%20ASISTENCIAL.xlsx" TargetMode="External"/><Relationship Id="rId70" Type="http://schemas.openxmlformats.org/officeDocument/2006/relationships/hyperlink" Target="..\JUNIO\Reuni&#243;n%20de%20enfermer&#237;a%20junio.pdf" TargetMode="External"/><Relationship Id="rId75" Type="http://schemas.openxmlformats.org/officeDocument/2006/relationships/hyperlink" Target="..\JUNIO\NC-HOSPITALIZACION%20(1).xlsx" TargetMode="External"/><Relationship Id="rId83" Type="http://schemas.openxmlformats.org/officeDocument/2006/relationships/hyperlink" Target="MATR&#205;Z%20ASISTENCIAL.xlsx" TargetMode="External"/><Relationship Id="rId88" Type="http://schemas.openxmlformats.org/officeDocument/2006/relationships/hyperlink" Target="comite%20de%20seguridad%20del%20paciente%20%20005.docx" TargetMode="External"/><Relationship Id="rId91" Type="http://schemas.openxmlformats.org/officeDocument/2006/relationships/hyperlink" Target="PLAN%20ACTIVIDADES%20MAC%20julio.xlsx" TargetMode="External"/><Relationship Id="rId1" Type="http://schemas.openxmlformats.org/officeDocument/2006/relationships/hyperlink" Target="ENCUENTAS%20DE%20MAC-Actualizado.xlsx" TargetMode="External"/><Relationship Id="rId6" Type="http://schemas.openxmlformats.org/officeDocument/2006/relationships/hyperlink" Target="CRONOGRAMA%20DE%20CAPACITACIONES.xlsx" TargetMode="External"/><Relationship Id="rId15" Type="http://schemas.openxmlformats.org/officeDocument/2006/relationships/hyperlink" Target="MATR&#205;Z%20ASISTENCIAL.xlsx" TargetMode="External"/><Relationship Id="rId23" Type="http://schemas.openxmlformats.org/officeDocument/2006/relationships/hyperlink" Target="ENCUENTAS%20DE%20MAC%20Formato%20Viejo.xlsx" TargetMode="External"/><Relationship Id="rId28" Type="http://schemas.openxmlformats.org/officeDocument/2006/relationships/hyperlink" Target="CRONOGRAMA%20DE%20CAPACITACIONES.xlsx" TargetMode="External"/><Relationship Id="rId36" Type="http://schemas.openxmlformats.org/officeDocument/2006/relationships/hyperlink" Target="ENCUENTAS%20DE%20MAC%20Formato%20Viejo.xlsx" TargetMode="External"/><Relationship Id="rId49" Type="http://schemas.openxmlformats.org/officeDocument/2006/relationships/hyperlink" Target="DEMANDA%20INSATISFECHA%20JUNIO%202017%20ASIG%20DOS%20ESTA%20SI.xlsx" TargetMode="External"/><Relationship Id="rId57" Type="http://schemas.openxmlformats.org/officeDocument/2006/relationships/hyperlink" Target="Reuni&#243;n%20de%20enfermer&#237;a%20junio.pdf" TargetMode="External"/><Relationship Id="rId10" Type="http://schemas.openxmlformats.org/officeDocument/2006/relationships/hyperlink" Target="MATR&#205;Z%20ASISTENCIAL.xlsx" TargetMode="External"/><Relationship Id="rId31" Type="http://schemas.openxmlformats.org/officeDocument/2006/relationships/hyperlink" Target="VALORES%20DE%20INDICADORES.xlsx" TargetMode="External"/><Relationship Id="rId44" Type="http://schemas.openxmlformats.org/officeDocument/2006/relationships/hyperlink" Target="MATR&#205;Z%20ASISTENCIAL.xlsx" TargetMode="External"/><Relationship Id="rId52" Type="http://schemas.openxmlformats.org/officeDocument/2006/relationships/hyperlink" Target="CENSO,%20AYUDAS%20DIAGNOSTICAS%20E%20INTERCONSULTAS%20v3.xlsx" TargetMode="External"/><Relationship Id="rId60" Type="http://schemas.openxmlformats.org/officeDocument/2006/relationships/hyperlink" Target="MAC%20SAN%20RAFAEL%20-%20formato%20viejo.xlsx" TargetMode="External"/><Relationship Id="rId65" Type="http://schemas.openxmlformats.org/officeDocument/2006/relationships/hyperlink" Target="MATR&#205;Z%20ASISTENCIAL.xlsx" TargetMode="External"/><Relationship Id="rId73" Type="http://schemas.openxmlformats.org/officeDocument/2006/relationships/hyperlink" Target="DEMANDA%20INSATISFECHA%20julio%20%202017.xlsx" TargetMode="External"/><Relationship Id="rId78" Type="http://schemas.openxmlformats.org/officeDocument/2006/relationships/hyperlink" Target="MATR&#205;Z%20ASISTENCIAL.xlsx" TargetMode="External"/><Relationship Id="rId81" Type="http://schemas.openxmlformats.org/officeDocument/2006/relationships/hyperlink" Target="MATR&#205;Z%20ASISTENCIAL.xlsx" TargetMode="External"/><Relationship Id="rId86" Type="http://schemas.openxmlformats.org/officeDocument/2006/relationships/hyperlink" Target="comite%20de%20seguridad%20del%20paciente%20%20005.docx" TargetMode="External"/><Relationship Id="rId4" Type="http://schemas.openxmlformats.org/officeDocument/2006/relationships/hyperlink" Target="CRONOGRAMA%20DOCUMENTACI&#211;N%20v3%20-HOSP.xlsx" TargetMode="External"/><Relationship Id="rId9" Type="http://schemas.openxmlformats.org/officeDocument/2006/relationships/hyperlink" Target="Reuni&#243;n%20de%20enfermer&#237;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15"/>
  <sheetViews>
    <sheetView topLeftCell="D145" zoomScale="80" zoomScaleNormal="80" workbookViewId="0">
      <selection activeCell="N23" sqref="N23"/>
    </sheetView>
  </sheetViews>
  <sheetFormatPr baseColWidth="10" defaultRowHeight="15.75"/>
  <cols>
    <col min="3" max="3" width="41.875" customWidth="1"/>
    <col min="4" max="4" width="16.625" customWidth="1"/>
    <col min="5" max="5" width="55" customWidth="1"/>
    <col min="6" max="6" width="42.875" customWidth="1"/>
    <col min="13" max="14" width="11" customWidth="1"/>
    <col min="15" max="19" width="11" hidden="1" customWidth="1"/>
    <col min="20" max="20" width="0" hidden="1" customWidth="1"/>
  </cols>
  <sheetData>
    <row r="1" spans="1:21" ht="51.95" customHeight="1" thickBot="1">
      <c r="A1" s="614" t="s">
        <v>0</v>
      </c>
      <c r="B1" s="615"/>
      <c r="C1" s="615"/>
      <c r="D1" s="615"/>
      <c r="E1" s="615"/>
      <c r="F1" s="615"/>
      <c r="G1" s="616"/>
      <c r="H1" s="623" t="s">
        <v>1</v>
      </c>
      <c r="I1" s="624"/>
      <c r="J1" s="624"/>
      <c r="K1" s="624"/>
      <c r="L1" s="624"/>
      <c r="M1" s="624"/>
      <c r="N1" s="624"/>
      <c r="O1" s="624"/>
      <c r="P1" s="624"/>
      <c r="Q1" s="624"/>
      <c r="R1" s="624"/>
      <c r="S1" s="624"/>
      <c r="T1" s="625"/>
    </row>
    <row r="2" spans="1:21" ht="38.25" customHeight="1" thickBot="1">
      <c r="A2" s="1" t="s">
        <v>2</v>
      </c>
      <c r="B2" s="2" t="s">
        <v>3</v>
      </c>
      <c r="C2" s="3" t="s">
        <v>4</v>
      </c>
      <c r="D2" s="3" t="s">
        <v>5</v>
      </c>
      <c r="E2" s="4" t="s">
        <v>6</v>
      </c>
      <c r="F2" s="4" t="s">
        <v>7</v>
      </c>
      <c r="G2" s="5" t="s">
        <v>8</v>
      </c>
      <c r="H2" s="4" t="s">
        <v>9</v>
      </c>
      <c r="I2" s="4" t="s">
        <v>10</v>
      </c>
      <c r="J2" s="4" t="s">
        <v>11</v>
      </c>
      <c r="K2" s="4" t="s">
        <v>12</v>
      </c>
      <c r="L2" s="4" t="s">
        <v>13</v>
      </c>
      <c r="M2" s="4" t="s">
        <v>14</v>
      </c>
      <c r="N2" s="4" t="s">
        <v>15</v>
      </c>
      <c r="O2" s="4" t="s">
        <v>16</v>
      </c>
      <c r="P2" s="4" t="s">
        <v>17</v>
      </c>
      <c r="Q2" s="4" t="s">
        <v>18</v>
      </c>
      <c r="R2" s="4" t="s">
        <v>19</v>
      </c>
      <c r="S2" s="4" t="s">
        <v>20</v>
      </c>
      <c r="T2" s="4" t="s">
        <v>21</v>
      </c>
    </row>
    <row r="3" spans="1:21">
      <c r="A3" s="626" t="s">
        <v>22</v>
      </c>
      <c r="B3" s="629" t="s">
        <v>23</v>
      </c>
      <c r="C3" s="632" t="s">
        <v>24</v>
      </c>
      <c r="D3" s="634" t="s">
        <v>25</v>
      </c>
      <c r="E3" s="637" t="s">
        <v>26</v>
      </c>
      <c r="F3" s="6" t="s">
        <v>27</v>
      </c>
      <c r="G3" s="7">
        <v>0.96</v>
      </c>
      <c r="H3" s="213">
        <v>0.94</v>
      </c>
      <c r="I3" s="214">
        <v>0.96</v>
      </c>
      <c r="J3" s="215">
        <v>0.96</v>
      </c>
      <c r="K3" s="560">
        <v>0.99</v>
      </c>
      <c r="L3" s="560">
        <v>0.99</v>
      </c>
      <c r="M3" s="560">
        <v>0.99</v>
      </c>
      <c r="N3" s="560">
        <v>0.99</v>
      </c>
      <c r="O3" s="215">
        <v>0</v>
      </c>
      <c r="P3" s="215">
        <v>0</v>
      </c>
      <c r="Q3" s="215">
        <v>0</v>
      </c>
      <c r="R3" s="215">
        <v>0</v>
      </c>
      <c r="S3" s="216">
        <v>0</v>
      </c>
      <c r="T3" s="8">
        <f t="shared" ref="T3:T98" si="0">SUM(H3:S3)/12</f>
        <v>0.56833333333333336</v>
      </c>
    </row>
    <row r="4" spans="1:21">
      <c r="A4" s="627"/>
      <c r="B4" s="630"/>
      <c r="C4" s="633"/>
      <c r="D4" s="635"/>
      <c r="E4" s="638"/>
      <c r="F4" s="9" t="s">
        <v>28</v>
      </c>
      <c r="G4" s="10">
        <v>0.96</v>
      </c>
      <c r="H4" s="241">
        <v>0</v>
      </c>
      <c r="I4" s="218">
        <v>0</v>
      </c>
      <c r="J4" s="242">
        <v>0</v>
      </c>
      <c r="K4" s="242">
        <v>0</v>
      </c>
      <c r="L4" s="242">
        <v>0</v>
      </c>
      <c r="M4" s="226">
        <v>0.85</v>
      </c>
      <c r="N4" s="242">
        <v>0.85</v>
      </c>
      <c r="O4" s="242">
        <v>0</v>
      </c>
      <c r="P4" s="242">
        <v>0</v>
      </c>
      <c r="Q4" s="226">
        <v>0</v>
      </c>
      <c r="R4" s="242">
        <v>0</v>
      </c>
      <c r="S4" s="244">
        <v>0</v>
      </c>
      <c r="T4" s="8">
        <f t="shared" si="0"/>
        <v>0.14166666666666666</v>
      </c>
    </row>
    <row r="5" spans="1:21">
      <c r="A5" s="627"/>
      <c r="B5" s="630"/>
      <c r="C5" s="633"/>
      <c r="D5" s="635"/>
      <c r="E5" s="639" t="s">
        <v>29</v>
      </c>
      <c r="F5" s="9" t="s">
        <v>30</v>
      </c>
      <c r="G5" s="10">
        <v>1</v>
      </c>
      <c r="H5" s="217">
        <v>1</v>
      </c>
      <c r="I5" s="218">
        <v>1</v>
      </c>
      <c r="J5" s="219">
        <v>1</v>
      </c>
      <c r="K5" s="561">
        <v>1</v>
      </c>
      <c r="L5" s="561">
        <v>1</v>
      </c>
      <c r="M5" s="219">
        <v>1</v>
      </c>
      <c r="N5" s="561">
        <v>1</v>
      </c>
      <c r="O5" s="219">
        <v>0</v>
      </c>
      <c r="P5" s="219">
        <v>0</v>
      </c>
      <c r="Q5" s="219">
        <v>0</v>
      </c>
      <c r="R5" s="219">
        <v>0</v>
      </c>
      <c r="S5" s="220">
        <v>0</v>
      </c>
      <c r="T5" s="8">
        <f t="shared" si="0"/>
        <v>0.58333333333333337</v>
      </c>
    </row>
    <row r="6" spans="1:21" ht="31.5">
      <c r="A6" s="627"/>
      <c r="B6" s="630"/>
      <c r="C6" s="633"/>
      <c r="D6" s="635"/>
      <c r="E6" s="638"/>
      <c r="F6" s="9" t="s">
        <v>31</v>
      </c>
      <c r="G6" s="10">
        <v>1</v>
      </c>
      <c r="H6" s="217">
        <v>1</v>
      </c>
      <c r="I6" s="218">
        <v>1</v>
      </c>
      <c r="J6" s="219">
        <v>1</v>
      </c>
      <c r="K6" s="219">
        <v>1</v>
      </c>
      <c r="L6" s="219">
        <v>1</v>
      </c>
      <c r="M6" s="219">
        <v>1</v>
      </c>
      <c r="N6" s="219">
        <v>1</v>
      </c>
      <c r="O6" s="219">
        <v>0</v>
      </c>
      <c r="P6" s="219">
        <v>0</v>
      </c>
      <c r="Q6" s="219">
        <v>0</v>
      </c>
      <c r="R6" s="219">
        <v>0</v>
      </c>
      <c r="S6" s="220">
        <v>0</v>
      </c>
      <c r="T6" s="8">
        <f t="shared" si="0"/>
        <v>0.58333333333333337</v>
      </c>
    </row>
    <row r="7" spans="1:21">
      <c r="A7" s="627"/>
      <c r="B7" s="630"/>
      <c r="C7" s="633"/>
      <c r="D7" s="635"/>
      <c r="E7" s="11" t="s">
        <v>32</v>
      </c>
      <c r="F7" s="9" t="s">
        <v>33</v>
      </c>
      <c r="G7" s="10">
        <v>1</v>
      </c>
      <c r="H7" s="217">
        <v>1</v>
      </c>
      <c r="I7" s="218">
        <v>1</v>
      </c>
      <c r="J7" s="219">
        <v>1</v>
      </c>
      <c r="K7" s="561">
        <v>1</v>
      </c>
      <c r="L7" s="561">
        <v>1</v>
      </c>
      <c r="M7" s="561">
        <v>1</v>
      </c>
      <c r="N7" s="561">
        <v>1</v>
      </c>
      <c r="O7" s="219">
        <v>0</v>
      </c>
      <c r="P7" s="219">
        <v>0</v>
      </c>
      <c r="Q7" s="219">
        <v>0</v>
      </c>
      <c r="R7" s="219">
        <v>0</v>
      </c>
      <c r="S7" s="220">
        <v>0</v>
      </c>
      <c r="T7" s="8">
        <f t="shared" si="0"/>
        <v>0.58333333333333337</v>
      </c>
    </row>
    <row r="8" spans="1:21">
      <c r="A8" s="627"/>
      <c r="B8" s="630"/>
      <c r="C8" s="633"/>
      <c r="D8" s="635"/>
      <c r="E8" s="11" t="s">
        <v>34</v>
      </c>
      <c r="F8" s="12" t="s">
        <v>35</v>
      </c>
      <c r="G8" s="10">
        <v>1</v>
      </c>
      <c r="H8" s="217">
        <v>1</v>
      </c>
      <c r="I8" s="218">
        <v>1</v>
      </c>
      <c r="J8" s="219">
        <v>1</v>
      </c>
      <c r="K8" s="219">
        <v>1</v>
      </c>
      <c r="L8" s="219">
        <v>1</v>
      </c>
      <c r="M8" s="219">
        <v>1</v>
      </c>
      <c r="N8" s="219">
        <v>1</v>
      </c>
      <c r="O8" s="219">
        <v>0</v>
      </c>
      <c r="P8" s="219">
        <v>0</v>
      </c>
      <c r="Q8" s="219">
        <v>0</v>
      </c>
      <c r="R8" s="219">
        <v>0</v>
      </c>
      <c r="S8" s="220">
        <v>0</v>
      </c>
      <c r="T8" s="8">
        <f t="shared" si="0"/>
        <v>0.58333333333333337</v>
      </c>
    </row>
    <row r="9" spans="1:21" ht="31.5">
      <c r="A9" s="627"/>
      <c r="B9" s="630"/>
      <c r="C9" s="633"/>
      <c r="D9" s="635"/>
      <c r="E9" s="11" t="s">
        <v>36</v>
      </c>
      <c r="F9" s="9" t="s">
        <v>37</v>
      </c>
      <c r="G9" s="10">
        <v>0.95</v>
      </c>
      <c r="H9" s="217">
        <v>1</v>
      </c>
      <c r="I9" s="218">
        <v>1</v>
      </c>
      <c r="J9" s="219">
        <v>1</v>
      </c>
      <c r="K9" s="219">
        <v>1</v>
      </c>
      <c r="L9" s="219">
        <v>1</v>
      </c>
      <c r="M9" s="219">
        <v>0</v>
      </c>
      <c r="N9" s="219">
        <v>1</v>
      </c>
      <c r="O9" s="219">
        <v>0</v>
      </c>
      <c r="P9" s="219">
        <v>0</v>
      </c>
      <c r="Q9" s="219">
        <v>0</v>
      </c>
      <c r="R9" s="219">
        <v>0</v>
      </c>
      <c r="S9" s="220">
        <v>0</v>
      </c>
      <c r="T9" s="8">
        <f>SUM(H5:N9)/12</f>
        <v>2.8333333333333335</v>
      </c>
    </row>
    <row r="10" spans="1:21" ht="16.5" thickBot="1">
      <c r="A10" s="627"/>
      <c r="B10" s="630"/>
      <c r="C10" s="633"/>
      <c r="D10" s="636"/>
      <c r="E10" s="13" t="s">
        <v>38</v>
      </c>
      <c r="F10" s="14" t="s">
        <v>39</v>
      </c>
      <c r="G10" s="15">
        <v>1</v>
      </c>
      <c r="H10" s="221">
        <v>0</v>
      </c>
      <c r="I10" s="222">
        <v>0</v>
      </c>
      <c r="J10" s="223">
        <v>0</v>
      </c>
      <c r="K10" s="223">
        <v>0</v>
      </c>
      <c r="L10" s="223">
        <v>0</v>
      </c>
      <c r="M10" s="563">
        <v>1</v>
      </c>
      <c r="N10" s="563">
        <v>1</v>
      </c>
      <c r="O10" s="223">
        <v>0</v>
      </c>
      <c r="P10" s="223">
        <v>0</v>
      </c>
      <c r="Q10" s="223">
        <v>0</v>
      </c>
      <c r="R10" s="223">
        <v>0</v>
      </c>
      <c r="S10" s="224">
        <v>0</v>
      </c>
      <c r="T10" s="8">
        <f t="shared" si="0"/>
        <v>0.16666666666666666</v>
      </c>
    </row>
    <row r="11" spans="1:21" ht="31.5">
      <c r="A11" s="627"/>
      <c r="B11" s="630"/>
      <c r="C11" s="586" t="s">
        <v>40</v>
      </c>
      <c r="D11" s="586" t="s">
        <v>41</v>
      </c>
      <c r="E11" s="16" t="s">
        <v>42</v>
      </c>
      <c r="F11" s="17" t="s">
        <v>43</v>
      </c>
      <c r="G11" s="18">
        <v>1</v>
      </c>
      <c r="H11" s="213">
        <v>1</v>
      </c>
      <c r="I11" s="240">
        <v>1</v>
      </c>
      <c r="J11" s="240">
        <v>1</v>
      </c>
      <c r="K11" s="562">
        <v>1</v>
      </c>
      <c r="L11" s="562">
        <v>1</v>
      </c>
      <c r="M11" s="562">
        <v>1</v>
      </c>
      <c r="N11" s="562">
        <v>0</v>
      </c>
      <c r="O11" s="240">
        <v>0</v>
      </c>
      <c r="P11" s="240">
        <v>0</v>
      </c>
      <c r="Q11" s="240">
        <v>0</v>
      </c>
      <c r="R11" s="240">
        <v>0</v>
      </c>
      <c r="S11" s="243">
        <v>0</v>
      </c>
      <c r="T11" s="8">
        <f t="shared" ref="T11:T19" si="1">SUM(H11:S11)/12</f>
        <v>0.5</v>
      </c>
      <c r="U11" s="19"/>
    </row>
    <row r="12" spans="1:21">
      <c r="A12" s="627"/>
      <c r="B12" s="630"/>
      <c r="C12" s="587"/>
      <c r="D12" s="587"/>
      <c r="E12" s="584" t="s">
        <v>44</v>
      </c>
      <c r="F12" s="20" t="s">
        <v>45</v>
      </c>
      <c r="G12" s="21">
        <v>1</v>
      </c>
      <c r="H12" s="225">
        <v>0</v>
      </c>
      <c r="I12" s="226">
        <v>0</v>
      </c>
      <c r="J12" s="242">
        <v>0</v>
      </c>
      <c r="K12" s="565">
        <v>1</v>
      </c>
      <c r="L12" s="242">
        <v>1</v>
      </c>
      <c r="M12" s="242">
        <v>1</v>
      </c>
      <c r="N12" s="242">
        <v>1</v>
      </c>
      <c r="O12" s="242">
        <v>0</v>
      </c>
      <c r="P12" s="242">
        <v>0</v>
      </c>
      <c r="Q12" s="242">
        <v>0</v>
      </c>
      <c r="R12" s="242">
        <v>0</v>
      </c>
      <c r="S12" s="244">
        <v>0</v>
      </c>
      <c r="T12" s="8"/>
      <c r="U12" s="19"/>
    </row>
    <row r="13" spans="1:21" ht="31.5">
      <c r="A13" s="627"/>
      <c r="B13" s="630"/>
      <c r="C13" s="587"/>
      <c r="D13" s="587"/>
      <c r="E13" s="585"/>
      <c r="F13" s="20" t="s">
        <v>46</v>
      </c>
      <c r="G13" s="21">
        <v>1</v>
      </c>
      <c r="H13" s="225">
        <v>1</v>
      </c>
      <c r="I13" s="226">
        <v>1</v>
      </c>
      <c r="J13" s="226">
        <v>1</v>
      </c>
      <c r="K13" s="564">
        <v>1</v>
      </c>
      <c r="L13" s="564">
        <v>1</v>
      </c>
      <c r="M13" s="226">
        <v>1</v>
      </c>
      <c r="N13" s="226">
        <v>0</v>
      </c>
      <c r="O13" s="226">
        <v>0</v>
      </c>
      <c r="P13" s="226">
        <v>0</v>
      </c>
      <c r="Q13" s="226">
        <v>0</v>
      </c>
      <c r="R13" s="226">
        <v>0</v>
      </c>
      <c r="S13" s="227">
        <v>0</v>
      </c>
      <c r="T13" s="8">
        <f t="shared" si="1"/>
        <v>0.5</v>
      </c>
      <c r="U13" s="19"/>
    </row>
    <row r="14" spans="1:21" ht="47.25">
      <c r="A14" s="627"/>
      <c r="B14" s="630"/>
      <c r="C14" s="587"/>
      <c r="D14" s="587"/>
      <c r="E14" s="22" t="s">
        <v>47</v>
      </c>
      <c r="F14" s="20" t="s">
        <v>48</v>
      </c>
      <c r="G14" s="21">
        <v>1</v>
      </c>
      <c r="H14" s="245">
        <v>0</v>
      </c>
      <c r="I14" s="219">
        <v>1</v>
      </c>
      <c r="J14" s="219">
        <v>1</v>
      </c>
      <c r="K14" s="219">
        <v>1</v>
      </c>
      <c r="L14" s="219">
        <v>1</v>
      </c>
      <c r="M14" s="219">
        <v>1</v>
      </c>
      <c r="N14" s="246">
        <v>0</v>
      </c>
      <c r="O14" s="246">
        <v>0</v>
      </c>
      <c r="P14" s="246">
        <v>0</v>
      </c>
      <c r="Q14" s="246">
        <v>0</v>
      </c>
      <c r="R14" s="246">
        <v>0</v>
      </c>
      <c r="S14" s="247">
        <v>0</v>
      </c>
      <c r="T14" s="8">
        <f t="shared" si="1"/>
        <v>0.41666666666666669</v>
      </c>
      <c r="U14" s="19"/>
    </row>
    <row r="15" spans="1:21" ht="47.25">
      <c r="A15" s="627"/>
      <c r="B15" s="630"/>
      <c r="C15" s="587"/>
      <c r="D15" s="587"/>
      <c r="E15" s="22" t="s">
        <v>49</v>
      </c>
      <c r="F15" s="20" t="s">
        <v>48</v>
      </c>
      <c r="G15" s="21">
        <v>1</v>
      </c>
      <c r="H15" s="245">
        <v>0</v>
      </c>
      <c r="I15" s="250">
        <v>1</v>
      </c>
      <c r="J15" s="246">
        <v>1</v>
      </c>
      <c r="K15" s="219">
        <v>1</v>
      </c>
      <c r="L15" s="219">
        <v>1</v>
      </c>
      <c r="M15" s="219">
        <v>1</v>
      </c>
      <c r="N15" s="219">
        <v>0</v>
      </c>
      <c r="O15" s="219">
        <v>0</v>
      </c>
      <c r="P15" s="246">
        <v>0</v>
      </c>
      <c r="Q15" s="246">
        <v>0</v>
      </c>
      <c r="R15" s="246">
        <v>0</v>
      </c>
      <c r="S15" s="247">
        <v>0</v>
      </c>
      <c r="T15" s="8">
        <f t="shared" si="1"/>
        <v>0.41666666666666669</v>
      </c>
      <c r="U15" s="19"/>
    </row>
    <row r="16" spans="1:21" ht="31.5">
      <c r="A16" s="627"/>
      <c r="B16" s="630"/>
      <c r="C16" s="587"/>
      <c r="D16" s="587"/>
      <c r="E16" s="22" t="s">
        <v>50</v>
      </c>
      <c r="F16" s="20" t="s">
        <v>51</v>
      </c>
      <c r="G16" s="21">
        <v>1</v>
      </c>
      <c r="H16" s="245">
        <v>0</v>
      </c>
      <c r="I16" s="250">
        <v>1</v>
      </c>
      <c r="J16" s="219">
        <v>1</v>
      </c>
      <c r="K16" s="246">
        <v>1</v>
      </c>
      <c r="L16" s="246">
        <v>1</v>
      </c>
      <c r="M16" s="219">
        <v>1</v>
      </c>
      <c r="N16" s="246">
        <v>0</v>
      </c>
      <c r="O16" s="246">
        <v>0</v>
      </c>
      <c r="P16" s="219">
        <v>0</v>
      </c>
      <c r="Q16" s="246">
        <v>0</v>
      </c>
      <c r="R16" s="246">
        <v>0</v>
      </c>
      <c r="S16" s="247">
        <v>0</v>
      </c>
      <c r="T16" s="8">
        <f t="shared" si="1"/>
        <v>0.41666666666666669</v>
      </c>
      <c r="U16" s="19"/>
    </row>
    <row r="17" spans="1:21" ht="16.5" thickBot="1">
      <c r="A17" s="627"/>
      <c r="B17" s="630"/>
      <c r="C17" s="587"/>
      <c r="D17" s="588"/>
      <c r="E17" s="23" t="s">
        <v>38</v>
      </c>
      <c r="F17" s="24" t="s">
        <v>52</v>
      </c>
      <c r="G17" s="25">
        <v>1</v>
      </c>
      <c r="H17" s="228">
        <v>0</v>
      </c>
      <c r="I17" s="229">
        <v>0</v>
      </c>
      <c r="J17" s="230">
        <v>0</v>
      </c>
      <c r="K17" s="230">
        <v>0</v>
      </c>
      <c r="L17" s="230">
        <v>0</v>
      </c>
      <c r="M17" s="230">
        <v>0</v>
      </c>
      <c r="N17" s="230">
        <v>0</v>
      </c>
      <c r="O17" s="230">
        <v>0</v>
      </c>
      <c r="P17" s="230">
        <v>0</v>
      </c>
      <c r="Q17" s="230">
        <v>0</v>
      </c>
      <c r="R17" s="230">
        <v>0</v>
      </c>
      <c r="S17" s="231">
        <v>0</v>
      </c>
      <c r="T17" s="8">
        <f t="shared" si="1"/>
        <v>0</v>
      </c>
      <c r="U17" s="19"/>
    </row>
    <row r="18" spans="1:21" ht="63">
      <c r="A18" s="627"/>
      <c r="B18" s="630"/>
      <c r="C18" s="587"/>
      <c r="D18" s="586" t="s">
        <v>53</v>
      </c>
      <c r="E18" s="16" t="s">
        <v>54</v>
      </c>
      <c r="F18" s="17" t="s">
        <v>55</v>
      </c>
      <c r="G18" s="18">
        <v>1</v>
      </c>
      <c r="H18" s="213">
        <v>1</v>
      </c>
      <c r="I18" s="214">
        <v>1</v>
      </c>
      <c r="J18" s="215">
        <v>1</v>
      </c>
      <c r="K18" s="560">
        <v>1</v>
      </c>
      <c r="L18" s="560">
        <v>0.5</v>
      </c>
      <c r="M18" s="560">
        <v>1</v>
      </c>
      <c r="N18" s="560">
        <v>1</v>
      </c>
      <c r="O18" s="215">
        <v>0</v>
      </c>
      <c r="P18" s="215">
        <v>0</v>
      </c>
      <c r="Q18" s="215">
        <v>0</v>
      </c>
      <c r="R18" s="215">
        <v>0</v>
      </c>
      <c r="S18" s="216">
        <v>0</v>
      </c>
      <c r="T18" s="8">
        <f t="shared" si="1"/>
        <v>0.54166666666666663</v>
      </c>
      <c r="U18" s="19"/>
    </row>
    <row r="19" spans="1:21" ht="63">
      <c r="A19" s="627"/>
      <c r="B19" s="630"/>
      <c r="C19" s="587"/>
      <c r="D19" s="587"/>
      <c r="E19" s="22" t="s">
        <v>56</v>
      </c>
      <c r="F19" s="26" t="s">
        <v>57</v>
      </c>
      <c r="G19" s="27">
        <v>1</v>
      </c>
      <c r="H19" s="217">
        <v>1</v>
      </c>
      <c r="I19" s="218">
        <v>1</v>
      </c>
      <c r="J19" s="219">
        <v>1</v>
      </c>
      <c r="K19" s="561">
        <v>1</v>
      </c>
      <c r="L19" s="561">
        <v>1</v>
      </c>
      <c r="M19" s="561">
        <v>1</v>
      </c>
      <c r="N19" s="561">
        <v>1</v>
      </c>
      <c r="O19" s="219">
        <v>0</v>
      </c>
      <c r="P19" s="219">
        <v>0</v>
      </c>
      <c r="Q19" s="219">
        <v>0</v>
      </c>
      <c r="R19" s="219">
        <v>0</v>
      </c>
      <c r="S19" s="220">
        <v>0</v>
      </c>
      <c r="T19" s="8">
        <f t="shared" si="1"/>
        <v>0.58333333333333337</v>
      </c>
      <c r="U19" s="19"/>
    </row>
    <row r="20" spans="1:21" ht="31.5">
      <c r="A20" s="627"/>
      <c r="B20" s="630"/>
      <c r="C20" s="587"/>
      <c r="D20" s="587"/>
      <c r="E20" s="584" t="s">
        <v>58</v>
      </c>
      <c r="F20" s="26" t="s">
        <v>59</v>
      </c>
      <c r="G20" s="27">
        <v>1</v>
      </c>
      <c r="H20" s="245">
        <v>0</v>
      </c>
      <c r="I20" s="218">
        <v>1</v>
      </c>
      <c r="J20" s="219">
        <v>1</v>
      </c>
      <c r="K20" s="561">
        <v>1</v>
      </c>
      <c r="L20" s="561">
        <v>0.5</v>
      </c>
      <c r="M20" s="561">
        <v>1</v>
      </c>
      <c r="N20" s="561">
        <v>1</v>
      </c>
      <c r="O20" s="219">
        <v>0</v>
      </c>
      <c r="P20" s="219">
        <v>0</v>
      </c>
      <c r="Q20" s="219">
        <v>0</v>
      </c>
      <c r="R20" s="219">
        <v>0</v>
      </c>
      <c r="S20" s="220">
        <v>0</v>
      </c>
      <c r="T20" s="8">
        <f>SUM(H20:S20)/12</f>
        <v>0.45833333333333331</v>
      </c>
    </row>
    <row r="21" spans="1:21">
      <c r="A21" s="627"/>
      <c r="B21" s="630"/>
      <c r="C21" s="587"/>
      <c r="D21" s="587"/>
      <c r="E21" s="589"/>
      <c r="F21" s="26" t="s">
        <v>60</v>
      </c>
      <c r="G21" s="27">
        <v>1</v>
      </c>
      <c r="H21" s="245">
        <v>0</v>
      </c>
      <c r="I21" s="218">
        <v>1</v>
      </c>
      <c r="J21" s="219">
        <v>1</v>
      </c>
      <c r="K21" s="219">
        <v>1</v>
      </c>
      <c r="L21" s="219">
        <v>1</v>
      </c>
      <c r="M21" s="219">
        <v>1</v>
      </c>
      <c r="N21" s="219">
        <v>1</v>
      </c>
      <c r="O21" s="219">
        <v>0</v>
      </c>
      <c r="P21" s="219">
        <v>0</v>
      </c>
      <c r="Q21" s="219">
        <v>0</v>
      </c>
      <c r="R21" s="219">
        <v>0</v>
      </c>
      <c r="S21" s="220">
        <v>0</v>
      </c>
      <c r="T21" s="8">
        <f>SUM(H21:S21)/12</f>
        <v>0.5</v>
      </c>
    </row>
    <row r="22" spans="1:21" ht="32.25" thickBot="1">
      <c r="A22" s="627"/>
      <c r="B22" s="630"/>
      <c r="C22" s="588"/>
      <c r="D22" s="588"/>
      <c r="E22" s="590"/>
      <c r="F22" s="28" t="s">
        <v>61</v>
      </c>
      <c r="G22" s="29">
        <v>1</v>
      </c>
      <c r="H22" s="257">
        <v>0.79</v>
      </c>
      <c r="I22" s="222">
        <v>0.77</v>
      </c>
      <c r="J22" s="223">
        <v>0.89</v>
      </c>
      <c r="K22" s="563">
        <v>0.79</v>
      </c>
      <c r="L22" s="563">
        <v>0.82</v>
      </c>
      <c r="M22" s="563">
        <v>0.76</v>
      </c>
      <c r="N22" s="563">
        <v>0.69</v>
      </c>
      <c r="O22" s="223">
        <v>0</v>
      </c>
      <c r="P22" s="223">
        <v>0</v>
      </c>
      <c r="Q22" s="223">
        <v>0</v>
      </c>
      <c r="R22" s="223">
        <v>0</v>
      </c>
      <c r="S22" s="224">
        <v>0</v>
      </c>
      <c r="T22" s="8">
        <v>0</v>
      </c>
    </row>
    <row r="23" spans="1:21" ht="63">
      <c r="A23" s="627"/>
      <c r="B23" s="630"/>
      <c r="C23" s="591" t="s">
        <v>40</v>
      </c>
      <c r="D23" s="586" t="s">
        <v>62</v>
      </c>
      <c r="E23" s="30" t="s">
        <v>63</v>
      </c>
      <c r="F23" s="24" t="s">
        <v>64</v>
      </c>
      <c r="G23" s="25">
        <v>1</v>
      </c>
      <c r="H23" s="225">
        <v>0.46</v>
      </c>
      <c r="I23" s="218">
        <v>0.54</v>
      </c>
      <c r="J23" s="226">
        <v>0.71</v>
      </c>
      <c r="K23" s="564">
        <v>0.54</v>
      </c>
      <c r="L23" s="564">
        <v>0.67</v>
      </c>
      <c r="M23" s="564">
        <v>0.75</v>
      </c>
      <c r="N23" s="564">
        <v>0.67</v>
      </c>
      <c r="O23" s="226">
        <v>0</v>
      </c>
      <c r="P23" s="226">
        <v>0</v>
      </c>
      <c r="Q23" s="226">
        <v>0</v>
      </c>
      <c r="R23" s="226">
        <v>0</v>
      </c>
      <c r="S23" s="227">
        <v>0</v>
      </c>
      <c r="T23" s="8">
        <v>0</v>
      </c>
    </row>
    <row r="24" spans="1:21" ht="47.25">
      <c r="A24" s="627"/>
      <c r="B24" s="630"/>
      <c r="C24" s="592"/>
      <c r="D24" s="587"/>
      <c r="E24" s="584" t="s">
        <v>65</v>
      </c>
      <c r="F24" s="26" t="s">
        <v>66</v>
      </c>
      <c r="G24" s="27">
        <v>1</v>
      </c>
      <c r="H24" s="217">
        <v>1</v>
      </c>
      <c r="I24" s="218">
        <v>1</v>
      </c>
      <c r="J24" s="219">
        <v>1</v>
      </c>
      <c r="K24" s="561">
        <v>1</v>
      </c>
      <c r="L24" s="219">
        <v>0</v>
      </c>
      <c r="M24" s="561">
        <v>1</v>
      </c>
      <c r="N24" s="561">
        <v>1</v>
      </c>
      <c r="O24" s="219">
        <v>0</v>
      </c>
      <c r="P24" s="219">
        <v>0</v>
      </c>
      <c r="Q24" s="219">
        <v>0</v>
      </c>
      <c r="R24" s="219">
        <v>0</v>
      </c>
      <c r="S24" s="220">
        <v>0</v>
      </c>
      <c r="T24" s="8">
        <v>0</v>
      </c>
    </row>
    <row r="25" spans="1:21" ht="19.5" customHeight="1">
      <c r="A25" s="627"/>
      <c r="B25" s="630"/>
      <c r="C25" s="592"/>
      <c r="D25" s="587"/>
      <c r="E25" s="585"/>
      <c r="F25" s="26" t="s">
        <v>67</v>
      </c>
      <c r="G25" s="27">
        <v>1</v>
      </c>
      <c r="H25" s="217">
        <v>1</v>
      </c>
      <c r="I25" s="218">
        <v>1</v>
      </c>
      <c r="J25" s="219">
        <v>1</v>
      </c>
      <c r="K25" s="219">
        <v>1</v>
      </c>
      <c r="L25" s="219">
        <v>0</v>
      </c>
      <c r="M25" s="219">
        <v>1</v>
      </c>
      <c r="N25" s="219">
        <v>1</v>
      </c>
      <c r="O25" s="219">
        <v>0</v>
      </c>
      <c r="P25" s="219">
        <v>0</v>
      </c>
      <c r="Q25" s="219">
        <v>0</v>
      </c>
      <c r="R25" s="219">
        <v>0</v>
      </c>
      <c r="S25" s="220">
        <v>0</v>
      </c>
      <c r="T25" s="8">
        <v>0</v>
      </c>
    </row>
    <row r="26" spans="1:21" ht="79.5" thickBot="1">
      <c r="A26" s="627"/>
      <c r="B26" s="630"/>
      <c r="C26" s="593"/>
      <c r="D26" s="588"/>
      <c r="E26" s="31" t="s">
        <v>68</v>
      </c>
      <c r="F26" s="32" t="s">
        <v>69</v>
      </c>
      <c r="G26" s="33">
        <v>1</v>
      </c>
      <c r="H26" s="221">
        <v>1</v>
      </c>
      <c r="I26" s="222">
        <v>1</v>
      </c>
      <c r="J26" s="223">
        <v>1</v>
      </c>
      <c r="K26" s="563">
        <v>1</v>
      </c>
      <c r="L26" s="563">
        <v>1</v>
      </c>
      <c r="M26" s="563">
        <v>1</v>
      </c>
      <c r="N26" s="563">
        <v>1</v>
      </c>
      <c r="O26" s="223">
        <v>0</v>
      </c>
      <c r="P26" s="223">
        <v>0</v>
      </c>
      <c r="Q26" s="223">
        <v>0</v>
      </c>
      <c r="R26" s="223">
        <v>0</v>
      </c>
      <c r="S26" s="224">
        <v>0</v>
      </c>
      <c r="T26" s="8">
        <v>0</v>
      </c>
    </row>
    <row r="27" spans="1:21" ht="31.5">
      <c r="A27" s="627"/>
      <c r="B27" s="630"/>
      <c r="C27" s="640" t="s">
        <v>70</v>
      </c>
      <c r="D27" s="642" t="s">
        <v>71</v>
      </c>
      <c r="E27" s="34" t="s">
        <v>72</v>
      </c>
      <c r="F27" s="35" t="s">
        <v>73</v>
      </c>
      <c r="G27" s="36">
        <v>1</v>
      </c>
      <c r="H27" s="217">
        <v>0</v>
      </c>
      <c r="I27" s="235">
        <v>0</v>
      </c>
      <c r="J27" s="246">
        <v>0</v>
      </c>
      <c r="K27" s="246">
        <v>0</v>
      </c>
      <c r="L27" s="246">
        <v>1</v>
      </c>
      <c r="M27" s="246">
        <v>1</v>
      </c>
      <c r="N27" s="246">
        <v>1</v>
      </c>
      <c r="O27" s="246">
        <v>0</v>
      </c>
      <c r="P27" s="246">
        <v>0</v>
      </c>
      <c r="Q27" s="246">
        <v>0</v>
      </c>
      <c r="R27" s="246">
        <v>0</v>
      </c>
      <c r="S27" s="247">
        <v>0</v>
      </c>
      <c r="T27" s="8">
        <v>0</v>
      </c>
    </row>
    <row r="28" spans="1:21" ht="31.5">
      <c r="A28" s="627"/>
      <c r="B28" s="630"/>
      <c r="C28" s="640"/>
      <c r="D28" s="643"/>
      <c r="E28" s="37" t="s">
        <v>74</v>
      </c>
      <c r="F28" s="38" t="s">
        <v>59</v>
      </c>
      <c r="G28" s="39">
        <v>1</v>
      </c>
      <c r="H28" s="245">
        <v>0</v>
      </c>
      <c r="I28" s="250">
        <v>0</v>
      </c>
      <c r="J28" s="219">
        <v>0</v>
      </c>
      <c r="K28" s="219">
        <v>0</v>
      </c>
      <c r="L28" s="246">
        <v>0</v>
      </c>
      <c r="M28" s="246">
        <v>0</v>
      </c>
      <c r="N28" s="583">
        <v>1</v>
      </c>
      <c r="O28" s="246">
        <v>0</v>
      </c>
      <c r="P28" s="246">
        <v>0</v>
      </c>
      <c r="Q28" s="246">
        <v>0</v>
      </c>
      <c r="R28" s="246">
        <v>0</v>
      </c>
      <c r="S28" s="247">
        <v>0</v>
      </c>
      <c r="T28" s="8">
        <v>0</v>
      </c>
    </row>
    <row r="29" spans="1:21" ht="31.5">
      <c r="A29" s="627"/>
      <c r="B29" s="630"/>
      <c r="C29" s="640"/>
      <c r="D29" s="643"/>
      <c r="E29" s="600" t="s">
        <v>75</v>
      </c>
      <c r="F29" s="40" t="s">
        <v>76</v>
      </c>
      <c r="G29" s="41">
        <v>1</v>
      </c>
      <c r="H29" s="245">
        <v>0</v>
      </c>
      <c r="I29" s="250">
        <v>0</v>
      </c>
      <c r="J29" s="246">
        <v>0</v>
      </c>
      <c r="K29" s="246">
        <v>0</v>
      </c>
      <c r="L29" s="219">
        <v>0</v>
      </c>
      <c r="M29" s="246">
        <v>0</v>
      </c>
      <c r="N29" s="246">
        <v>1</v>
      </c>
      <c r="O29" s="246">
        <v>0</v>
      </c>
      <c r="P29" s="246">
        <v>0</v>
      </c>
      <c r="Q29" s="246">
        <v>0</v>
      </c>
      <c r="R29" s="246">
        <v>0</v>
      </c>
      <c r="S29" s="247">
        <v>0</v>
      </c>
      <c r="T29" s="8">
        <v>0</v>
      </c>
    </row>
    <row r="30" spans="1:21" ht="31.5">
      <c r="A30" s="627"/>
      <c r="B30" s="630"/>
      <c r="C30" s="640"/>
      <c r="D30" s="643"/>
      <c r="E30" s="601"/>
      <c r="F30" s="42" t="s">
        <v>77</v>
      </c>
      <c r="G30" s="41">
        <v>1</v>
      </c>
      <c r="H30" s="217">
        <v>0.99</v>
      </c>
      <c r="I30" s="218">
        <v>0.99</v>
      </c>
      <c r="J30" s="219">
        <v>0.97970000000000002</v>
      </c>
      <c r="K30" s="219">
        <v>0</v>
      </c>
      <c r="L30" s="219">
        <v>0</v>
      </c>
      <c r="M30" s="219">
        <v>0</v>
      </c>
      <c r="N30" s="219">
        <v>0</v>
      </c>
      <c r="O30" s="219">
        <v>0</v>
      </c>
      <c r="P30" s="219">
        <v>0</v>
      </c>
      <c r="Q30" s="219">
        <v>0</v>
      </c>
      <c r="R30" s="219">
        <v>0</v>
      </c>
      <c r="S30" s="220">
        <v>0</v>
      </c>
      <c r="T30" s="8">
        <v>0</v>
      </c>
    </row>
    <row r="31" spans="1:21">
      <c r="A31" s="627"/>
      <c r="B31" s="630"/>
      <c r="C31" s="640"/>
      <c r="D31" s="643"/>
      <c r="E31" s="601"/>
      <c r="F31" s="42" t="s">
        <v>78</v>
      </c>
      <c r="G31" s="41">
        <v>1</v>
      </c>
      <c r="H31" s="217">
        <v>0</v>
      </c>
      <c r="I31" s="218">
        <v>0</v>
      </c>
      <c r="J31" s="219">
        <v>0</v>
      </c>
      <c r="K31" s="219">
        <v>0</v>
      </c>
      <c r="L31" s="219">
        <v>0</v>
      </c>
      <c r="M31" s="219">
        <v>0</v>
      </c>
      <c r="N31" s="219">
        <v>0</v>
      </c>
      <c r="O31" s="219">
        <v>0</v>
      </c>
      <c r="P31" s="219">
        <v>0</v>
      </c>
      <c r="Q31" s="219">
        <v>0</v>
      </c>
      <c r="R31" s="219">
        <v>0</v>
      </c>
      <c r="S31" s="220">
        <v>0</v>
      </c>
      <c r="T31" s="8">
        <v>0</v>
      </c>
    </row>
    <row r="32" spans="1:21">
      <c r="A32" s="627"/>
      <c r="B32" s="630"/>
      <c r="C32" s="640"/>
      <c r="D32" s="643"/>
      <c r="E32" s="602"/>
      <c r="F32" s="42" t="s">
        <v>79</v>
      </c>
      <c r="G32" s="41">
        <v>1</v>
      </c>
      <c r="H32" s="217">
        <v>0.79</v>
      </c>
      <c r="I32" s="218">
        <v>0.77</v>
      </c>
      <c r="J32" s="219">
        <v>0.89</v>
      </c>
      <c r="K32" s="219">
        <v>0.79</v>
      </c>
      <c r="L32" s="219">
        <v>0.81</v>
      </c>
      <c r="M32" s="219">
        <v>0.71</v>
      </c>
      <c r="N32" s="219">
        <v>0.69</v>
      </c>
      <c r="O32" s="219">
        <v>0</v>
      </c>
      <c r="P32" s="219">
        <v>0</v>
      </c>
      <c r="Q32" s="219">
        <v>0</v>
      </c>
      <c r="R32" s="219">
        <v>0</v>
      </c>
      <c r="S32" s="220">
        <v>0</v>
      </c>
      <c r="T32" s="8">
        <v>0</v>
      </c>
    </row>
    <row r="33" spans="1:20">
      <c r="A33" s="627"/>
      <c r="B33" s="630"/>
      <c r="C33" s="640"/>
      <c r="D33" s="643"/>
      <c r="E33" s="37" t="s">
        <v>34</v>
      </c>
      <c r="F33" s="42" t="s">
        <v>80</v>
      </c>
      <c r="G33" s="41">
        <v>1</v>
      </c>
      <c r="H33" s="217">
        <v>0</v>
      </c>
      <c r="I33" s="218">
        <v>0</v>
      </c>
      <c r="J33" s="219">
        <v>0</v>
      </c>
      <c r="K33" s="219">
        <v>0</v>
      </c>
      <c r="L33" s="219">
        <v>0</v>
      </c>
      <c r="M33" s="219">
        <v>1</v>
      </c>
      <c r="N33" s="219">
        <v>1</v>
      </c>
      <c r="O33" s="219">
        <v>0</v>
      </c>
      <c r="P33" s="219">
        <v>0</v>
      </c>
      <c r="Q33" s="219">
        <v>0</v>
      </c>
      <c r="R33" s="219">
        <v>0</v>
      </c>
      <c r="S33" s="220">
        <v>0</v>
      </c>
      <c r="T33" s="8">
        <f t="shared" ref="T33" si="2">SUM(H33:S33)/12</f>
        <v>0.16666666666666666</v>
      </c>
    </row>
    <row r="34" spans="1:20" ht="31.5">
      <c r="A34" s="627"/>
      <c r="B34" s="630"/>
      <c r="C34" s="640"/>
      <c r="D34" s="643"/>
      <c r="E34" s="37" t="s">
        <v>36</v>
      </c>
      <c r="F34" s="42" t="s">
        <v>81</v>
      </c>
      <c r="G34" s="41">
        <v>1</v>
      </c>
      <c r="H34" s="217">
        <v>0</v>
      </c>
      <c r="I34" s="218">
        <v>0</v>
      </c>
      <c r="J34" s="219">
        <v>0</v>
      </c>
      <c r="K34" s="219">
        <v>0</v>
      </c>
      <c r="L34" s="219">
        <v>0</v>
      </c>
      <c r="M34" s="219">
        <v>0</v>
      </c>
      <c r="N34" s="219">
        <v>0</v>
      </c>
      <c r="O34" s="219">
        <v>0</v>
      </c>
      <c r="P34" s="219">
        <v>0</v>
      </c>
      <c r="Q34" s="219">
        <v>0</v>
      </c>
      <c r="R34" s="219">
        <v>0</v>
      </c>
      <c r="S34" s="220">
        <v>0</v>
      </c>
      <c r="T34" s="8">
        <v>0</v>
      </c>
    </row>
    <row r="35" spans="1:20" ht="16.5" thickBot="1">
      <c r="A35" s="627"/>
      <c r="B35" s="630"/>
      <c r="C35" s="641"/>
      <c r="D35" s="644"/>
      <c r="E35" s="43" t="s">
        <v>38</v>
      </c>
      <c r="F35" s="44" t="s">
        <v>39</v>
      </c>
      <c r="G35" s="45">
        <v>1</v>
      </c>
      <c r="H35" s="221">
        <v>0</v>
      </c>
      <c r="I35" s="222">
        <v>0</v>
      </c>
      <c r="J35" s="223">
        <v>0</v>
      </c>
      <c r="K35" s="223">
        <v>0</v>
      </c>
      <c r="L35" s="223">
        <v>0</v>
      </c>
      <c r="M35" s="223">
        <v>1</v>
      </c>
      <c r="N35" s="223">
        <v>1</v>
      </c>
      <c r="O35" s="223">
        <v>0</v>
      </c>
      <c r="P35" s="223">
        <v>0</v>
      </c>
      <c r="Q35" s="223">
        <v>0</v>
      </c>
      <c r="R35" s="223">
        <v>0</v>
      </c>
      <c r="S35" s="224">
        <v>0</v>
      </c>
      <c r="T35" s="8">
        <v>0</v>
      </c>
    </row>
    <row r="36" spans="1:20">
      <c r="A36" s="627"/>
      <c r="B36" s="630"/>
      <c r="C36" s="645" t="s">
        <v>82</v>
      </c>
      <c r="D36" s="648" t="s">
        <v>83</v>
      </c>
      <c r="E36" s="46" t="s">
        <v>84</v>
      </c>
      <c r="F36" s="47" t="s">
        <v>73</v>
      </c>
      <c r="G36" s="48">
        <v>1</v>
      </c>
      <c r="H36" s="213">
        <v>1</v>
      </c>
      <c r="I36" s="250">
        <v>1</v>
      </c>
      <c r="J36" s="240">
        <v>1</v>
      </c>
      <c r="K36" s="240">
        <v>1</v>
      </c>
      <c r="L36" s="240">
        <v>1</v>
      </c>
      <c r="M36" s="240">
        <v>1</v>
      </c>
      <c r="N36" s="240">
        <v>1</v>
      </c>
      <c r="O36" s="240">
        <v>0</v>
      </c>
      <c r="P36" s="240">
        <v>0</v>
      </c>
      <c r="Q36" s="240">
        <v>0</v>
      </c>
      <c r="R36" s="240">
        <v>0</v>
      </c>
      <c r="S36" s="243">
        <v>0</v>
      </c>
      <c r="T36" s="8">
        <v>0</v>
      </c>
    </row>
    <row r="37" spans="1:20" ht="31.5">
      <c r="A37" s="627"/>
      <c r="B37" s="630"/>
      <c r="C37" s="646"/>
      <c r="D37" s="649"/>
      <c r="E37" s="49" t="s">
        <v>85</v>
      </c>
      <c r="F37" s="50" t="s">
        <v>59</v>
      </c>
      <c r="G37" s="51">
        <v>1</v>
      </c>
      <c r="H37" s="245">
        <v>0</v>
      </c>
      <c r="I37" s="250">
        <v>0</v>
      </c>
      <c r="J37" s="219">
        <v>0</v>
      </c>
      <c r="K37" s="246">
        <v>0</v>
      </c>
      <c r="L37" s="246">
        <v>0</v>
      </c>
      <c r="M37" s="219">
        <v>0</v>
      </c>
      <c r="N37" s="583">
        <v>1</v>
      </c>
      <c r="O37" s="246">
        <v>0</v>
      </c>
      <c r="P37" s="219">
        <v>0</v>
      </c>
      <c r="Q37" s="246">
        <v>0</v>
      </c>
      <c r="R37" s="246">
        <v>0</v>
      </c>
      <c r="S37" s="247">
        <v>0</v>
      </c>
      <c r="T37" s="8">
        <v>0</v>
      </c>
    </row>
    <row r="38" spans="1:20">
      <c r="A38" s="627"/>
      <c r="B38" s="630"/>
      <c r="C38" s="646"/>
      <c r="D38" s="649"/>
      <c r="E38" s="651" t="s">
        <v>75</v>
      </c>
      <c r="F38" s="50" t="s">
        <v>86</v>
      </c>
      <c r="G38" s="51">
        <v>1</v>
      </c>
      <c r="H38" s="217">
        <v>1</v>
      </c>
      <c r="I38" s="218">
        <v>1</v>
      </c>
      <c r="J38" s="219">
        <v>1</v>
      </c>
      <c r="K38" s="561">
        <v>1</v>
      </c>
      <c r="L38" s="561">
        <v>1</v>
      </c>
      <c r="M38" s="561">
        <v>1</v>
      </c>
      <c r="N38" s="561">
        <v>1</v>
      </c>
      <c r="O38" s="219">
        <v>0</v>
      </c>
      <c r="P38" s="219">
        <v>0</v>
      </c>
      <c r="Q38" s="219">
        <v>0</v>
      </c>
      <c r="R38" s="219">
        <v>0</v>
      </c>
      <c r="S38" s="220">
        <v>0</v>
      </c>
      <c r="T38" s="8">
        <v>0</v>
      </c>
    </row>
    <row r="39" spans="1:20">
      <c r="A39" s="627"/>
      <c r="B39" s="630"/>
      <c r="C39" s="646"/>
      <c r="D39" s="649"/>
      <c r="E39" s="652"/>
      <c r="F39" s="50" t="s">
        <v>87</v>
      </c>
      <c r="G39" s="51">
        <v>1</v>
      </c>
      <c r="H39" s="217">
        <v>0.5</v>
      </c>
      <c r="I39" s="218">
        <v>0.5</v>
      </c>
      <c r="J39" s="219">
        <v>0.5</v>
      </c>
      <c r="K39" s="561">
        <v>0.5</v>
      </c>
      <c r="L39" s="561">
        <v>1</v>
      </c>
      <c r="M39" s="561">
        <v>1</v>
      </c>
      <c r="N39" s="561">
        <v>1</v>
      </c>
      <c r="O39" s="219">
        <v>0</v>
      </c>
      <c r="P39" s="219">
        <v>0</v>
      </c>
      <c r="Q39" s="219">
        <v>0</v>
      </c>
      <c r="R39" s="219">
        <v>0</v>
      </c>
      <c r="S39" s="220">
        <v>0</v>
      </c>
      <c r="T39" s="8">
        <v>0</v>
      </c>
    </row>
    <row r="40" spans="1:20">
      <c r="A40" s="627"/>
      <c r="B40" s="630"/>
      <c r="C40" s="646"/>
      <c r="D40" s="649"/>
      <c r="E40" s="52" t="s">
        <v>34</v>
      </c>
      <c r="F40" s="50" t="s">
        <v>35</v>
      </c>
      <c r="G40" s="51">
        <v>1</v>
      </c>
      <c r="H40" s="217">
        <v>0</v>
      </c>
      <c r="I40" s="218">
        <v>1</v>
      </c>
      <c r="J40" s="219">
        <v>1</v>
      </c>
      <c r="K40" s="219">
        <v>1</v>
      </c>
      <c r="L40" s="219">
        <v>1</v>
      </c>
      <c r="M40" s="219">
        <v>1</v>
      </c>
      <c r="N40" s="219">
        <v>1</v>
      </c>
      <c r="O40" s="219">
        <v>0</v>
      </c>
      <c r="P40" s="219">
        <v>0</v>
      </c>
      <c r="Q40" s="219">
        <v>0</v>
      </c>
      <c r="R40" s="219">
        <v>0</v>
      </c>
      <c r="S40" s="220">
        <v>0</v>
      </c>
      <c r="T40" s="8">
        <v>0</v>
      </c>
    </row>
    <row r="41" spans="1:20" ht="47.25">
      <c r="A41" s="627"/>
      <c r="B41" s="630"/>
      <c r="C41" s="646"/>
      <c r="D41" s="649"/>
      <c r="E41" s="52" t="s">
        <v>36</v>
      </c>
      <c r="F41" s="50" t="s">
        <v>88</v>
      </c>
      <c r="G41" s="51">
        <v>1</v>
      </c>
      <c r="H41" s="217">
        <v>1</v>
      </c>
      <c r="I41" s="218">
        <v>1</v>
      </c>
      <c r="J41" s="219">
        <v>1</v>
      </c>
      <c r="K41" s="219">
        <v>1</v>
      </c>
      <c r="L41" s="219">
        <v>1</v>
      </c>
      <c r="M41" s="219">
        <v>1</v>
      </c>
      <c r="N41" s="219">
        <v>1</v>
      </c>
      <c r="O41" s="219">
        <v>0</v>
      </c>
      <c r="P41" s="219">
        <v>0</v>
      </c>
      <c r="Q41" s="219">
        <v>0</v>
      </c>
      <c r="R41" s="219">
        <v>0</v>
      </c>
      <c r="S41" s="220">
        <v>0</v>
      </c>
      <c r="T41" s="8">
        <v>0</v>
      </c>
    </row>
    <row r="42" spans="1:20" ht="16.5" thickBot="1">
      <c r="A42" s="627"/>
      <c r="B42" s="630"/>
      <c r="C42" s="646"/>
      <c r="D42" s="649"/>
      <c r="E42" s="52" t="s">
        <v>38</v>
      </c>
      <c r="F42" s="53" t="s">
        <v>39</v>
      </c>
      <c r="G42" s="54">
        <v>1</v>
      </c>
      <c r="H42" s="221">
        <v>1</v>
      </c>
      <c r="I42" s="222">
        <v>1</v>
      </c>
      <c r="J42" s="223">
        <v>1</v>
      </c>
      <c r="K42" s="223">
        <v>1</v>
      </c>
      <c r="L42" s="223">
        <v>0</v>
      </c>
      <c r="M42" s="223">
        <v>1</v>
      </c>
      <c r="N42" s="223">
        <v>1</v>
      </c>
      <c r="O42" s="223">
        <v>0</v>
      </c>
      <c r="P42" s="223">
        <v>0</v>
      </c>
      <c r="Q42" s="223">
        <v>0</v>
      </c>
      <c r="R42" s="223">
        <v>0</v>
      </c>
      <c r="S42" s="224">
        <v>0</v>
      </c>
      <c r="T42" s="8">
        <v>0</v>
      </c>
    </row>
    <row r="43" spans="1:20" ht="31.5">
      <c r="A43" s="627"/>
      <c r="B43" s="630"/>
      <c r="C43" s="646"/>
      <c r="D43" s="649"/>
      <c r="E43" s="653" t="s">
        <v>89</v>
      </c>
      <c r="F43" s="47" t="s">
        <v>90</v>
      </c>
      <c r="G43" s="48">
        <v>1</v>
      </c>
      <c r="H43" s="239">
        <v>0</v>
      </c>
      <c r="I43" s="250">
        <v>1</v>
      </c>
      <c r="J43" s="215">
        <v>1</v>
      </c>
      <c r="K43" s="215">
        <v>1</v>
      </c>
      <c r="L43" s="215">
        <v>1</v>
      </c>
      <c r="M43" s="253">
        <v>1</v>
      </c>
      <c r="N43" s="240">
        <v>1</v>
      </c>
      <c r="O43" s="240">
        <v>0</v>
      </c>
      <c r="P43" s="240">
        <v>0</v>
      </c>
      <c r="Q43" s="240">
        <v>0</v>
      </c>
      <c r="R43" s="240">
        <v>0</v>
      </c>
      <c r="S43" s="243">
        <v>0</v>
      </c>
      <c r="T43" s="8">
        <v>0</v>
      </c>
    </row>
    <row r="44" spans="1:20" ht="31.5">
      <c r="A44" s="627"/>
      <c r="B44" s="630"/>
      <c r="C44" s="646"/>
      <c r="D44" s="649"/>
      <c r="E44" s="654"/>
      <c r="F44" s="55" t="s">
        <v>91</v>
      </c>
      <c r="G44" s="51">
        <v>1</v>
      </c>
      <c r="H44" s="217">
        <v>1</v>
      </c>
      <c r="I44" s="218">
        <v>1</v>
      </c>
      <c r="J44" s="219">
        <v>1</v>
      </c>
      <c r="K44" s="561">
        <v>1</v>
      </c>
      <c r="L44" s="561">
        <v>1</v>
      </c>
      <c r="M44" s="561">
        <v>1</v>
      </c>
      <c r="N44" s="219">
        <v>1</v>
      </c>
      <c r="O44" s="219">
        <v>0</v>
      </c>
      <c r="P44" s="219">
        <v>0</v>
      </c>
      <c r="Q44" s="219">
        <v>0</v>
      </c>
      <c r="R44" s="219">
        <v>0</v>
      </c>
      <c r="S44" s="220">
        <v>0</v>
      </c>
      <c r="T44" s="8">
        <v>0</v>
      </c>
    </row>
    <row r="45" spans="1:20" ht="31.5">
      <c r="A45" s="627"/>
      <c r="B45" s="630"/>
      <c r="C45" s="646"/>
      <c r="D45" s="649"/>
      <c r="E45" s="654"/>
      <c r="F45" s="55" t="s">
        <v>92</v>
      </c>
      <c r="G45" s="51">
        <v>1</v>
      </c>
      <c r="H45" s="217">
        <v>0</v>
      </c>
      <c r="I45" s="218">
        <v>0</v>
      </c>
      <c r="J45" s="219">
        <v>0</v>
      </c>
      <c r="K45" s="219">
        <v>0</v>
      </c>
      <c r="L45" s="561">
        <v>1</v>
      </c>
      <c r="M45" s="561">
        <v>1</v>
      </c>
      <c r="N45" s="561">
        <v>1</v>
      </c>
      <c r="O45" s="219">
        <v>0</v>
      </c>
      <c r="P45" s="219">
        <v>0</v>
      </c>
      <c r="Q45" s="219">
        <v>0</v>
      </c>
      <c r="R45" s="219">
        <v>0</v>
      </c>
      <c r="S45" s="220">
        <v>0</v>
      </c>
      <c r="T45" s="8">
        <v>0</v>
      </c>
    </row>
    <row r="46" spans="1:20" ht="47.25">
      <c r="A46" s="627"/>
      <c r="B46" s="630"/>
      <c r="C46" s="646"/>
      <c r="D46" s="649"/>
      <c r="E46" s="654"/>
      <c r="F46" s="50" t="s">
        <v>93</v>
      </c>
      <c r="G46" s="51">
        <v>1</v>
      </c>
      <c r="H46" s="217">
        <v>1</v>
      </c>
      <c r="I46" s="218">
        <v>1</v>
      </c>
      <c r="J46" s="219">
        <v>1</v>
      </c>
      <c r="K46" s="219">
        <v>1</v>
      </c>
      <c r="L46" s="219">
        <v>1</v>
      </c>
      <c r="M46" s="219">
        <v>1</v>
      </c>
      <c r="N46" s="219">
        <v>1</v>
      </c>
      <c r="O46" s="219">
        <v>0</v>
      </c>
      <c r="P46" s="219">
        <v>0</v>
      </c>
      <c r="Q46" s="219">
        <v>0</v>
      </c>
      <c r="R46" s="219">
        <v>0</v>
      </c>
      <c r="S46" s="220">
        <v>0</v>
      </c>
      <c r="T46" s="8">
        <v>0</v>
      </c>
    </row>
    <row r="47" spans="1:20" ht="63">
      <c r="A47" s="627"/>
      <c r="B47" s="630"/>
      <c r="C47" s="646"/>
      <c r="D47" s="649"/>
      <c r="E47" s="654"/>
      <c r="F47" s="50" t="s">
        <v>94</v>
      </c>
      <c r="G47" s="51">
        <v>1</v>
      </c>
      <c r="H47" s="217">
        <v>0.33</v>
      </c>
      <c r="I47" s="218">
        <v>0.31</v>
      </c>
      <c r="J47" s="219">
        <v>0.59</v>
      </c>
      <c r="K47" s="219" t="s">
        <v>490</v>
      </c>
      <c r="L47" s="219">
        <v>0.81</v>
      </c>
      <c r="M47" s="219">
        <v>0.71</v>
      </c>
      <c r="N47" s="219">
        <v>0.45</v>
      </c>
      <c r="O47" s="219">
        <v>0</v>
      </c>
      <c r="P47" s="219">
        <v>0</v>
      </c>
      <c r="Q47" s="219">
        <v>0</v>
      </c>
      <c r="R47" s="219">
        <v>0</v>
      </c>
      <c r="S47" s="220">
        <v>0</v>
      </c>
      <c r="T47" s="8">
        <v>0</v>
      </c>
    </row>
    <row r="48" spans="1:20">
      <c r="A48" s="627"/>
      <c r="B48" s="630"/>
      <c r="C48" s="646"/>
      <c r="D48" s="649"/>
      <c r="E48" s="654"/>
      <c r="F48" s="55" t="s">
        <v>95</v>
      </c>
      <c r="G48" s="51">
        <v>1</v>
      </c>
      <c r="H48" s="217">
        <v>0.8</v>
      </c>
      <c r="I48" s="218">
        <v>0</v>
      </c>
      <c r="J48" s="219">
        <v>0</v>
      </c>
      <c r="K48" s="219">
        <v>1</v>
      </c>
      <c r="L48" s="219">
        <v>1</v>
      </c>
      <c r="M48" s="219">
        <v>1</v>
      </c>
      <c r="N48" s="219">
        <v>0</v>
      </c>
      <c r="O48" s="219">
        <v>0</v>
      </c>
      <c r="P48" s="219">
        <v>0</v>
      </c>
      <c r="Q48" s="219">
        <v>0</v>
      </c>
      <c r="R48" s="219">
        <v>0</v>
      </c>
      <c r="S48" s="220">
        <v>0</v>
      </c>
      <c r="T48" s="8">
        <v>0</v>
      </c>
    </row>
    <row r="49" spans="1:20" ht="16.5" thickBot="1">
      <c r="A49" s="627"/>
      <c r="B49" s="630"/>
      <c r="C49" s="647"/>
      <c r="D49" s="650"/>
      <c r="E49" s="655"/>
      <c r="F49" s="56" t="s">
        <v>52</v>
      </c>
      <c r="G49" s="54">
        <v>1</v>
      </c>
      <c r="H49" s="221">
        <v>1</v>
      </c>
      <c r="I49" s="222">
        <v>0</v>
      </c>
      <c r="J49" s="223">
        <v>0</v>
      </c>
      <c r="K49" s="223">
        <v>0</v>
      </c>
      <c r="L49" s="223">
        <v>0</v>
      </c>
      <c r="M49" s="226">
        <v>0</v>
      </c>
      <c r="N49" s="223">
        <v>0</v>
      </c>
      <c r="O49" s="223">
        <v>0</v>
      </c>
      <c r="P49" s="223">
        <v>0</v>
      </c>
      <c r="Q49" s="223">
        <v>0</v>
      </c>
      <c r="R49" s="223">
        <v>0</v>
      </c>
      <c r="S49" s="224">
        <v>0</v>
      </c>
      <c r="T49" s="8">
        <v>0</v>
      </c>
    </row>
    <row r="50" spans="1:20">
      <c r="A50" s="627"/>
      <c r="B50" s="630"/>
      <c r="C50" s="678" t="s">
        <v>96</v>
      </c>
      <c r="D50" s="609" t="s">
        <v>97</v>
      </c>
      <c r="E50" s="680" t="s">
        <v>98</v>
      </c>
      <c r="F50" s="57" t="s">
        <v>73</v>
      </c>
      <c r="G50" s="58">
        <v>1</v>
      </c>
      <c r="H50" s="239">
        <v>1</v>
      </c>
      <c r="I50" s="218">
        <v>1</v>
      </c>
      <c r="J50" s="240">
        <v>1</v>
      </c>
      <c r="K50" s="240">
        <v>1</v>
      </c>
      <c r="L50" s="240">
        <v>1</v>
      </c>
      <c r="M50" s="240">
        <v>1</v>
      </c>
      <c r="N50" s="240">
        <v>1</v>
      </c>
      <c r="O50" s="240">
        <v>0</v>
      </c>
      <c r="P50" s="240">
        <v>0</v>
      </c>
      <c r="Q50" s="240">
        <v>0</v>
      </c>
      <c r="R50" s="240">
        <v>0</v>
      </c>
      <c r="S50" s="243">
        <v>0</v>
      </c>
      <c r="T50" s="8">
        <v>0</v>
      </c>
    </row>
    <row r="51" spans="1:20" ht="31.5">
      <c r="A51" s="627"/>
      <c r="B51" s="630"/>
      <c r="C51" s="679"/>
      <c r="D51" s="610"/>
      <c r="E51" s="613"/>
      <c r="F51" s="59" t="s">
        <v>59</v>
      </c>
      <c r="G51" s="60">
        <v>1</v>
      </c>
      <c r="H51" s="245">
        <v>1</v>
      </c>
      <c r="I51" s="250">
        <v>1</v>
      </c>
      <c r="J51" s="246">
        <v>1</v>
      </c>
      <c r="K51" s="246">
        <v>1</v>
      </c>
      <c r="L51" s="219">
        <v>1</v>
      </c>
      <c r="M51" s="219">
        <v>1</v>
      </c>
      <c r="N51" s="219">
        <v>1</v>
      </c>
      <c r="O51" s="246">
        <v>0</v>
      </c>
      <c r="P51" s="246">
        <v>0</v>
      </c>
      <c r="Q51" s="246">
        <v>0</v>
      </c>
      <c r="R51" s="246">
        <v>0</v>
      </c>
      <c r="S51" s="247">
        <v>0</v>
      </c>
      <c r="T51" s="8">
        <v>0</v>
      </c>
    </row>
    <row r="52" spans="1:20" ht="47.25">
      <c r="A52" s="627"/>
      <c r="B52" s="630"/>
      <c r="C52" s="679"/>
      <c r="D52" s="610"/>
      <c r="E52" s="681" t="s">
        <v>99</v>
      </c>
      <c r="F52" s="61" t="s">
        <v>100</v>
      </c>
      <c r="G52" s="60">
        <v>0.95</v>
      </c>
      <c r="H52" s="217">
        <v>0.82</v>
      </c>
      <c r="I52" s="218">
        <v>0.6</v>
      </c>
      <c r="J52" s="219">
        <v>0.79</v>
      </c>
      <c r="K52" s="561">
        <v>0.75</v>
      </c>
      <c r="L52" s="561">
        <v>0.65</v>
      </c>
      <c r="M52" s="561">
        <v>0.22</v>
      </c>
      <c r="N52" s="561">
        <v>0.28000000000000003</v>
      </c>
      <c r="O52" s="219">
        <v>0</v>
      </c>
      <c r="P52" s="219">
        <v>0</v>
      </c>
      <c r="Q52" s="219">
        <v>0</v>
      </c>
      <c r="R52" s="219">
        <v>0</v>
      </c>
      <c r="S52" s="220">
        <v>0</v>
      </c>
      <c r="T52" s="8">
        <v>0</v>
      </c>
    </row>
    <row r="53" spans="1:20" ht="63">
      <c r="A53" s="627"/>
      <c r="B53" s="630"/>
      <c r="C53" s="679"/>
      <c r="D53" s="610"/>
      <c r="E53" s="612"/>
      <c r="F53" s="61" t="s">
        <v>101</v>
      </c>
      <c r="G53" s="60">
        <v>1</v>
      </c>
      <c r="H53" s="217">
        <v>0.33</v>
      </c>
      <c r="I53" s="218">
        <v>0.31</v>
      </c>
      <c r="J53" s="219">
        <v>0.59</v>
      </c>
      <c r="K53" s="219" t="s">
        <v>490</v>
      </c>
      <c r="L53" s="219">
        <v>0.88</v>
      </c>
      <c r="M53" s="219">
        <v>0.75</v>
      </c>
      <c r="N53" s="561">
        <v>0.71</v>
      </c>
      <c r="O53" s="219">
        <v>0</v>
      </c>
      <c r="P53" s="219">
        <v>0</v>
      </c>
      <c r="Q53" s="219">
        <v>0</v>
      </c>
      <c r="R53" s="219">
        <v>0</v>
      </c>
      <c r="S53" s="220">
        <v>0</v>
      </c>
      <c r="T53" s="8">
        <v>0</v>
      </c>
    </row>
    <row r="54" spans="1:20" ht="31.5">
      <c r="A54" s="627"/>
      <c r="B54" s="630"/>
      <c r="C54" s="679"/>
      <c r="D54" s="610"/>
      <c r="E54" s="612"/>
      <c r="F54" s="59" t="s">
        <v>102</v>
      </c>
      <c r="G54" s="60">
        <v>1</v>
      </c>
      <c r="H54" s="217">
        <v>0</v>
      </c>
      <c r="I54" s="218">
        <v>0</v>
      </c>
      <c r="J54" s="219">
        <v>0</v>
      </c>
      <c r="K54" s="219">
        <v>0</v>
      </c>
      <c r="L54" s="219">
        <v>0.5</v>
      </c>
      <c r="M54" s="219">
        <v>0.5</v>
      </c>
      <c r="N54" s="219">
        <v>0.5</v>
      </c>
      <c r="O54" s="219">
        <v>0</v>
      </c>
      <c r="P54" s="219">
        <v>0</v>
      </c>
      <c r="Q54" s="219">
        <v>0</v>
      </c>
      <c r="R54" s="219">
        <v>0</v>
      </c>
      <c r="S54" s="220">
        <v>0</v>
      </c>
      <c r="T54" s="8">
        <v>0</v>
      </c>
    </row>
    <row r="55" spans="1:20">
      <c r="A55" s="627"/>
      <c r="B55" s="630"/>
      <c r="C55" s="679"/>
      <c r="D55" s="610"/>
      <c r="E55" s="613"/>
      <c r="F55" s="59" t="s">
        <v>79</v>
      </c>
      <c r="G55" s="60">
        <v>0.99</v>
      </c>
      <c r="H55" s="217">
        <v>0.79</v>
      </c>
      <c r="I55" s="218">
        <v>0.77</v>
      </c>
      <c r="J55" s="219">
        <v>0.89</v>
      </c>
      <c r="K55" s="219">
        <v>0.79</v>
      </c>
      <c r="L55" s="219">
        <v>0.81</v>
      </c>
      <c r="M55" s="219">
        <v>0.71</v>
      </c>
      <c r="N55" s="219">
        <v>0.69</v>
      </c>
      <c r="O55" s="219">
        <v>0</v>
      </c>
      <c r="P55" s="219">
        <v>0</v>
      </c>
      <c r="Q55" s="219">
        <v>0</v>
      </c>
      <c r="R55" s="219">
        <v>0</v>
      </c>
      <c r="S55" s="220">
        <v>0</v>
      </c>
      <c r="T55" s="8">
        <v>0</v>
      </c>
    </row>
    <row r="56" spans="1:20" ht="31.5">
      <c r="A56" s="627"/>
      <c r="B56" s="630"/>
      <c r="C56" s="679"/>
      <c r="D56" s="610"/>
      <c r="E56" s="62" t="s">
        <v>103</v>
      </c>
      <c r="F56" s="59" t="s">
        <v>35</v>
      </c>
      <c r="G56" s="60">
        <v>1</v>
      </c>
      <c r="H56" s="217">
        <v>0</v>
      </c>
      <c r="I56" s="218">
        <v>0</v>
      </c>
      <c r="J56" s="219">
        <v>0</v>
      </c>
      <c r="K56" s="219">
        <v>0</v>
      </c>
      <c r="L56" s="219">
        <v>1</v>
      </c>
      <c r="M56" s="219">
        <v>1</v>
      </c>
      <c r="N56" s="219">
        <v>1</v>
      </c>
      <c r="O56" s="219">
        <v>0</v>
      </c>
      <c r="P56" s="219">
        <v>0</v>
      </c>
      <c r="Q56" s="219">
        <v>0</v>
      </c>
      <c r="R56" s="219">
        <v>0</v>
      </c>
      <c r="S56" s="220">
        <v>0</v>
      </c>
      <c r="T56" s="8">
        <v>0</v>
      </c>
    </row>
    <row r="57" spans="1:20" ht="47.25">
      <c r="A57" s="627"/>
      <c r="B57" s="630"/>
      <c r="C57" s="679"/>
      <c r="D57" s="610"/>
      <c r="E57" s="62" t="s">
        <v>36</v>
      </c>
      <c r="F57" s="59" t="s">
        <v>104</v>
      </c>
      <c r="G57" s="60">
        <v>1</v>
      </c>
      <c r="H57" s="217">
        <v>0</v>
      </c>
      <c r="I57" s="218">
        <v>0</v>
      </c>
      <c r="J57" s="219">
        <v>0</v>
      </c>
      <c r="K57" s="219">
        <v>0</v>
      </c>
      <c r="L57" s="219">
        <v>1</v>
      </c>
      <c r="M57" s="219">
        <v>1</v>
      </c>
      <c r="N57" s="219">
        <v>1</v>
      </c>
      <c r="O57" s="219">
        <v>0</v>
      </c>
      <c r="P57" s="219">
        <v>0</v>
      </c>
      <c r="Q57" s="219">
        <v>0</v>
      </c>
      <c r="R57" s="219">
        <v>0</v>
      </c>
      <c r="S57" s="220">
        <v>0</v>
      </c>
      <c r="T57" s="8">
        <v>0</v>
      </c>
    </row>
    <row r="58" spans="1:20" ht="16.5" thickBot="1">
      <c r="A58" s="627"/>
      <c r="B58" s="630"/>
      <c r="C58" s="679"/>
      <c r="D58" s="611"/>
      <c r="E58" s="63" t="s">
        <v>38</v>
      </c>
      <c r="F58" s="64" t="s">
        <v>52</v>
      </c>
      <c r="G58" s="65">
        <v>1</v>
      </c>
      <c r="H58" s="221">
        <v>0</v>
      </c>
      <c r="I58" s="222">
        <v>0</v>
      </c>
      <c r="J58" s="223">
        <v>0</v>
      </c>
      <c r="K58" s="223">
        <v>0</v>
      </c>
      <c r="L58" s="223">
        <v>0</v>
      </c>
      <c r="M58" s="219">
        <v>0</v>
      </c>
      <c r="N58" s="223">
        <v>0</v>
      </c>
      <c r="O58" s="223">
        <v>0</v>
      </c>
      <c r="P58" s="223">
        <v>0</v>
      </c>
      <c r="Q58" s="223">
        <v>0</v>
      </c>
      <c r="R58" s="223">
        <v>0</v>
      </c>
      <c r="S58" s="224">
        <v>0</v>
      </c>
      <c r="T58" s="8">
        <v>0</v>
      </c>
    </row>
    <row r="59" spans="1:20">
      <c r="A59" s="627"/>
      <c r="B59" s="630"/>
      <c r="C59" s="679"/>
      <c r="D59" s="673" t="s">
        <v>105</v>
      </c>
      <c r="E59" s="682" t="s">
        <v>106</v>
      </c>
      <c r="F59" s="66" t="s">
        <v>107</v>
      </c>
      <c r="G59" s="67">
        <v>1</v>
      </c>
      <c r="H59" s="239">
        <v>0</v>
      </c>
      <c r="I59" s="218">
        <v>0</v>
      </c>
      <c r="J59" s="215">
        <v>0</v>
      </c>
      <c r="K59" s="240">
        <v>0</v>
      </c>
      <c r="L59" s="240">
        <v>1</v>
      </c>
      <c r="M59" s="240">
        <v>1</v>
      </c>
      <c r="N59" s="240">
        <v>1</v>
      </c>
      <c r="O59" s="240">
        <v>0</v>
      </c>
      <c r="P59" s="240">
        <v>0</v>
      </c>
      <c r="Q59" s="240">
        <v>0</v>
      </c>
      <c r="R59" s="240">
        <v>0</v>
      </c>
      <c r="S59" s="243">
        <v>0</v>
      </c>
      <c r="T59" s="8">
        <v>0</v>
      </c>
    </row>
    <row r="60" spans="1:20" ht="31.5">
      <c r="A60" s="627"/>
      <c r="B60" s="630"/>
      <c r="C60" s="679"/>
      <c r="D60" s="674"/>
      <c r="E60" s="683"/>
      <c r="F60" s="68" t="s">
        <v>59</v>
      </c>
      <c r="G60" s="69">
        <v>1</v>
      </c>
      <c r="H60" s="245">
        <v>0</v>
      </c>
      <c r="I60" s="250">
        <v>0</v>
      </c>
      <c r="J60" s="246">
        <v>0</v>
      </c>
      <c r="K60" s="246">
        <v>0</v>
      </c>
      <c r="L60" s="219">
        <v>0</v>
      </c>
      <c r="M60" s="219">
        <v>0</v>
      </c>
      <c r="N60" s="219">
        <v>1</v>
      </c>
      <c r="O60" s="246">
        <v>0</v>
      </c>
      <c r="P60" s="246">
        <v>0</v>
      </c>
      <c r="Q60" s="246">
        <v>0</v>
      </c>
      <c r="R60" s="246">
        <v>0</v>
      </c>
      <c r="S60" s="247">
        <v>0</v>
      </c>
      <c r="T60" s="8">
        <v>0</v>
      </c>
    </row>
    <row r="61" spans="1:20">
      <c r="A61" s="627"/>
      <c r="B61" s="630"/>
      <c r="C61" s="679"/>
      <c r="D61" s="674"/>
      <c r="E61" s="677" t="s">
        <v>108</v>
      </c>
      <c r="F61" s="70" t="s">
        <v>60</v>
      </c>
      <c r="G61" s="69">
        <v>1</v>
      </c>
      <c r="H61" s="245">
        <v>0</v>
      </c>
      <c r="I61" s="250">
        <v>0</v>
      </c>
      <c r="J61" s="246">
        <v>0</v>
      </c>
      <c r="K61" s="246">
        <v>0</v>
      </c>
      <c r="L61" s="219">
        <v>0</v>
      </c>
      <c r="M61" s="219">
        <v>0</v>
      </c>
      <c r="N61" s="219">
        <v>1</v>
      </c>
      <c r="O61" s="219">
        <v>0</v>
      </c>
      <c r="P61" s="246">
        <v>0</v>
      </c>
      <c r="Q61" s="246">
        <v>0</v>
      </c>
      <c r="R61" s="246">
        <v>0</v>
      </c>
      <c r="S61" s="247">
        <v>0</v>
      </c>
      <c r="T61" s="8">
        <v>0</v>
      </c>
    </row>
    <row r="62" spans="1:20" ht="31.5">
      <c r="A62" s="627"/>
      <c r="B62" s="630"/>
      <c r="C62" s="679"/>
      <c r="D62" s="674"/>
      <c r="E62" s="677"/>
      <c r="F62" s="70" t="s">
        <v>109</v>
      </c>
      <c r="G62" s="69">
        <v>1</v>
      </c>
      <c r="H62" s="217">
        <v>0.6</v>
      </c>
      <c r="I62" s="218">
        <v>1</v>
      </c>
      <c r="J62" s="219">
        <v>1</v>
      </c>
      <c r="K62" s="561">
        <v>1</v>
      </c>
      <c r="L62" s="561">
        <v>1</v>
      </c>
      <c r="M62" s="561">
        <v>1</v>
      </c>
      <c r="N62" s="561">
        <v>1</v>
      </c>
      <c r="O62" s="219">
        <v>0</v>
      </c>
      <c r="P62" s="219">
        <v>0</v>
      </c>
      <c r="Q62" s="219">
        <v>0</v>
      </c>
      <c r="R62" s="219">
        <v>0</v>
      </c>
      <c r="S62" s="220">
        <v>0</v>
      </c>
      <c r="T62" s="8">
        <v>0</v>
      </c>
    </row>
    <row r="63" spans="1:20" ht="31.5">
      <c r="A63" s="627"/>
      <c r="B63" s="630"/>
      <c r="C63" s="679"/>
      <c r="D63" s="674"/>
      <c r="E63" s="677"/>
      <c r="F63" s="70" t="s">
        <v>110</v>
      </c>
      <c r="G63" s="69">
        <v>1</v>
      </c>
      <c r="H63" s="217">
        <v>1</v>
      </c>
      <c r="I63" s="218">
        <v>1</v>
      </c>
      <c r="J63" s="219">
        <v>1</v>
      </c>
      <c r="K63" s="219">
        <v>1</v>
      </c>
      <c r="L63" s="219">
        <v>1</v>
      </c>
      <c r="M63" s="219">
        <v>1</v>
      </c>
      <c r="N63" s="219">
        <v>1</v>
      </c>
      <c r="O63" s="219">
        <v>0</v>
      </c>
      <c r="P63" s="219">
        <v>0</v>
      </c>
      <c r="Q63" s="219">
        <v>0</v>
      </c>
      <c r="R63" s="219">
        <v>0</v>
      </c>
      <c r="S63" s="220">
        <v>0</v>
      </c>
      <c r="T63" s="8">
        <v>0</v>
      </c>
    </row>
    <row r="64" spans="1:20">
      <c r="A64" s="627"/>
      <c r="B64" s="630"/>
      <c r="C64" s="679"/>
      <c r="D64" s="674"/>
      <c r="E64" s="677"/>
      <c r="F64" s="70" t="s">
        <v>79</v>
      </c>
      <c r="G64" s="69">
        <v>1</v>
      </c>
      <c r="H64" s="217">
        <v>0.79</v>
      </c>
      <c r="I64" s="218">
        <v>0.77</v>
      </c>
      <c r="J64" s="219">
        <v>0.89</v>
      </c>
      <c r="K64" s="219">
        <v>0.79</v>
      </c>
      <c r="L64" s="219">
        <v>0.81</v>
      </c>
      <c r="M64" s="219">
        <v>0.71</v>
      </c>
      <c r="N64" s="219">
        <v>0.69</v>
      </c>
      <c r="O64" s="219">
        <v>0</v>
      </c>
      <c r="P64" s="219">
        <v>0</v>
      </c>
      <c r="Q64" s="219">
        <v>0</v>
      </c>
      <c r="R64" s="219">
        <v>0</v>
      </c>
      <c r="S64" s="220">
        <v>0</v>
      </c>
      <c r="T64" s="8">
        <v>0</v>
      </c>
    </row>
    <row r="65" spans="1:20">
      <c r="A65" s="627"/>
      <c r="B65" s="630"/>
      <c r="C65" s="679"/>
      <c r="D65" s="674"/>
      <c r="E65" s="677" t="s">
        <v>111</v>
      </c>
      <c r="F65" s="68" t="s">
        <v>107</v>
      </c>
      <c r="G65" s="69">
        <v>1</v>
      </c>
      <c r="H65" s="245">
        <v>0</v>
      </c>
      <c r="I65" s="218">
        <v>0</v>
      </c>
      <c r="J65" s="219">
        <v>0</v>
      </c>
      <c r="K65" s="219">
        <v>0</v>
      </c>
      <c r="L65" s="219">
        <v>0</v>
      </c>
      <c r="M65" s="219">
        <v>0</v>
      </c>
      <c r="N65" s="219">
        <v>0</v>
      </c>
      <c r="O65" s="219">
        <v>0</v>
      </c>
      <c r="P65" s="219">
        <v>0</v>
      </c>
      <c r="Q65" s="219">
        <v>0</v>
      </c>
      <c r="R65" s="219">
        <v>0</v>
      </c>
      <c r="S65" s="220">
        <v>0</v>
      </c>
      <c r="T65" s="8">
        <f t="shared" si="0"/>
        <v>0</v>
      </c>
    </row>
    <row r="66" spans="1:20" ht="47.25">
      <c r="A66" s="627"/>
      <c r="B66" s="630"/>
      <c r="C66" s="679"/>
      <c r="D66" s="674"/>
      <c r="E66" s="677"/>
      <c r="F66" s="68" t="s">
        <v>112</v>
      </c>
      <c r="G66" s="69">
        <v>1</v>
      </c>
      <c r="H66" s="245">
        <v>0</v>
      </c>
      <c r="I66" s="218">
        <v>0</v>
      </c>
      <c r="J66" s="219">
        <v>0</v>
      </c>
      <c r="K66" s="219">
        <v>0</v>
      </c>
      <c r="L66" s="219">
        <v>0</v>
      </c>
      <c r="M66" s="219">
        <v>0</v>
      </c>
      <c r="N66" s="219">
        <v>0</v>
      </c>
      <c r="O66" s="246">
        <v>0</v>
      </c>
      <c r="P66" s="246">
        <v>0</v>
      </c>
      <c r="Q66" s="246">
        <v>0</v>
      </c>
      <c r="R66" s="246">
        <v>0</v>
      </c>
      <c r="S66" s="247">
        <v>0</v>
      </c>
      <c r="T66" s="8">
        <f t="shared" si="0"/>
        <v>0</v>
      </c>
    </row>
    <row r="67" spans="1:20">
      <c r="A67" s="627"/>
      <c r="B67" s="630"/>
      <c r="C67" s="679"/>
      <c r="D67" s="674"/>
      <c r="E67" s="677"/>
      <c r="F67" s="70" t="s">
        <v>79</v>
      </c>
      <c r="G67" s="69">
        <v>1</v>
      </c>
      <c r="H67" s="217">
        <v>1</v>
      </c>
      <c r="I67" s="218">
        <v>1</v>
      </c>
      <c r="J67" s="219">
        <v>1</v>
      </c>
      <c r="K67" s="561">
        <v>1</v>
      </c>
      <c r="L67" s="219">
        <v>1</v>
      </c>
      <c r="M67" s="219">
        <v>1</v>
      </c>
      <c r="N67" s="219">
        <v>1</v>
      </c>
      <c r="O67" s="219">
        <v>0</v>
      </c>
      <c r="P67" s="219">
        <v>0</v>
      </c>
      <c r="Q67" s="219">
        <v>0</v>
      </c>
      <c r="R67" s="219">
        <v>0</v>
      </c>
      <c r="S67" s="220">
        <v>0</v>
      </c>
      <c r="T67" s="8">
        <f t="shared" si="0"/>
        <v>0.58333333333333337</v>
      </c>
    </row>
    <row r="68" spans="1:20">
      <c r="A68" s="627"/>
      <c r="B68" s="630"/>
      <c r="C68" s="679"/>
      <c r="D68" s="674"/>
      <c r="E68" s="71" t="s">
        <v>34</v>
      </c>
      <c r="F68" s="70" t="s">
        <v>35</v>
      </c>
      <c r="G68" s="69">
        <v>1</v>
      </c>
      <c r="H68" s="217">
        <v>1</v>
      </c>
      <c r="I68" s="218">
        <v>1</v>
      </c>
      <c r="J68" s="219">
        <v>1</v>
      </c>
      <c r="K68" s="219">
        <v>1</v>
      </c>
      <c r="L68" s="219">
        <v>1</v>
      </c>
      <c r="M68" s="219">
        <v>1</v>
      </c>
      <c r="N68" s="219">
        <v>1</v>
      </c>
      <c r="O68" s="219">
        <v>0</v>
      </c>
      <c r="P68" s="219">
        <v>0</v>
      </c>
      <c r="Q68" s="219">
        <v>0</v>
      </c>
      <c r="R68" s="219">
        <v>0</v>
      </c>
      <c r="S68" s="220">
        <v>0</v>
      </c>
      <c r="T68" s="8">
        <f t="shared" si="0"/>
        <v>0.58333333333333337</v>
      </c>
    </row>
    <row r="69" spans="1:20" ht="63.75" thickBot="1">
      <c r="A69" s="627"/>
      <c r="B69" s="630"/>
      <c r="C69" s="679"/>
      <c r="D69" s="675"/>
      <c r="E69" s="72" t="s">
        <v>36</v>
      </c>
      <c r="F69" s="73" t="s">
        <v>113</v>
      </c>
      <c r="G69" s="74">
        <v>1</v>
      </c>
      <c r="H69" s="217">
        <v>0</v>
      </c>
      <c r="I69" s="219">
        <v>0</v>
      </c>
      <c r="J69" s="219">
        <v>0</v>
      </c>
      <c r="K69" s="219">
        <v>0</v>
      </c>
      <c r="L69" s="219">
        <v>0</v>
      </c>
      <c r="M69" s="219">
        <v>0</v>
      </c>
      <c r="N69" s="219">
        <v>0</v>
      </c>
      <c r="O69" s="219">
        <v>0</v>
      </c>
      <c r="P69" s="219">
        <v>0</v>
      </c>
      <c r="Q69" s="219">
        <v>0</v>
      </c>
      <c r="R69" s="219">
        <v>0</v>
      </c>
      <c r="S69" s="220">
        <v>0</v>
      </c>
      <c r="T69" s="8">
        <f t="shared" si="0"/>
        <v>0</v>
      </c>
    </row>
    <row r="70" spans="1:20" ht="30">
      <c r="A70" s="627"/>
      <c r="B70" s="630"/>
      <c r="C70" s="679"/>
      <c r="D70" s="684" t="s">
        <v>114</v>
      </c>
      <c r="E70" s="75" t="s">
        <v>115</v>
      </c>
      <c r="F70" s="76" t="s">
        <v>116</v>
      </c>
      <c r="G70" s="77">
        <v>1</v>
      </c>
      <c r="H70" s="239">
        <v>0</v>
      </c>
      <c r="I70" s="240">
        <v>1</v>
      </c>
      <c r="J70" s="215">
        <v>1</v>
      </c>
      <c r="K70" s="240">
        <v>1</v>
      </c>
      <c r="L70" s="240">
        <v>1</v>
      </c>
      <c r="M70" s="240">
        <v>1</v>
      </c>
      <c r="N70" s="240">
        <v>1</v>
      </c>
      <c r="O70" s="240">
        <v>0</v>
      </c>
      <c r="P70" s="240">
        <v>0</v>
      </c>
      <c r="Q70" s="240">
        <v>0</v>
      </c>
      <c r="R70" s="240">
        <v>0</v>
      </c>
      <c r="S70" s="243">
        <v>0</v>
      </c>
      <c r="T70" s="8">
        <f t="shared" si="0"/>
        <v>0.5</v>
      </c>
    </row>
    <row r="71" spans="1:20" ht="26.25" customHeight="1">
      <c r="A71" s="627"/>
      <c r="B71" s="630"/>
      <c r="C71" s="679"/>
      <c r="D71" s="684"/>
      <c r="E71" s="78" t="s">
        <v>117</v>
      </c>
      <c r="F71" s="76" t="s">
        <v>59</v>
      </c>
      <c r="G71" s="79">
        <v>1</v>
      </c>
      <c r="H71" s="245">
        <v>0</v>
      </c>
      <c r="I71" s="250">
        <v>1</v>
      </c>
      <c r="J71" s="246">
        <v>1</v>
      </c>
      <c r="K71" s="246">
        <v>1</v>
      </c>
      <c r="L71" s="219">
        <v>1</v>
      </c>
      <c r="M71" s="246">
        <v>1</v>
      </c>
      <c r="N71" s="246">
        <v>1</v>
      </c>
      <c r="O71" s="246">
        <v>0</v>
      </c>
      <c r="P71" s="246">
        <v>0</v>
      </c>
      <c r="Q71" s="246">
        <v>0</v>
      </c>
      <c r="R71" s="246">
        <v>0</v>
      </c>
      <c r="S71" s="247">
        <v>0</v>
      </c>
      <c r="T71" s="8">
        <f t="shared" si="0"/>
        <v>0.5</v>
      </c>
    </row>
    <row r="72" spans="1:20">
      <c r="A72" s="627"/>
      <c r="B72" s="630"/>
      <c r="C72" s="679"/>
      <c r="D72" s="684"/>
      <c r="E72" s="686" t="s">
        <v>75</v>
      </c>
      <c r="F72" s="80" t="s">
        <v>60</v>
      </c>
      <c r="G72" s="79">
        <v>1</v>
      </c>
      <c r="H72" s="245">
        <v>0</v>
      </c>
      <c r="I72" s="250">
        <v>1</v>
      </c>
      <c r="J72" s="246">
        <v>1</v>
      </c>
      <c r="K72" s="219">
        <v>1</v>
      </c>
      <c r="L72" s="219">
        <v>1</v>
      </c>
      <c r="M72" s="219">
        <v>1</v>
      </c>
      <c r="N72" s="219">
        <v>1</v>
      </c>
      <c r="O72" s="246">
        <v>0</v>
      </c>
      <c r="P72" s="246">
        <v>0</v>
      </c>
      <c r="Q72" s="246">
        <v>0</v>
      </c>
      <c r="R72" s="246">
        <v>0</v>
      </c>
      <c r="S72" s="247">
        <v>0</v>
      </c>
      <c r="T72" s="8">
        <f t="shared" si="0"/>
        <v>0.5</v>
      </c>
    </row>
    <row r="73" spans="1:20" ht="30">
      <c r="A73" s="627"/>
      <c r="B73" s="630"/>
      <c r="C73" s="679"/>
      <c r="D73" s="684"/>
      <c r="E73" s="687"/>
      <c r="F73" s="80" t="s">
        <v>118</v>
      </c>
      <c r="G73" s="79">
        <v>0</v>
      </c>
      <c r="H73" s="217">
        <v>0.06</v>
      </c>
      <c r="I73" s="218">
        <v>0.04</v>
      </c>
      <c r="J73" s="219">
        <v>0.02</v>
      </c>
      <c r="K73" s="219">
        <v>0.02</v>
      </c>
      <c r="L73" s="219">
        <v>0.02</v>
      </c>
      <c r="M73" s="219">
        <v>0</v>
      </c>
      <c r="N73" s="219">
        <v>0.02</v>
      </c>
      <c r="O73" s="219">
        <v>0</v>
      </c>
      <c r="P73" s="219">
        <v>0</v>
      </c>
      <c r="Q73" s="219">
        <v>0</v>
      </c>
      <c r="R73" s="219">
        <v>0</v>
      </c>
      <c r="S73" s="220">
        <v>0</v>
      </c>
      <c r="T73" s="8">
        <f t="shared" si="0"/>
        <v>1.4999999999999999E-2</v>
      </c>
    </row>
    <row r="74" spans="1:20">
      <c r="A74" s="627"/>
      <c r="B74" s="630"/>
      <c r="C74" s="679"/>
      <c r="D74" s="684"/>
      <c r="E74" s="688"/>
      <c r="F74" s="80" t="s">
        <v>79</v>
      </c>
      <c r="G74" s="79">
        <v>1</v>
      </c>
      <c r="H74" s="217">
        <v>0.94</v>
      </c>
      <c r="I74" s="218">
        <v>0.96</v>
      </c>
      <c r="J74" s="219">
        <v>0.98</v>
      </c>
      <c r="K74" s="219">
        <v>0.98</v>
      </c>
      <c r="L74" s="219">
        <v>0.98</v>
      </c>
      <c r="M74" s="219">
        <v>1</v>
      </c>
      <c r="N74" s="219">
        <v>0.98</v>
      </c>
      <c r="O74" s="219">
        <v>0</v>
      </c>
      <c r="P74" s="219">
        <v>0</v>
      </c>
      <c r="Q74" s="219">
        <v>0</v>
      </c>
      <c r="R74" s="219">
        <v>0</v>
      </c>
      <c r="S74" s="220">
        <v>0</v>
      </c>
      <c r="T74" s="8">
        <f t="shared" si="0"/>
        <v>0.56833333333333336</v>
      </c>
    </row>
    <row r="75" spans="1:20">
      <c r="A75" s="627"/>
      <c r="B75" s="630"/>
      <c r="C75" s="679"/>
      <c r="D75" s="684"/>
      <c r="E75" s="78" t="s">
        <v>34</v>
      </c>
      <c r="F75" s="80" t="s">
        <v>35</v>
      </c>
      <c r="G75" s="79">
        <v>1</v>
      </c>
      <c r="H75" s="217">
        <v>1</v>
      </c>
      <c r="I75" s="218">
        <v>1</v>
      </c>
      <c r="J75" s="219">
        <v>1</v>
      </c>
      <c r="K75" s="219">
        <v>1</v>
      </c>
      <c r="L75" s="219">
        <v>1</v>
      </c>
      <c r="M75" s="219">
        <v>1</v>
      </c>
      <c r="N75" s="219">
        <v>1</v>
      </c>
      <c r="O75" s="219">
        <v>0</v>
      </c>
      <c r="P75" s="219">
        <v>0</v>
      </c>
      <c r="Q75" s="219">
        <v>0</v>
      </c>
      <c r="R75" s="219">
        <v>0</v>
      </c>
      <c r="S75" s="220">
        <v>0</v>
      </c>
      <c r="T75" s="8">
        <f t="shared" si="0"/>
        <v>0.58333333333333337</v>
      </c>
    </row>
    <row r="76" spans="1:20" ht="45">
      <c r="A76" s="627"/>
      <c r="B76" s="630"/>
      <c r="C76" s="679"/>
      <c r="D76" s="684"/>
      <c r="E76" s="78" t="s">
        <v>36</v>
      </c>
      <c r="F76" s="80" t="s">
        <v>119</v>
      </c>
      <c r="G76" s="79">
        <v>1</v>
      </c>
      <c r="H76" s="217">
        <v>1</v>
      </c>
      <c r="I76" s="218">
        <v>1</v>
      </c>
      <c r="J76" s="219">
        <v>1</v>
      </c>
      <c r="K76" s="219">
        <v>1</v>
      </c>
      <c r="L76" s="219">
        <v>1</v>
      </c>
      <c r="M76" s="219">
        <v>1</v>
      </c>
      <c r="N76" s="219">
        <v>1</v>
      </c>
      <c r="O76" s="219">
        <v>0</v>
      </c>
      <c r="P76" s="219">
        <v>0</v>
      </c>
      <c r="Q76" s="219">
        <v>0</v>
      </c>
      <c r="R76" s="219">
        <v>0</v>
      </c>
      <c r="S76" s="220">
        <v>0</v>
      </c>
      <c r="T76" s="8">
        <f t="shared" si="0"/>
        <v>0.58333333333333337</v>
      </c>
    </row>
    <row r="77" spans="1:20" ht="16.5" thickBot="1">
      <c r="A77" s="627"/>
      <c r="B77" s="630"/>
      <c r="C77" s="679"/>
      <c r="D77" s="685"/>
      <c r="E77" s="81" t="s">
        <v>38</v>
      </c>
      <c r="F77" s="82" t="s">
        <v>52</v>
      </c>
      <c r="G77" s="83">
        <v>1</v>
      </c>
      <c r="H77" s="221">
        <v>1</v>
      </c>
      <c r="I77" s="222">
        <v>1</v>
      </c>
      <c r="J77" s="223">
        <v>1</v>
      </c>
      <c r="K77" s="223">
        <v>1</v>
      </c>
      <c r="L77" s="223">
        <v>0</v>
      </c>
      <c r="M77" s="223">
        <v>1</v>
      </c>
      <c r="N77" s="223">
        <v>1</v>
      </c>
      <c r="O77" s="223">
        <v>0</v>
      </c>
      <c r="P77" s="223">
        <v>0</v>
      </c>
      <c r="Q77" s="223">
        <v>0</v>
      </c>
      <c r="R77" s="223">
        <v>0</v>
      </c>
      <c r="S77" s="224">
        <v>0</v>
      </c>
      <c r="T77" s="8">
        <f t="shared" si="0"/>
        <v>0.5</v>
      </c>
    </row>
    <row r="78" spans="1:20">
      <c r="A78" s="627"/>
      <c r="B78" s="630"/>
      <c r="C78" s="679"/>
      <c r="D78" s="642" t="s">
        <v>120</v>
      </c>
      <c r="E78" s="84" t="s">
        <v>121</v>
      </c>
      <c r="F78" s="85" t="s">
        <v>116</v>
      </c>
      <c r="G78" s="86">
        <v>1</v>
      </c>
      <c r="H78" s="255">
        <v>0</v>
      </c>
      <c r="I78" s="229">
        <v>0</v>
      </c>
      <c r="J78" s="256">
        <v>0.5</v>
      </c>
      <c r="K78" s="256">
        <v>0.5</v>
      </c>
      <c r="L78" s="253">
        <v>0.5</v>
      </c>
      <c r="M78" s="253">
        <v>0.5</v>
      </c>
      <c r="N78" s="253">
        <v>0.5</v>
      </c>
      <c r="O78" s="253">
        <v>0</v>
      </c>
      <c r="P78" s="253">
        <v>0</v>
      </c>
      <c r="Q78" s="253">
        <v>0</v>
      </c>
      <c r="R78" s="253">
        <v>0</v>
      </c>
      <c r="S78" s="254">
        <v>0</v>
      </c>
      <c r="T78" s="8">
        <f t="shared" si="0"/>
        <v>0.20833333333333334</v>
      </c>
    </row>
    <row r="79" spans="1:20" ht="31.5">
      <c r="A79" s="627"/>
      <c r="B79" s="630"/>
      <c r="C79" s="679"/>
      <c r="D79" s="643"/>
      <c r="E79" s="37" t="s">
        <v>122</v>
      </c>
      <c r="F79" s="87" t="s">
        <v>59</v>
      </c>
      <c r="G79" s="41">
        <v>1</v>
      </c>
      <c r="H79" s="245">
        <v>0</v>
      </c>
      <c r="I79" s="249">
        <v>0</v>
      </c>
      <c r="J79" s="246">
        <v>0</v>
      </c>
      <c r="K79" s="219">
        <v>0</v>
      </c>
      <c r="L79" s="219">
        <v>0</v>
      </c>
      <c r="M79" s="219">
        <v>0</v>
      </c>
      <c r="N79" s="219">
        <v>0</v>
      </c>
      <c r="O79" s="246">
        <v>0</v>
      </c>
      <c r="P79" s="246">
        <v>0</v>
      </c>
      <c r="Q79" s="246">
        <v>0</v>
      </c>
      <c r="R79" s="246">
        <v>0</v>
      </c>
      <c r="S79" s="247">
        <v>0</v>
      </c>
      <c r="T79" s="8">
        <f t="shared" si="0"/>
        <v>0</v>
      </c>
    </row>
    <row r="80" spans="1:20">
      <c r="A80" s="627"/>
      <c r="B80" s="630"/>
      <c r="C80" s="679"/>
      <c r="D80" s="643"/>
      <c r="E80" s="600" t="s">
        <v>75</v>
      </c>
      <c r="F80" s="88" t="s">
        <v>60</v>
      </c>
      <c r="G80" s="41">
        <v>1</v>
      </c>
      <c r="H80" s="245">
        <v>0</v>
      </c>
      <c r="I80" s="250">
        <v>0</v>
      </c>
      <c r="J80" s="246">
        <v>0</v>
      </c>
      <c r="K80" s="219">
        <v>0</v>
      </c>
      <c r="L80" s="219">
        <v>0</v>
      </c>
      <c r="M80" s="219">
        <v>0</v>
      </c>
      <c r="N80" s="219">
        <v>0</v>
      </c>
      <c r="O80" s="246">
        <v>0</v>
      </c>
      <c r="P80" s="246">
        <v>0</v>
      </c>
      <c r="Q80" s="246">
        <v>0</v>
      </c>
      <c r="R80" s="246">
        <v>0</v>
      </c>
      <c r="S80" s="247">
        <v>0</v>
      </c>
      <c r="T80" s="8">
        <f t="shared" si="0"/>
        <v>0</v>
      </c>
    </row>
    <row r="81" spans="1:20">
      <c r="A81" s="627"/>
      <c r="B81" s="630"/>
      <c r="C81" s="679"/>
      <c r="D81" s="643"/>
      <c r="E81" s="601"/>
      <c r="F81" s="88" t="s">
        <v>79</v>
      </c>
      <c r="G81" s="41">
        <v>1</v>
      </c>
      <c r="H81" s="217">
        <v>1</v>
      </c>
      <c r="I81" s="218">
        <v>1</v>
      </c>
      <c r="J81" s="219">
        <v>0.95</v>
      </c>
      <c r="K81" s="219">
        <v>0.88</v>
      </c>
      <c r="L81" s="219">
        <v>0.88</v>
      </c>
      <c r="M81" s="219">
        <v>0.48</v>
      </c>
      <c r="N81" s="219">
        <v>0.14000000000000001</v>
      </c>
      <c r="O81" s="219">
        <v>0</v>
      </c>
      <c r="P81" s="219">
        <v>0</v>
      </c>
      <c r="Q81" s="219">
        <v>0</v>
      </c>
      <c r="R81" s="219">
        <v>0</v>
      </c>
      <c r="S81" s="220">
        <v>0</v>
      </c>
      <c r="T81" s="8">
        <f t="shared" si="0"/>
        <v>0.4441666666666666</v>
      </c>
    </row>
    <row r="82" spans="1:20" ht="31.5">
      <c r="A82" s="627"/>
      <c r="B82" s="630"/>
      <c r="C82" s="679"/>
      <c r="D82" s="643"/>
      <c r="E82" s="601"/>
      <c r="F82" s="88" t="s">
        <v>123</v>
      </c>
      <c r="G82" s="89">
        <v>0.15</v>
      </c>
      <c r="H82" s="217">
        <v>7.0000000000000007E-2</v>
      </c>
      <c r="I82" s="218">
        <v>0.1</v>
      </c>
      <c r="J82" s="219">
        <v>0.12</v>
      </c>
      <c r="K82" s="561">
        <v>0.06</v>
      </c>
      <c r="L82" s="561">
        <v>0.09</v>
      </c>
      <c r="M82" s="561">
        <v>7.0000000000000007E-2</v>
      </c>
      <c r="N82" s="561">
        <v>0.05</v>
      </c>
      <c r="O82" s="219">
        <v>0</v>
      </c>
      <c r="P82" s="219">
        <v>0</v>
      </c>
      <c r="Q82" s="219">
        <v>0</v>
      </c>
      <c r="R82" s="219">
        <v>0</v>
      </c>
      <c r="S82" s="220">
        <v>0</v>
      </c>
      <c r="T82" s="8">
        <f t="shared" si="0"/>
        <v>4.6666666666666669E-2</v>
      </c>
    </row>
    <row r="83" spans="1:20">
      <c r="A83" s="627"/>
      <c r="B83" s="630"/>
      <c r="C83" s="679"/>
      <c r="D83" s="643"/>
      <c r="E83" s="601"/>
      <c r="F83" s="88" t="s">
        <v>124</v>
      </c>
      <c r="G83" s="41">
        <v>1</v>
      </c>
      <c r="H83" s="217">
        <v>1</v>
      </c>
      <c r="I83" s="218">
        <v>1</v>
      </c>
      <c r="J83" s="219">
        <v>1</v>
      </c>
      <c r="K83" s="219">
        <v>1</v>
      </c>
      <c r="L83" s="219">
        <v>1</v>
      </c>
      <c r="M83" s="219">
        <v>1</v>
      </c>
      <c r="N83" s="219">
        <v>1</v>
      </c>
      <c r="O83" s="219">
        <v>0</v>
      </c>
      <c r="P83" s="219">
        <v>0</v>
      </c>
      <c r="Q83" s="219">
        <v>0</v>
      </c>
      <c r="R83" s="219">
        <v>0</v>
      </c>
      <c r="S83" s="220">
        <v>0</v>
      </c>
      <c r="T83" s="8">
        <f t="shared" si="0"/>
        <v>0.58333333333333337</v>
      </c>
    </row>
    <row r="84" spans="1:20" ht="31.5">
      <c r="A84" s="627"/>
      <c r="B84" s="630"/>
      <c r="C84" s="679"/>
      <c r="D84" s="643"/>
      <c r="E84" s="602"/>
      <c r="F84" s="88" t="s">
        <v>109</v>
      </c>
      <c r="G84" s="41">
        <v>1</v>
      </c>
      <c r="H84" s="217">
        <v>0.6</v>
      </c>
      <c r="I84" s="218">
        <v>1</v>
      </c>
      <c r="J84" s="219">
        <v>1</v>
      </c>
      <c r="K84" s="219">
        <v>1</v>
      </c>
      <c r="L84" s="219">
        <v>1</v>
      </c>
      <c r="M84" s="219">
        <v>1</v>
      </c>
      <c r="N84" s="219">
        <v>1</v>
      </c>
      <c r="O84" s="219">
        <v>0</v>
      </c>
      <c r="P84" s="219">
        <v>0</v>
      </c>
      <c r="Q84" s="219">
        <v>0</v>
      </c>
      <c r="R84" s="219">
        <v>0</v>
      </c>
      <c r="S84" s="220">
        <v>0</v>
      </c>
      <c r="T84" s="8">
        <f t="shared" si="0"/>
        <v>0.54999999999999993</v>
      </c>
    </row>
    <row r="85" spans="1:20">
      <c r="A85" s="627"/>
      <c r="B85" s="630"/>
      <c r="C85" s="679"/>
      <c r="D85" s="643"/>
      <c r="E85" s="37" t="s">
        <v>34</v>
      </c>
      <c r="F85" s="88" t="s">
        <v>35</v>
      </c>
      <c r="G85" s="41">
        <v>1</v>
      </c>
      <c r="H85" s="217">
        <v>1</v>
      </c>
      <c r="I85" s="218">
        <v>1</v>
      </c>
      <c r="J85" s="219">
        <v>1</v>
      </c>
      <c r="K85" s="219">
        <v>1</v>
      </c>
      <c r="L85" s="219">
        <v>1</v>
      </c>
      <c r="M85" s="219">
        <v>1</v>
      </c>
      <c r="N85" s="219">
        <v>1</v>
      </c>
      <c r="O85" s="219">
        <v>0</v>
      </c>
      <c r="P85" s="219">
        <v>0</v>
      </c>
      <c r="Q85" s="219">
        <v>0</v>
      </c>
      <c r="R85" s="219">
        <v>0</v>
      </c>
      <c r="S85" s="220">
        <v>0</v>
      </c>
      <c r="T85" s="8">
        <f t="shared" si="0"/>
        <v>0.58333333333333337</v>
      </c>
    </row>
    <row r="86" spans="1:20" ht="63">
      <c r="A86" s="627"/>
      <c r="B86" s="630"/>
      <c r="C86" s="679"/>
      <c r="D86" s="643"/>
      <c r="E86" s="37" t="s">
        <v>36</v>
      </c>
      <c r="F86" s="88" t="s">
        <v>126</v>
      </c>
      <c r="G86" s="41">
        <v>1</v>
      </c>
      <c r="H86" s="217">
        <v>1</v>
      </c>
      <c r="I86" s="218">
        <v>1</v>
      </c>
      <c r="J86" s="219">
        <v>1</v>
      </c>
      <c r="K86" s="219">
        <v>1</v>
      </c>
      <c r="L86" s="219">
        <v>1</v>
      </c>
      <c r="M86" s="219">
        <v>1</v>
      </c>
      <c r="N86" s="219">
        <v>1</v>
      </c>
      <c r="O86" s="219">
        <v>0</v>
      </c>
      <c r="P86" s="219">
        <v>0</v>
      </c>
      <c r="Q86" s="219">
        <v>0</v>
      </c>
      <c r="R86" s="219">
        <v>0</v>
      </c>
      <c r="S86" s="220">
        <v>0</v>
      </c>
      <c r="T86" s="8">
        <f t="shared" si="0"/>
        <v>0.58333333333333337</v>
      </c>
    </row>
    <row r="87" spans="1:20" ht="16.5" thickBot="1">
      <c r="A87" s="627"/>
      <c r="B87" s="630"/>
      <c r="C87" s="679"/>
      <c r="D87" s="644"/>
      <c r="E87" s="43" t="s">
        <v>38</v>
      </c>
      <c r="F87" s="90" t="s">
        <v>39</v>
      </c>
      <c r="G87" s="45">
        <v>1</v>
      </c>
      <c r="H87" s="221">
        <v>1</v>
      </c>
      <c r="I87" s="222">
        <v>1</v>
      </c>
      <c r="J87" s="223">
        <v>1</v>
      </c>
      <c r="K87" s="223">
        <v>1</v>
      </c>
      <c r="L87" s="223">
        <v>1</v>
      </c>
      <c r="M87" s="561">
        <v>1</v>
      </c>
      <c r="N87" s="223">
        <v>0</v>
      </c>
      <c r="O87" s="223">
        <v>0</v>
      </c>
      <c r="P87" s="223">
        <v>0</v>
      </c>
      <c r="Q87" s="223">
        <v>0</v>
      </c>
      <c r="R87" s="223">
        <v>0</v>
      </c>
      <c r="S87" s="224">
        <v>0</v>
      </c>
      <c r="T87" s="8">
        <f t="shared" si="0"/>
        <v>0.5</v>
      </c>
    </row>
    <row r="88" spans="1:20">
      <c r="A88" s="627"/>
      <c r="B88" s="630"/>
      <c r="C88" s="679"/>
      <c r="D88" s="603" t="s">
        <v>127</v>
      </c>
      <c r="E88" s="91" t="s">
        <v>128</v>
      </c>
      <c r="F88" s="47" t="s">
        <v>116</v>
      </c>
      <c r="G88" s="48">
        <v>1</v>
      </c>
      <c r="H88" s="213">
        <v>0</v>
      </c>
      <c r="I88" s="218">
        <v>0</v>
      </c>
      <c r="J88" s="240">
        <v>0</v>
      </c>
      <c r="K88" s="240">
        <v>0</v>
      </c>
      <c r="L88" s="240">
        <v>0</v>
      </c>
      <c r="M88" s="240">
        <v>0</v>
      </c>
      <c r="N88" s="240">
        <v>0</v>
      </c>
      <c r="O88" s="240">
        <v>0</v>
      </c>
      <c r="P88" s="240">
        <v>0</v>
      </c>
      <c r="Q88" s="240">
        <v>0</v>
      </c>
      <c r="R88" s="240">
        <v>0</v>
      </c>
      <c r="S88" s="243">
        <v>0</v>
      </c>
      <c r="T88" s="8">
        <f t="shared" si="0"/>
        <v>0</v>
      </c>
    </row>
    <row r="89" spans="1:20" ht="47.25">
      <c r="A89" s="627"/>
      <c r="B89" s="630"/>
      <c r="C89" s="679"/>
      <c r="D89" s="604"/>
      <c r="E89" s="92" t="s">
        <v>129</v>
      </c>
      <c r="F89" s="93" t="s">
        <v>130</v>
      </c>
      <c r="G89" s="51">
        <v>1</v>
      </c>
      <c r="H89" s="245">
        <v>0</v>
      </c>
      <c r="I89" s="218">
        <v>0</v>
      </c>
      <c r="J89" s="219">
        <v>0</v>
      </c>
      <c r="K89" s="219">
        <v>0</v>
      </c>
      <c r="L89" s="219">
        <v>0.5</v>
      </c>
      <c r="M89" s="219">
        <v>1</v>
      </c>
      <c r="N89" s="219">
        <v>1</v>
      </c>
      <c r="O89" s="219">
        <v>0</v>
      </c>
      <c r="P89" s="219">
        <v>0</v>
      </c>
      <c r="Q89" s="219">
        <v>0</v>
      </c>
      <c r="R89" s="219">
        <v>0</v>
      </c>
      <c r="S89" s="220">
        <v>0</v>
      </c>
      <c r="T89" s="8">
        <f t="shared" si="0"/>
        <v>0.20833333333333334</v>
      </c>
    </row>
    <row r="90" spans="1:20" ht="31.5">
      <c r="A90" s="627"/>
      <c r="B90" s="630"/>
      <c r="C90" s="679"/>
      <c r="D90" s="604"/>
      <c r="E90" s="606" t="s">
        <v>75</v>
      </c>
      <c r="F90" s="93" t="s">
        <v>131</v>
      </c>
      <c r="G90" s="51">
        <v>0.02</v>
      </c>
      <c r="H90" s="245">
        <v>0.02</v>
      </c>
      <c r="I90" s="218">
        <v>0.02</v>
      </c>
      <c r="J90" s="219">
        <v>0.01</v>
      </c>
      <c r="K90" s="219" t="s">
        <v>491</v>
      </c>
      <c r="L90" s="219">
        <v>0</v>
      </c>
      <c r="M90" s="219">
        <v>0.01</v>
      </c>
      <c r="N90" s="219">
        <v>0</v>
      </c>
      <c r="O90" s="219">
        <v>0</v>
      </c>
      <c r="P90" s="219">
        <v>0</v>
      </c>
      <c r="Q90" s="219">
        <v>0</v>
      </c>
      <c r="R90" s="219">
        <v>0</v>
      </c>
      <c r="S90" s="219">
        <v>0</v>
      </c>
      <c r="T90" s="94">
        <f t="shared" ref="T90:T92" si="3">SUM(H90:S90)/12</f>
        <v>5.0000000000000001E-3</v>
      </c>
    </row>
    <row r="91" spans="1:20" ht="47.25">
      <c r="A91" s="627"/>
      <c r="B91" s="630"/>
      <c r="C91" s="679"/>
      <c r="D91" s="604"/>
      <c r="E91" s="607"/>
      <c r="F91" s="93" t="s">
        <v>132</v>
      </c>
      <c r="G91" s="51">
        <v>1</v>
      </c>
      <c r="H91" s="217">
        <v>1</v>
      </c>
      <c r="I91" s="218">
        <v>1</v>
      </c>
      <c r="J91" s="219">
        <v>1</v>
      </c>
      <c r="K91" s="219">
        <v>1</v>
      </c>
      <c r="L91" s="561">
        <v>1</v>
      </c>
      <c r="M91" s="561">
        <v>1</v>
      </c>
      <c r="N91" s="561">
        <v>1</v>
      </c>
      <c r="O91" s="219">
        <v>0</v>
      </c>
      <c r="P91" s="219">
        <v>0</v>
      </c>
      <c r="Q91" s="219">
        <v>0</v>
      </c>
      <c r="R91" s="219">
        <v>0</v>
      </c>
      <c r="S91" s="219">
        <v>0</v>
      </c>
      <c r="T91" s="94">
        <f t="shared" si="3"/>
        <v>0.58333333333333337</v>
      </c>
    </row>
    <row r="92" spans="1:20" ht="31.5">
      <c r="A92" s="627"/>
      <c r="B92" s="630"/>
      <c r="C92" s="679"/>
      <c r="D92" s="604"/>
      <c r="E92" s="607"/>
      <c r="F92" s="93" t="s">
        <v>489</v>
      </c>
      <c r="G92" s="51">
        <v>1</v>
      </c>
      <c r="H92" s="217">
        <v>0.5</v>
      </c>
      <c r="I92" s="218">
        <v>0.5</v>
      </c>
      <c r="J92" s="219">
        <v>1</v>
      </c>
      <c r="K92" s="219">
        <v>1</v>
      </c>
      <c r="L92" s="219">
        <v>1</v>
      </c>
      <c r="M92" s="219">
        <v>1</v>
      </c>
      <c r="N92" s="219">
        <v>1</v>
      </c>
      <c r="O92" s="219">
        <v>0</v>
      </c>
      <c r="P92" s="219">
        <v>0</v>
      </c>
      <c r="Q92" s="219">
        <v>0</v>
      </c>
      <c r="R92" s="219">
        <v>0</v>
      </c>
      <c r="S92" s="219">
        <v>0</v>
      </c>
      <c r="T92" s="94">
        <f t="shared" si="3"/>
        <v>0.5</v>
      </c>
    </row>
    <row r="93" spans="1:20">
      <c r="A93" s="627"/>
      <c r="B93" s="630"/>
      <c r="C93" s="679"/>
      <c r="D93" s="604"/>
      <c r="E93" s="608"/>
      <c r="F93" s="93" t="s">
        <v>79</v>
      </c>
      <c r="G93" s="51">
        <v>1</v>
      </c>
      <c r="H93" s="217">
        <v>1</v>
      </c>
      <c r="I93" s="218">
        <v>1</v>
      </c>
      <c r="J93" s="219">
        <v>1</v>
      </c>
      <c r="K93" s="219">
        <v>1</v>
      </c>
      <c r="L93" s="219">
        <v>1</v>
      </c>
      <c r="M93" s="219">
        <v>1</v>
      </c>
      <c r="N93" s="219">
        <v>1</v>
      </c>
      <c r="O93" s="219">
        <v>0</v>
      </c>
      <c r="P93" s="219">
        <v>0</v>
      </c>
      <c r="Q93" s="219">
        <v>0</v>
      </c>
      <c r="R93" s="232">
        <v>0</v>
      </c>
      <c r="S93" s="220">
        <v>0</v>
      </c>
      <c r="T93" s="8">
        <f t="shared" si="0"/>
        <v>0.58333333333333337</v>
      </c>
    </row>
    <row r="94" spans="1:20">
      <c r="A94" s="627"/>
      <c r="B94" s="630"/>
      <c r="C94" s="679"/>
      <c r="D94" s="604"/>
      <c r="E94" s="92" t="s">
        <v>34</v>
      </c>
      <c r="F94" s="93" t="s">
        <v>35</v>
      </c>
      <c r="G94" s="51">
        <v>1</v>
      </c>
      <c r="H94" s="217">
        <v>1</v>
      </c>
      <c r="I94" s="218">
        <v>1</v>
      </c>
      <c r="J94" s="219">
        <v>1</v>
      </c>
      <c r="K94" s="219">
        <v>1</v>
      </c>
      <c r="L94" s="219">
        <v>1</v>
      </c>
      <c r="M94" s="219">
        <v>1</v>
      </c>
      <c r="N94" s="219">
        <v>1</v>
      </c>
      <c r="O94" s="219">
        <v>0</v>
      </c>
      <c r="P94" s="219">
        <v>0</v>
      </c>
      <c r="Q94" s="219">
        <v>0</v>
      </c>
      <c r="R94" s="219">
        <v>0</v>
      </c>
      <c r="S94" s="220">
        <v>0</v>
      </c>
      <c r="T94" s="8">
        <f t="shared" si="0"/>
        <v>0.58333333333333337</v>
      </c>
    </row>
    <row r="95" spans="1:20" ht="47.25">
      <c r="A95" s="627"/>
      <c r="B95" s="630"/>
      <c r="C95" s="679"/>
      <c r="D95" s="604"/>
      <c r="E95" s="92" t="s">
        <v>36</v>
      </c>
      <c r="F95" s="93" t="s">
        <v>134</v>
      </c>
      <c r="G95" s="51">
        <v>1</v>
      </c>
      <c r="H95" s="217">
        <v>1</v>
      </c>
      <c r="I95" s="218">
        <v>1</v>
      </c>
      <c r="J95" s="219">
        <v>1</v>
      </c>
      <c r="K95" s="219">
        <v>1</v>
      </c>
      <c r="L95" s="219">
        <v>1</v>
      </c>
      <c r="M95" s="219">
        <v>1</v>
      </c>
      <c r="N95" s="219">
        <v>1</v>
      </c>
      <c r="O95" s="219">
        <v>0</v>
      </c>
      <c r="P95" s="219">
        <v>0</v>
      </c>
      <c r="Q95" s="219">
        <v>0</v>
      </c>
      <c r="R95" s="219">
        <v>0</v>
      </c>
      <c r="S95" s="220">
        <v>0</v>
      </c>
      <c r="T95" s="8">
        <f t="shared" si="0"/>
        <v>0.58333333333333337</v>
      </c>
    </row>
    <row r="96" spans="1:20" ht="32.25" thickBot="1">
      <c r="A96" s="627"/>
      <c r="B96" s="630"/>
      <c r="C96" s="679"/>
      <c r="D96" s="605"/>
      <c r="E96" s="95" t="s">
        <v>38</v>
      </c>
      <c r="F96" s="96" t="s">
        <v>135</v>
      </c>
      <c r="G96" s="54">
        <v>1</v>
      </c>
      <c r="H96" s="221">
        <v>1</v>
      </c>
      <c r="I96" s="222">
        <v>1</v>
      </c>
      <c r="J96" s="223">
        <v>1</v>
      </c>
      <c r="K96" s="223">
        <v>1</v>
      </c>
      <c r="L96" s="223">
        <v>0</v>
      </c>
      <c r="M96" s="219">
        <v>1</v>
      </c>
      <c r="N96" s="563">
        <v>1</v>
      </c>
      <c r="O96" s="223">
        <v>0</v>
      </c>
      <c r="P96" s="223">
        <v>0</v>
      </c>
      <c r="Q96" s="223">
        <v>0</v>
      </c>
      <c r="R96" s="223">
        <v>0</v>
      </c>
      <c r="S96" s="224">
        <v>0</v>
      </c>
      <c r="T96" s="8">
        <f t="shared" si="0"/>
        <v>0.5</v>
      </c>
    </row>
    <row r="97" spans="1:20" ht="47.25">
      <c r="A97" s="627"/>
      <c r="B97" s="630"/>
      <c r="C97" s="679"/>
      <c r="D97" s="609" t="s">
        <v>136</v>
      </c>
      <c r="E97" s="97" t="s">
        <v>137</v>
      </c>
      <c r="F97" s="57" t="s">
        <v>116</v>
      </c>
      <c r="G97" s="58">
        <v>1</v>
      </c>
      <c r="H97" s="239">
        <v>0</v>
      </c>
      <c r="I97" s="250">
        <v>0</v>
      </c>
      <c r="J97" s="215">
        <v>0</v>
      </c>
      <c r="K97" s="240">
        <v>0</v>
      </c>
      <c r="L97" s="240">
        <v>0</v>
      </c>
      <c r="M97" s="253">
        <v>0</v>
      </c>
      <c r="N97" s="240">
        <v>0</v>
      </c>
      <c r="O97" s="240">
        <v>0</v>
      </c>
      <c r="P97" s="240">
        <v>0</v>
      </c>
      <c r="Q97" s="240">
        <v>0</v>
      </c>
      <c r="R97" s="240">
        <v>0</v>
      </c>
      <c r="S97" s="243">
        <v>0</v>
      </c>
      <c r="T97" s="8">
        <f t="shared" si="0"/>
        <v>0</v>
      </c>
    </row>
    <row r="98" spans="1:20" ht="31.5">
      <c r="A98" s="627"/>
      <c r="B98" s="630"/>
      <c r="C98" s="679"/>
      <c r="D98" s="610"/>
      <c r="E98" s="62" t="s">
        <v>122</v>
      </c>
      <c r="F98" s="98" t="s">
        <v>130</v>
      </c>
      <c r="G98" s="60">
        <v>1</v>
      </c>
      <c r="H98" s="245">
        <v>0</v>
      </c>
      <c r="I98" s="250">
        <v>0</v>
      </c>
      <c r="J98" s="219">
        <v>0</v>
      </c>
      <c r="K98" s="219">
        <v>0</v>
      </c>
      <c r="L98" s="219">
        <v>0</v>
      </c>
      <c r="M98" s="246">
        <v>0</v>
      </c>
      <c r="N98" s="246">
        <v>0</v>
      </c>
      <c r="O98" s="246">
        <v>0</v>
      </c>
      <c r="P98" s="246">
        <v>0</v>
      </c>
      <c r="Q98" s="246">
        <v>0</v>
      </c>
      <c r="R98" s="246">
        <v>0</v>
      </c>
      <c r="S98" s="247">
        <v>0</v>
      </c>
      <c r="T98" s="8">
        <f t="shared" si="0"/>
        <v>0</v>
      </c>
    </row>
    <row r="99" spans="1:20" ht="31.5">
      <c r="A99" s="627"/>
      <c r="B99" s="630"/>
      <c r="C99" s="679"/>
      <c r="D99" s="610"/>
      <c r="E99" s="612" t="s">
        <v>75</v>
      </c>
      <c r="F99" s="98" t="s">
        <v>488</v>
      </c>
      <c r="G99" s="60">
        <v>1</v>
      </c>
      <c r="H99" s="217">
        <v>1</v>
      </c>
      <c r="I99" s="218">
        <v>1</v>
      </c>
      <c r="J99" s="219">
        <v>1</v>
      </c>
      <c r="K99" s="219">
        <v>1</v>
      </c>
      <c r="L99" s="219">
        <v>1</v>
      </c>
      <c r="M99" s="219">
        <v>1</v>
      </c>
      <c r="N99" s="219">
        <v>1</v>
      </c>
      <c r="O99" s="219">
        <v>0</v>
      </c>
      <c r="P99" s="219">
        <v>0</v>
      </c>
      <c r="Q99" s="219">
        <v>0</v>
      </c>
      <c r="R99" s="219">
        <v>0</v>
      </c>
      <c r="S99" s="220">
        <v>0</v>
      </c>
      <c r="T99" s="8">
        <f t="shared" ref="T99:T131" si="4">SUM(H99:S99)/12</f>
        <v>0.58333333333333337</v>
      </c>
    </row>
    <row r="100" spans="1:20" ht="31.5">
      <c r="A100" s="627"/>
      <c r="B100" s="630"/>
      <c r="C100" s="679"/>
      <c r="D100" s="610"/>
      <c r="E100" s="612"/>
      <c r="F100" s="98" t="s">
        <v>139</v>
      </c>
      <c r="G100" s="60">
        <v>1</v>
      </c>
      <c r="H100" s="217">
        <v>1</v>
      </c>
      <c r="I100" s="218">
        <v>1</v>
      </c>
      <c r="J100" s="219">
        <v>1</v>
      </c>
      <c r="K100" s="219">
        <v>1</v>
      </c>
      <c r="L100" s="219">
        <v>1</v>
      </c>
      <c r="M100" s="219">
        <v>1</v>
      </c>
      <c r="N100" s="219">
        <v>1</v>
      </c>
      <c r="O100" s="219">
        <v>0</v>
      </c>
      <c r="P100" s="219">
        <v>0</v>
      </c>
      <c r="Q100" s="219">
        <v>0</v>
      </c>
      <c r="R100" s="219">
        <v>0</v>
      </c>
      <c r="S100" s="220">
        <v>0</v>
      </c>
      <c r="T100" s="8">
        <f t="shared" si="4"/>
        <v>0.58333333333333337</v>
      </c>
    </row>
    <row r="101" spans="1:20">
      <c r="A101" s="627"/>
      <c r="B101" s="630"/>
      <c r="C101" s="679"/>
      <c r="D101" s="610"/>
      <c r="E101" s="613"/>
      <c r="F101" s="98" t="s">
        <v>79</v>
      </c>
      <c r="G101" s="60">
        <v>1</v>
      </c>
      <c r="H101" s="217">
        <v>0.79</v>
      </c>
      <c r="I101" s="218">
        <v>0.77</v>
      </c>
      <c r="J101" s="219">
        <v>0.89</v>
      </c>
      <c r="K101" s="219">
        <v>0.79</v>
      </c>
      <c r="L101" s="219">
        <v>0.81</v>
      </c>
      <c r="M101" s="219">
        <v>0.71</v>
      </c>
      <c r="N101" s="219">
        <v>0.69</v>
      </c>
      <c r="O101" s="219">
        <v>0</v>
      </c>
      <c r="P101" s="219">
        <v>0</v>
      </c>
      <c r="Q101" s="219">
        <v>0</v>
      </c>
      <c r="R101" s="219">
        <v>0</v>
      </c>
      <c r="S101" s="220">
        <v>0</v>
      </c>
      <c r="T101" s="8"/>
    </row>
    <row r="102" spans="1:20">
      <c r="A102" s="627"/>
      <c r="B102" s="630"/>
      <c r="C102" s="679"/>
      <c r="D102" s="610"/>
      <c r="E102" s="62" t="s">
        <v>34</v>
      </c>
      <c r="F102" s="98" t="s">
        <v>80</v>
      </c>
      <c r="G102" s="60">
        <v>1</v>
      </c>
      <c r="H102" s="217">
        <v>1</v>
      </c>
      <c r="I102" s="218">
        <v>1</v>
      </c>
      <c r="J102" s="219">
        <v>1</v>
      </c>
      <c r="K102" s="219">
        <v>1</v>
      </c>
      <c r="L102" s="219">
        <v>1</v>
      </c>
      <c r="M102" s="219">
        <v>1</v>
      </c>
      <c r="N102" s="219">
        <v>1</v>
      </c>
      <c r="O102" s="219">
        <v>0</v>
      </c>
      <c r="P102" s="219">
        <v>0</v>
      </c>
      <c r="Q102" s="219">
        <v>0</v>
      </c>
      <c r="R102" s="219">
        <v>0</v>
      </c>
      <c r="S102" s="220">
        <v>0</v>
      </c>
      <c r="T102" s="8">
        <f t="shared" si="4"/>
        <v>0.58333333333333337</v>
      </c>
    </row>
    <row r="103" spans="1:20" ht="47.25">
      <c r="A103" s="627"/>
      <c r="B103" s="630"/>
      <c r="C103" s="679"/>
      <c r="D103" s="610"/>
      <c r="E103" s="62" t="s">
        <v>36</v>
      </c>
      <c r="F103" s="98" t="s">
        <v>140</v>
      </c>
      <c r="G103" s="60">
        <v>1</v>
      </c>
      <c r="H103" s="217">
        <v>1</v>
      </c>
      <c r="I103" s="218">
        <v>1</v>
      </c>
      <c r="J103" s="219">
        <v>1</v>
      </c>
      <c r="K103" s="219">
        <v>1</v>
      </c>
      <c r="L103" s="219">
        <v>1</v>
      </c>
      <c r="M103" s="219">
        <v>1</v>
      </c>
      <c r="N103" s="219">
        <v>1</v>
      </c>
      <c r="O103" s="219">
        <v>0</v>
      </c>
      <c r="P103" s="219">
        <v>0</v>
      </c>
      <c r="Q103" s="219">
        <v>0</v>
      </c>
      <c r="R103" s="219">
        <v>0</v>
      </c>
      <c r="S103" s="220">
        <v>0</v>
      </c>
      <c r="T103" s="8">
        <f t="shared" si="4"/>
        <v>0.58333333333333337</v>
      </c>
    </row>
    <row r="104" spans="1:20" ht="16.5" thickBot="1">
      <c r="A104" s="627"/>
      <c r="B104" s="630"/>
      <c r="C104" s="679"/>
      <c r="D104" s="611"/>
      <c r="E104" s="99" t="s">
        <v>38</v>
      </c>
      <c r="F104" s="100" t="s">
        <v>52</v>
      </c>
      <c r="G104" s="101">
        <v>1</v>
      </c>
      <c r="H104" s="221">
        <v>1</v>
      </c>
      <c r="I104" s="222">
        <v>1</v>
      </c>
      <c r="J104" s="223">
        <v>1</v>
      </c>
      <c r="K104" s="223">
        <v>1</v>
      </c>
      <c r="L104" s="223">
        <v>0</v>
      </c>
      <c r="M104" s="219">
        <v>1</v>
      </c>
      <c r="N104" s="223">
        <v>1</v>
      </c>
      <c r="O104" s="223">
        <v>0</v>
      </c>
      <c r="P104" s="223">
        <v>0</v>
      </c>
      <c r="Q104" s="223">
        <v>0</v>
      </c>
      <c r="R104" s="223">
        <v>0</v>
      </c>
      <c r="S104" s="224">
        <v>0</v>
      </c>
      <c r="T104" s="8">
        <f t="shared" si="4"/>
        <v>0.5</v>
      </c>
    </row>
    <row r="105" spans="1:20" ht="31.5">
      <c r="A105" s="627"/>
      <c r="B105" s="630"/>
      <c r="C105" s="679"/>
      <c r="D105" s="594" t="s">
        <v>141</v>
      </c>
      <c r="E105" s="102" t="s">
        <v>142</v>
      </c>
      <c r="F105" s="103" t="s">
        <v>51</v>
      </c>
      <c r="G105" s="104">
        <v>1</v>
      </c>
      <c r="H105" s="239">
        <v>0</v>
      </c>
      <c r="I105" s="250">
        <v>0</v>
      </c>
      <c r="J105" s="215">
        <v>0</v>
      </c>
      <c r="K105" s="240">
        <v>0</v>
      </c>
      <c r="L105" s="240">
        <v>0</v>
      </c>
      <c r="M105" s="253">
        <v>0</v>
      </c>
      <c r="N105" s="240">
        <v>0</v>
      </c>
      <c r="O105" s="240">
        <v>0</v>
      </c>
      <c r="P105" s="240">
        <v>0</v>
      </c>
      <c r="Q105" s="240">
        <v>0</v>
      </c>
      <c r="R105" s="240">
        <v>0</v>
      </c>
      <c r="S105" s="243">
        <v>0</v>
      </c>
      <c r="T105" s="8">
        <f t="shared" si="4"/>
        <v>0</v>
      </c>
    </row>
    <row r="106" spans="1:20" ht="31.5">
      <c r="A106" s="627"/>
      <c r="B106" s="630"/>
      <c r="C106" s="679"/>
      <c r="D106" s="595"/>
      <c r="E106" s="105" t="s">
        <v>143</v>
      </c>
      <c r="F106" s="106" t="s">
        <v>59</v>
      </c>
      <c r="G106" s="107">
        <v>1</v>
      </c>
      <c r="H106" s="245">
        <v>0</v>
      </c>
      <c r="I106" s="250">
        <v>0</v>
      </c>
      <c r="J106" s="219">
        <v>0</v>
      </c>
      <c r="K106" s="219">
        <v>0</v>
      </c>
      <c r="L106" s="219">
        <v>0</v>
      </c>
      <c r="M106" s="246">
        <v>0</v>
      </c>
      <c r="N106" s="246">
        <v>0</v>
      </c>
      <c r="O106" s="246">
        <v>0</v>
      </c>
      <c r="P106" s="246">
        <v>0</v>
      </c>
      <c r="Q106" s="246">
        <v>0</v>
      </c>
      <c r="R106" s="246">
        <v>0</v>
      </c>
      <c r="S106" s="247">
        <v>0</v>
      </c>
      <c r="T106" s="8">
        <f t="shared" si="4"/>
        <v>0</v>
      </c>
    </row>
    <row r="107" spans="1:20">
      <c r="A107" s="627"/>
      <c r="B107" s="630"/>
      <c r="C107" s="679"/>
      <c r="D107" s="595"/>
      <c r="E107" s="689" t="s">
        <v>144</v>
      </c>
      <c r="F107" s="106" t="s">
        <v>60</v>
      </c>
      <c r="G107" s="107">
        <v>1</v>
      </c>
      <c r="H107" s="245">
        <v>0</v>
      </c>
      <c r="I107" s="250">
        <v>0</v>
      </c>
      <c r="J107" s="219">
        <v>0</v>
      </c>
      <c r="K107" s="219">
        <v>0</v>
      </c>
      <c r="L107" s="219">
        <v>0</v>
      </c>
      <c r="M107" s="242">
        <v>0</v>
      </c>
      <c r="N107" s="246">
        <v>0</v>
      </c>
      <c r="O107" s="246">
        <v>0</v>
      </c>
      <c r="P107" s="246">
        <v>0</v>
      </c>
      <c r="Q107" s="246">
        <v>0</v>
      </c>
      <c r="R107" s="246">
        <v>0</v>
      </c>
      <c r="S107" s="247">
        <v>0</v>
      </c>
      <c r="T107" s="8">
        <f t="shared" si="4"/>
        <v>0</v>
      </c>
    </row>
    <row r="108" spans="1:20">
      <c r="A108" s="627"/>
      <c r="B108" s="630"/>
      <c r="C108" s="679"/>
      <c r="D108" s="595"/>
      <c r="E108" s="690"/>
      <c r="F108" s="106" t="s">
        <v>79</v>
      </c>
      <c r="G108" s="107">
        <v>1</v>
      </c>
      <c r="H108" s="217">
        <v>1</v>
      </c>
      <c r="I108" s="218">
        <v>1</v>
      </c>
      <c r="J108" s="219">
        <v>1</v>
      </c>
      <c r="K108" s="219">
        <v>1</v>
      </c>
      <c r="L108" s="219">
        <v>1</v>
      </c>
      <c r="M108" s="219">
        <v>1</v>
      </c>
      <c r="N108" s="219">
        <v>1</v>
      </c>
      <c r="O108" s="219">
        <v>0</v>
      </c>
      <c r="P108" s="219">
        <v>0</v>
      </c>
      <c r="Q108" s="219">
        <v>0</v>
      </c>
      <c r="R108" s="219">
        <v>0</v>
      </c>
      <c r="S108" s="220">
        <v>0</v>
      </c>
      <c r="T108" s="8"/>
    </row>
    <row r="109" spans="1:20">
      <c r="A109" s="627"/>
      <c r="B109" s="630"/>
      <c r="C109" s="679"/>
      <c r="D109" s="595"/>
      <c r="E109" s="108" t="s">
        <v>34</v>
      </c>
      <c r="F109" s="106" t="s">
        <v>35</v>
      </c>
      <c r="G109" s="107">
        <v>1</v>
      </c>
      <c r="H109" s="217">
        <v>0</v>
      </c>
      <c r="I109" s="218">
        <v>1</v>
      </c>
      <c r="J109" s="219">
        <v>1</v>
      </c>
      <c r="K109" s="219">
        <v>1</v>
      </c>
      <c r="L109" s="219">
        <v>1</v>
      </c>
      <c r="M109" s="219">
        <v>1</v>
      </c>
      <c r="N109" s="219">
        <v>1</v>
      </c>
      <c r="O109" s="219">
        <v>0</v>
      </c>
      <c r="P109" s="219">
        <v>0</v>
      </c>
      <c r="Q109" s="219">
        <v>0</v>
      </c>
      <c r="R109" s="219">
        <v>0</v>
      </c>
      <c r="S109" s="220">
        <v>0</v>
      </c>
      <c r="T109" s="8">
        <f t="shared" si="4"/>
        <v>0.5</v>
      </c>
    </row>
    <row r="110" spans="1:20">
      <c r="A110" s="627"/>
      <c r="B110" s="630"/>
      <c r="C110" s="679"/>
      <c r="D110" s="595"/>
      <c r="E110" s="108" t="s">
        <v>36</v>
      </c>
      <c r="F110" s="106" t="s">
        <v>95</v>
      </c>
      <c r="G110" s="107">
        <v>1</v>
      </c>
      <c r="H110" s="217">
        <v>0</v>
      </c>
      <c r="I110" s="218">
        <v>1</v>
      </c>
      <c r="J110" s="219">
        <v>1</v>
      </c>
      <c r="K110" s="219">
        <v>1</v>
      </c>
      <c r="L110" s="219">
        <v>1</v>
      </c>
      <c r="M110" s="219">
        <v>1</v>
      </c>
      <c r="N110" s="219">
        <v>1</v>
      </c>
      <c r="O110" s="219">
        <v>0</v>
      </c>
      <c r="P110" s="219">
        <v>0</v>
      </c>
      <c r="Q110" s="219">
        <v>0</v>
      </c>
      <c r="R110" s="219">
        <v>0</v>
      </c>
      <c r="S110" s="220">
        <v>0</v>
      </c>
      <c r="T110" s="8">
        <f t="shared" si="4"/>
        <v>0.5</v>
      </c>
    </row>
    <row r="111" spans="1:20" ht="16.5" thickBot="1">
      <c r="A111" s="627"/>
      <c r="B111" s="630"/>
      <c r="C111" s="679"/>
      <c r="D111" s="596"/>
      <c r="E111" s="109" t="s">
        <v>38</v>
      </c>
      <c r="F111" s="110" t="s">
        <v>39</v>
      </c>
      <c r="G111" s="111">
        <v>1</v>
      </c>
      <c r="H111" s="221">
        <v>0</v>
      </c>
      <c r="I111" s="222">
        <v>1</v>
      </c>
      <c r="J111" s="223">
        <v>1</v>
      </c>
      <c r="K111" s="223">
        <v>1</v>
      </c>
      <c r="L111" s="223">
        <v>0</v>
      </c>
      <c r="M111" s="223">
        <v>1</v>
      </c>
      <c r="N111" s="223">
        <v>1</v>
      </c>
      <c r="O111" s="223">
        <v>0</v>
      </c>
      <c r="P111" s="223">
        <v>0</v>
      </c>
      <c r="Q111" s="223">
        <v>0</v>
      </c>
      <c r="R111" s="223">
        <v>0</v>
      </c>
      <c r="S111" s="224">
        <v>0</v>
      </c>
      <c r="T111" s="8">
        <f t="shared" si="4"/>
        <v>0.41666666666666669</v>
      </c>
    </row>
    <row r="112" spans="1:20" ht="31.5">
      <c r="A112" s="627"/>
      <c r="B112" s="630"/>
      <c r="C112" s="679"/>
      <c r="D112" s="691" t="s">
        <v>145</v>
      </c>
      <c r="E112" s="112" t="s">
        <v>146</v>
      </c>
      <c r="F112" s="113" t="s">
        <v>116</v>
      </c>
      <c r="G112" s="114">
        <v>1</v>
      </c>
      <c r="H112" s="239">
        <v>0</v>
      </c>
      <c r="I112" s="250">
        <v>0</v>
      </c>
      <c r="J112" s="215">
        <v>0</v>
      </c>
      <c r="K112" s="215">
        <v>0</v>
      </c>
      <c r="L112" s="240">
        <v>1</v>
      </c>
      <c r="M112" s="240">
        <v>1</v>
      </c>
      <c r="N112" s="240">
        <v>1</v>
      </c>
      <c r="O112" s="240">
        <v>0</v>
      </c>
      <c r="P112" s="240">
        <v>0</v>
      </c>
      <c r="Q112" s="240">
        <v>0</v>
      </c>
      <c r="R112" s="240">
        <v>0</v>
      </c>
      <c r="S112" s="243">
        <v>0</v>
      </c>
      <c r="T112" s="8">
        <f t="shared" si="4"/>
        <v>0.25</v>
      </c>
    </row>
    <row r="113" spans="1:20" ht="31.5">
      <c r="A113" s="627"/>
      <c r="B113" s="630"/>
      <c r="C113" s="679"/>
      <c r="D113" s="692"/>
      <c r="E113" s="115" t="s">
        <v>122</v>
      </c>
      <c r="F113" s="116" t="s">
        <v>147</v>
      </c>
      <c r="G113" s="117">
        <v>1</v>
      </c>
      <c r="H113" s="245">
        <v>0</v>
      </c>
      <c r="I113" s="250">
        <v>0</v>
      </c>
      <c r="J113" s="219">
        <v>0</v>
      </c>
      <c r="K113" s="219">
        <v>0</v>
      </c>
      <c r="L113" s="219">
        <v>0</v>
      </c>
      <c r="M113" s="246">
        <v>0</v>
      </c>
      <c r="N113" s="246">
        <v>1</v>
      </c>
      <c r="O113" s="246">
        <v>0</v>
      </c>
      <c r="P113" s="246">
        <v>0</v>
      </c>
      <c r="Q113" s="246">
        <v>0</v>
      </c>
      <c r="R113" s="246">
        <v>0</v>
      </c>
      <c r="S113" s="247">
        <v>0</v>
      </c>
      <c r="T113" s="8">
        <f t="shared" si="4"/>
        <v>8.3333333333333329E-2</v>
      </c>
    </row>
    <row r="114" spans="1:20" ht="31.5">
      <c r="A114" s="627"/>
      <c r="B114" s="630"/>
      <c r="C114" s="679"/>
      <c r="D114" s="692"/>
      <c r="E114" s="694" t="s">
        <v>144</v>
      </c>
      <c r="F114" s="116" t="s">
        <v>77</v>
      </c>
      <c r="G114" s="117">
        <v>1</v>
      </c>
      <c r="H114" s="217">
        <v>0.99</v>
      </c>
      <c r="I114" s="218">
        <v>0.99</v>
      </c>
      <c r="J114" s="219">
        <v>0.97970000000000002</v>
      </c>
      <c r="K114" s="219">
        <v>0</v>
      </c>
      <c r="L114" s="219">
        <v>0</v>
      </c>
      <c r="M114" s="219">
        <v>0</v>
      </c>
      <c r="N114" s="219">
        <v>0</v>
      </c>
      <c r="O114" s="219">
        <v>0</v>
      </c>
      <c r="P114" s="219">
        <v>0</v>
      </c>
      <c r="Q114" s="219">
        <v>0</v>
      </c>
      <c r="R114" s="219">
        <v>0</v>
      </c>
      <c r="S114" s="220">
        <v>0</v>
      </c>
      <c r="T114" s="8">
        <f t="shared" si="4"/>
        <v>0.24664166666666665</v>
      </c>
    </row>
    <row r="115" spans="1:20" ht="31.5">
      <c r="A115" s="627"/>
      <c r="B115" s="630"/>
      <c r="C115" s="679"/>
      <c r="D115" s="692"/>
      <c r="E115" s="694"/>
      <c r="F115" s="116" t="s">
        <v>148</v>
      </c>
      <c r="G115" s="117">
        <v>1</v>
      </c>
      <c r="H115" s="217">
        <v>0.6</v>
      </c>
      <c r="I115" s="218">
        <v>1</v>
      </c>
      <c r="J115" s="219">
        <v>1</v>
      </c>
      <c r="K115" s="219">
        <v>1</v>
      </c>
      <c r="L115" s="219">
        <v>1</v>
      </c>
      <c r="M115" s="219">
        <v>1</v>
      </c>
      <c r="N115" s="219">
        <v>1</v>
      </c>
      <c r="O115" s="219">
        <v>0</v>
      </c>
      <c r="P115" s="219">
        <v>0</v>
      </c>
      <c r="Q115" s="219">
        <v>0</v>
      </c>
      <c r="R115" s="219">
        <v>0</v>
      </c>
      <c r="S115" s="220">
        <v>0</v>
      </c>
      <c r="T115" s="8">
        <f t="shared" si="4"/>
        <v>0.54999999999999993</v>
      </c>
    </row>
    <row r="116" spans="1:20">
      <c r="A116" s="627"/>
      <c r="B116" s="630"/>
      <c r="C116" s="679"/>
      <c r="D116" s="692"/>
      <c r="E116" s="695"/>
      <c r="F116" s="116" t="s">
        <v>79</v>
      </c>
      <c r="G116" s="117">
        <v>1</v>
      </c>
      <c r="H116" s="217">
        <v>0.79</v>
      </c>
      <c r="I116" s="218">
        <v>0.77</v>
      </c>
      <c r="J116" s="219">
        <v>0.89</v>
      </c>
      <c r="K116" s="219">
        <v>0.79</v>
      </c>
      <c r="L116" s="219">
        <v>0.81</v>
      </c>
      <c r="M116" s="219">
        <v>0.71</v>
      </c>
      <c r="N116" s="219">
        <v>0.69</v>
      </c>
      <c r="O116" s="219">
        <v>0</v>
      </c>
      <c r="P116" s="219">
        <v>0</v>
      </c>
      <c r="Q116" s="219">
        <v>0</v>
      </c>
      <c r="R116" s="219">
        <v>0</v>
      </c>
      <c r="S116" s="220">
        <v>0</v>
      </c>
      <c r="T116" s="8">
        <f t="shared" si="4"/>
        <v>0.45416666666666677</v>
      </c>
    </row>
    <row r="117" spans="1:20">
      <c r="A117" s="627"/>
      <c r="B117" s="630"/>
      <c r="C117" s="679"/>
      <c r="D117" s="692"/>
      <c r="E117" s="118" t="s">
        <v>34</v>
      </c>
      <c r="F117" s="116" t="s">
        <v>35</v>
      </c>
      <c r="G117" s="117">
        <v>1</v>
      </c>
      <c r="H117" s="217">
        <v>1</v>
      </c>
      <c r="I117" s="218">
        <v>1</v>
      </c>
      <c r="J117" s="219">
        <v>1</v>
      </c>
      <c r="K117" s="219">
        <v>1</v>
      </c>
      <c r="L117" s="219">
        <v>1</v>
      </c>
      <c r="M117" s="219">
        <v>1</v>
      </c>
      <c r="N117" s="219">
        <v>1</v>
      </c>
      <c r="O117" s="219">
        <v>0</v>
      </c>
      <c r="P117" s="219">
        <v>0</v>
      </c>
      <c r="Q117" s="219">
        <v>0</v>
      </c>
      <c r="R117" s="219">
        <v>0</v>
      </c>
      <c r="S117" s="220">
        <v>0</v>
      </c>
      <c r="T117" s="8">
        <f t="shared" si="4"/>
        <v>0.58333333333333337</v>
      </c>
    </row>
    <row r="118" spans="1:20">
      <c r="A118" s="627"/>
      <c r="B118" s="630"/>
      <c r="C118" s="679"/>
      <c r="D118" s="692"/>
      <c r="E118" s="118" t="s">
        <v>36</v>
      </c>
      <c r="F118" s="116" t="s">
        <v>95</v>
      </c>
      <c r="G118" s="117">
        <v>1</v>
      </c>
      <c r="H118" s="217">
        <v>1</v>
      </c>
      <c r="I118" s="218">
        <v>1</v>
      </c>
      <c r="J118" s="219">
        <v>1</v>
      </c>
      <c r="K118" s="219">
        <v>1</v>
      </c>
      <c r="L118" s="219">
        <v>1</v>
      </c>
      <c r="M118" s="219">
        <v>1</v>
      </c>
      <c r="N118" s="219">
        <v>1</v>
      </c>
      <c r="O118" s="219">
        <v>0</v>
      </c>
      <c r="P118" s="219">
        <v>0</v>
      </c>
      <c r="Q118" s="219">
        <v>0</v>
      </c>
      <c r="R118" s="219">
        <v>0</v>
      </c>
      <c r="S118" s="220">
        <v>0</v>
      </c>
      <c r="T118" s="8">
        <f t="shared" si="4"/>
        <v>0.58333333333333337</v>
      </c>
    </row>
    <row r="119" spans="1:20" ht="16.5" thickBot="1">
      <c r="A119" s="627"/>
      <c r="B119" s="630"/>
      <c r="C119" s="679"/>
      <c r="D119" s="693"/>
      <c r="E119" s="119" t="s">
        <v>38</v>
      </c>
      <c r="F119" s="120" t="s">
        <v>39</v>
      </c>
      <c r="G119" s="121">
        <v>1</v>
      </c>
      <c r="H119" s="221">
        <v>1</v>
      </c>
      <c r="I119" s="222">
        <v>1</v>
      </c>
      <c r="J119" s="223">
        <v>1</v>
      </c>
      <c r="K119" s="223">
        <v>1</v>
      </c>
      <c r="L119" s="223">
        <v>0</v>
      </c>
      <c r="M119" s="223">
        <v>1</v>
      </c>
      <c r="N119" s="223">
        <v>1</v>
      </c>
      <c r="O119" s="223">
        <v>0</v>
      </c>
      <c r="P119" s="223">
        <v>0</v>
      </c>
      <c r="Q119" s="223">
        <v>0</v>
      </c>
      <c r="R119" s="223">
        <v>0</v>
      </c>
      <c r="S119" s="224">
        <v>0</v>
      </c>
      <c r="T119" s="8">
        <f t="shared" si="4"/>
        <v>0.5</v>
      </c>
    </row>
    <row r="120" spans="1:20" ht="31.5">
      <c r="A120" s="627"/>
      <c r="B120" s="630"/>
      <c r="C120" s="679"/>
      <c r="D120" s="597" t="s">
        <v>149</v>
      </c>
      <c r="E120" s="122" t="s">
        <v>150</v>
      </c>
      <c r="F120" s="123" t="s">
        <v>116</v>
      </c>
      <c r="G120" s="124">
        <v>1</v>
      </c>
      <c r="H120" s="239">
        <v>0</v>
      </c>
      <c r="I120" s="218">
        <v>0</v>
      </c>
      <c r="J120" s="240">
        <v>0</v>
      </c>
      <c r="K120" s="240">
        <v>0</v>
      </c>
      <c r="L120" s="240">
        <v>1</v>
      </c>
      <c r="M120" s="240">
        <v>1</v>
      </c>
      <c r="N120" s="240">
        <v>0</v>
      </c>
      <c r="O120" s="240">
        <v>0</v>
      </c>
      <c r="P120" s="240">
        <v>0</v>
      </c>
      <c r="Q120" s="240">
        <v>0</v>
      </c>
      <c r="R120" s="240">
        <v>0</v>
      </c>
      <c r="S120" s="243">
        <v>0</v>
      </c>
      <c r="T120" s="8">
        <f t="shared" si="4"/>
        <v>0.16666666666666666</v>
      </c>
    </row>
    <row r="121" spans="1:20" ht="31.5">
      <c r="A121" s="627"/>
      <c r="B121" s="630"/>
      <c r="C121" s="679"/>
      <c r="D121" s="598"/>
      <c r="E121" s="125" t="s">
        <v>151</v>
      </c>
      <c r="F121" s="126" t="s">
        <v>130</v>
      </c>
      <c r="G121" s="127">
        <v>1</v>
      </c>
      <c r="H121" s="245">
        <v>0</v>
      </c>
      <c r="I121" s="218">
        <v>0</v>
      </c>
      <c r="J121" s="219">
        <v>0</v>
      </c>
      <c r="K121" s="246">
        <v>0</v>
      </c>
      <c r="L121" s="246">
        <v>0</v>
      </c>
      <c r="M121" s="246">
        <v>1</v>
      </c>
      <c r="N121" s="219">
        <v>1</v>
      </c>
      <c r="O121" s="219">
        <v>0</v>
      </c>
      <c r="P121" s="246">
        <v>0</v>
      </c>
      <c r="Q121" s="246">
        <v>0</v>
      </c>
      <c r="R121" s="246">
        <v>0</v>
      </c>
      <c r="S121" s="247">
        <v>0</v>
      </c>
      <c r="T121" s="8">
        <f t="shared" si="4"/>
        <v>0.16666666666666666</v>
      </c>
    </row>
    <row r="122" spans="1:20" ht="31.5">
      <c r="A122" s="627"/>
      <c r="B122" s="630"/>
      <c r="C122" s="679"/>
      <c r="D122" s="598"/>
      <c r="E122" s="696" t="s">
        <v>152</v>
      </c>
      <c r="F122" s="128" t="s">
        <v>153</v>
      </c>
      <c r="G122" s="127">
        <v>0</v>
      </c>
      <c r="H122" s="217">
        <v>0</v>
      </c>
      <c r="I122" s="218">
        <v>0</v>
      </c>
      <c r="J122" s="219">
        <v>0</v>
      </c>
      <c r="K122" s="219">
        <v>0</v>
      </c>
      <c r="L122" s="219">
        <v>0</v>
      </c>
      <c r="M122" s="219">
        <v>0</v>
      </c>
      <c r="N122" s="219">
        <v>0</v>
      </c>
      <c r="O122" s="219">
        <v>0</v>
      </c>
      <c r="P122" s="219">
        <v>0</v>
      </c>
      <c r="Q122" s="219">
        <v>0</v>
      </c>
      <c r="R122" s="219">
        <v>0</v>
      </c>
      <c r="S122" s="220">
        <v>0</v>
      </c>
      <c r="T122" s="8">
        <f t="shared" si="4"/>
        <v>0</v>
      </c>
    </row>
    <row r="123" spans="1:20" ht="31.5">
      <c r="A123" s="627"/>
      <c r="B123" s="630"/>
      <c r="C123" s="679"/>
      <c r="D123" s="598"/>
      <c r="E123" s="697"/>
      <c r="F123" s="128" t="s">
        <v>154</v>
      </c>
      <c r="G123" s="127">
        <v>1</v>
      </c>
      <c r="H123" s="217">
        <v>0.79</v>
      </c>
      <c r="I123" s="218">
        <v>0.77</v>
      </c>
      <c r="J123" s="219">
        <v>0.89</v>
      </c>
      <c r="K123" s="219">
        <v>0.79</v>
      </c>
      <c r="L123" s="219">
        <v>0.81</v>
      </c>
      <c r="M123" s="219">
        <v>0.71</v>
      </c>
      <c r="N123" s="219">
        <v>0.69</v>
      </c>
      <c r="O123" s="219">
        <v>0</v>
      </c>
      <c r="P123" s="219">
        <v>0</v>
      </c>
      <c r="Q123" s="219">
        <v>0</v>
      </c>
      <c r="R123" s="219">
        <v>0</v>
      </c>
      <c r="S123" s="220">
        <v>0</v>
      </c>
      <c r="T123" s="8">
        <f t="shared" si="4"/>
        <v>0.45416666666666677</v>
      </c>
    </row>
    <row r="124" spans="1:20" ht="31.5">
      <c r="A124" s="627"/>
      <c r="B124" s="630"/>
      <c r="C124" s="679"/>
      <c r="D124" s="598"/>
      <c r="E124" s="697"/>
      <c r="F124" s="128" t="s">
        <v>155</v>
      </c>
      <c r="G124" s="127">
        <v>1</v>
      </c>
      <c r="H124" s="258">
        <v>0.5</v>
      </c>
      <c r="I124" s="259">
        <v>0.5</v>
      </c>
      <c r="J124" s="258">
        <v>0.5</v>
      </c>
      <c r="K124" s="258">
        <v>0.5</v>
      </c>
      <c r="L124" s="258">
        <v>1</v>
      </c>
      <c r="M124" s="258">
        <v>1</v>
      </c>
      <c r="N124" s="258">
        <v>1</v>
      </c>
      <c r="O124" s="258">
        <v>0</v>
      </c>
      <c r="P124" s="258">
        <v>0</v>
      </c>
      <c r="Q124" s="258">
        <v>0</v>
      </c>
      <c r="R124" s="258">
        <v>0</v>
      </c>
      <c r="S124" s="260">
        <v>0</v>
      </c>
      <c r="T124" s="8">
        <v>0</v>
      </c>
    </row>
    <row r="125" spans="1:20" ht="31.5">
      <c r="A125" s="627"/>
      <c r="B125" s="630"/>
      <c r="C125" s="679"/>
      <c r="D125" s="598"/>
      <c r="E125" s="698"/>
      <c r="F125" s="128" t="s">
        <v>156</v>
      </c>
      <c r="G125" s="127">
        <v>1</v>
      </c>
      <c r="H125" s="217">
        <v>0</v>
      </c>
      <c r="I125" s="218">
        <v>0</v>
      </c>
      <c r="J125" s="219">
        <v>0</v>
      </c>
      <c r="K125" s="219">
        <v>0</v>
      </c>
      <c r="L125" s="219">
        <v>0</v>
      </c>
      <c r="M125" s="219">
        <v>0</v>
      </c>
      <c r="N125" s="219">
        <v>0</v>
      </c>
      <c r="O125" s="219">
        <v>0</v>
      </c>
      <c r="P125" s="219">
        <v>0</v>
      </c>
      <c r="Q125" s="219">
        <v>0</v>
      </c>
      <c r="R125" s="219">
        <v>0</v>
      </c>
      <c r="S125" s="220">
        <v>0</v>
      </c>
      <c r="T125" s="8">
        <f t="shared" si="4"/>
        <v>0</v>
      </c>
    </row>
    <row r="126" spans="1:20">
      <c r="A126" s="627"/>
      <c r="B126" s="630"/>
      <c r="C126" s="679"/>
      <c r="D126" s="598"/>
      <c r="E126" s="125" t="s">
        <v>34</v>
      </c>
      <c r="F126" s="128" t="s">
        <v>35</v>
      </c>
      <c r="G126" s="127">
        <v>1</v>
      </c>
      <c r="H126" s="217">
        <v>0</v>
      </c>
      <c r="I126" s="218">
        <v>0</v>
      </c>
      <c r="J126" s="219">
        <v>0</v>
      </c>
      <c r="K126" s="219">
        <v>0</v>
      </c>
      <c r="L126" s="219">
        <v>0</v>
      </c>
      <c r="M126" s="219">
        <v>0</v>
      </c>
      <c r="N126" s="219">
        <v>0</v>
      </c>
      <c r="O126" s="219">
        <v>0</v>
      </c>
      <c r="P126" s="219">
        <v>0</v>
      </c>
      <c r="Q126" s="219">
        <v>0</v>
      </c>
      <c r="R126" s="219">
        <v>0</v>
      </c>
      <c r="S126" s="220">
        <v>0</v>
      </c>
      <c r="T126" s="8">
        <f t="shared" si="4"/>
        <v>0</v>
      </c>
    </row>
    <row r="127" spans="1:20" ht="31.5">
      <c r="A127" s="627"/>
      <c r="B127" s="630"/>
      <c r="C127" s="679"/>
      <c r="D127" s="598"/>
      <c r="E127" s="125" t="s">
        <v>36</v>
      </c>
      <c r="F127" s="128" t="s">
        <v>157</v>
      </c>
      <c r="G127" s="127">
        <v>1</v>
      </c>
      <c r="H127" s="217">
        <v>0</v>
      </c>
      <c r="I127" s="218">
        <v>0</v>
      </c>
      <c r="J127" s="219">
        <v>0</v>
      </c>
      <c r="K127" s="219">
        <v>0</v>
      </c>
      <c r="L127" s="219">
        <v>0</v>
      </c>
      <c r="M127" s="219">
        <v>1</v>
      </c>
      <c r="N127" s="219">
        <v>1</v>
      </c>
      <c r="O127" s="219">
        <v>0</v>
      </c>
      <c r="P127" s="219">
        <v>0</v>
      </c>
      <c r="Q127" s="219">
        <v>0</v>
      </c>
      <c r="R127" s="219">
        <v>0</v>
      </c>
      <c r="S127" s="220">
        <v>0</v>
      </c>
      <c r="T127" s="8">
        <f t="shared" si="4"/>
        <v>0.16666666666666666</v>
      </c>
    </row>
    <row r="128" spans="1:20" ht="16.5" thickBot="1">
      <c r="A128" s="627"/>
      <c r="B128" s="630"/>
      <c r="C128" s="679"/>
      <c r="D128" s="599"/>
      <c r="E128" s="129" t="s">
        <v>38</v>
      </c>
      <c r="F128" s="130" t="s">
        <v>39</v>
      </c>
      <c r="G128" s="131">
        <v>1</v>
      </c>
      <c r="H128" s="221">
        <v>0</v>
      </c>
      <c r="I128" s="222">
        <v>0</v>
      </c>
      <c r="J128" s="223">
        <v>0</v>
      </c>
      <c r="K128" s="223">
        <v>0</v>
      </c>
      <c r="L128" s="223">
        <v>0</v>
      </c>
      <c r="M128" s="223">
        <v>0</v>
      </c>
      <c r="N128" s="223">
        <v>0</v>
      </c>
      <c r="O128" s="223">
        <v>0</v>
      </c>
      <c r="P128" s="223">
        <v>0</v>
      </c>
      <c r="Q128" s="223">
        <v>0</v>
      </c>
      <c r="R128" s="223">
        <v>0</v>
      </c>
      <c r="S128" s="224">
        <v>0</v>
      </c>
      <c r="T128" s="8">
        <f t="shared" si="4"/>
        <v>0</v>
      </c>
    </row>
    <row r="129" spans="1:20" ht="31.5">
      <c r="A129" s="627"/>
      <c r="B129" s="630"/>
      <c r="C129" s="679"/>
      <c r="D129" s="617" t="s">
        <v>158</v>
      </c>
      <c r="E129" s="132" t="s">
        <v>159</v>
      </c>
      <c r="F129" s="133" t="s">
        <v>160</v>
      </c>
      <c r="G129" s="134">
        <v>1</v>
      </c>
      <c r="H129" s="239">
        <v>0</v>
      </c>
      <c r="I129" s="250">
        <v>0</v>
      </c>
      <c r="J129" s="215">
        <v>0</v>
      </c>
      <c r="K129" s="215">
        <v>0</v>
      </c>
      <c r="L129" s="240">
        <v>1</v>
      </c>
      <c r="M129" s="240">
        <v>1</v>
      </c>
      <c r="N129" s="240">
        <v>1</v>
      </c>
      <c r="O129" s="240">
        <v>0</v>
      </c>
      <c r="P129" s="240">
        <v>0</v>
      </c>
      <c r="Q129" s="240">
        <v>0</v>
      </c>
      <c r="R129" s="240">
        <v>0</v>
      </c>
      <c r="S129" s="243">
        <v>0</v>
      </c>
      <c r="T129" s="8">
        <f t="shared" si="4"/>
        <v>0.25</v>
      </c>
    </row>
    <row r="130" spans="1:20" ht="31.5">
      <c r="A130" s="627"/>
      <c r="B130" s="630"/>
      <c r="C130" s="679"/>
      <c r="D130" s="618"/>
      <c r="E130" s="135" t="s">
        <v>161</v>
      </c>
      <c r="F130" s="136" t="s">
        <v>130</v>
      </c>
      <c r="G130" s="137">
        <v>1</v>
      </c>
      <c r="H130" s="245">
        <v>0</v>
      </c>
      <c r="I130" s="250">
        <v>0</v>
      </c>
      <c r="J130" s="219">
        <v>0</v>
      </c>
      <c r="K130" s="219">
        <v>0</v>
      </c>
      <c r="L130" s="219">
        <v>0</v>
      </c>
      <c r="M130" s="219">
        <v>0</v>
      </c>
      <c r="N130" s="246">
        <v>1</v>
      </c>
      <c r="O130" s="246">
        <v>0</v>
      </c>
      <c r="P130" s="246">
        <v>0</v>
      </c>
      <c r="Q130" s="246">
        <v>0</v>
      </c>
      <c r="R130" s="219">
        <v>0</v>
      </c>
      <c r="S130" s="247">
        <v>0</v>
      </c>
      <c r="T130" s="8">
        <f t="shared" si="4"/>
        <v>8.3333333333333329E-2</v>
      </c>
    </row>
    <row r="131" spans="1:20" ht="31.5">
      <c r="A131" s="627"/>
      <c r="B131" s="630"/>
      <c r="C131" s="679"/>
      <c r="D131" s="618"/>
      <c r="E131" s="620" t="s">
        <v>75</v>
      </c>
      <c r="F131" s="136" t="s">
        <v>77</v>
      </c>
      <c r="G131" s="137">
        <v>1</v>
      </c>
      <c r="H131" s="217">
        <v>0.99</v>
      </c>
      <c r="I131" s="218">
        <v>0.99</v>
      </c>
      <c r="J131" s="219">
        <v>0.97970000000000002</v>
      </c>
      <c r="K131" s="219">
        <v>0</v>
      </c>
      <c r="L131" s="219">
        <v>0</v>
      </c>
      <c r="M131" s="219">
        <v>0</v>
      </c>
      <c r="N131" s="219">
        <v>0</v>
      </c>
      <c r="O131" s="219">
        <v>0</v>
      </c>
      <c r="P131" s="219">
        <v>0</v>
      </c>
      <c r="Q131" s="219">
        <v>0</v>
      </c>
      <c r="R131" s="219">
        <v>0</v>
      </c>
      <c r="S131" s="220">
        <v>0</v>
      </c>
      <c r="T131" s="8">
        <f t="shared" si="4"/>
        <v>0.24664166666666665</v>
      </c>
    </row>
    <row r="132" spans="1:20" ht="47.25">
      <c r="A132" s="627"/>
      <c r="B132" s="630"/>
      <c r="C132" s="679"/>
      <c r="D132" s="618"/>
      <c r="E132" s="621"/>
      <c r="F132" s="136" t="s">
        <v>162</v>
      </c>
      <c r="G132" s="137">
        <v>1</v>
      </c>
      <c r="H132" s="217">
        <v>0</v>
      </c>
      <c r="I132" s="218">
        <v>0</v>
      </c>
      <c r="J132" s="219">
        <v>0</v>
      </c>
      <c r="K132" s="219">
        <v>0</v>
      </c>
      <c r="L132" s="219">
        <v>0</v>
      </c>
      <c r="M132" s="219">
        <v>0</v>
      </c>
      <c r="N132" s="219">
        <v>0</v>
      </c>
      <c r="O132" s="219">
        <v>0</v>
      </c>
      <c r="P132" s="219">
        <v>0</v>
      </c>
      <c r="Q132" s="219">
        <v>0</v>
      </c>
      <c r="R132" s="219">
        <v>0</v>
      </c>
      <c r="S132" s="220">
        <v>0</v>
      </c>
      <c r="T132" s="8">
        <v>0</v>
      </c>
    </row>
    <row r="133" spans="1:20" ht="31.5">
      <c r="A133" s="627"/>
      <c r="B133" s="630"/>
      <c r="C133" s="679"/>
      <c r="D133" s="618"/>
      <c r="E133" s="621"/>
      <c r="F133" s="138" t="s">
        <v>109</v>
      </c>
      <c r="G133" s="137">
        <v>1</v>
      </c>
      <c r="H133" s="258">
        <v>0.6</v>
      </c>
      <c r="I133" s="259">
        <v>1</v>
      </c>
      <c r="J133" s="258">
        <v>1</v>
      </c>
      <c r="K133" s="258">
        <v>1</v>
      </c>
      <c r="L133" s="258">
        <v>1</v>
      </c>
      <c r="M133" s="258">
        <v>1</v>
      </c>
      <c r="N133" s="258">
        <v>1</v>
      </c>
      <c r="O133" s="258">
        <v>0</v>
      </c>
      <c r="P133" s="258">
        <v>0</v>
      </c>
      <c r="Q133" s="258">
        <v>0</v>
      </c>
      <c r="R133" s="258">
        <v>0</v>
      </c>
      <c r="S133" s="260">
        <v>0</v>
      </c>
      <c r="T133" s="8">
        <v>0</v>
      </c>
    </row>
    <row r="134" spans="1:20" ht="31.5">
      <c r="A134" s="627"/>
      <c r="B134" s="630"/>
      <c r="C134" s="679"/>
      <c r="D134" s="618"/>
      <c r="E134" s="621"/>
      <c r="F134" s="138" t="s">
        <v>163</v>
      </c>
      <c r="G134" s="137">
        <v>1</v>
      </c>
      <c r="H134" s="217">
        <v>0</v>
      </c>
      <c r="I134" s="218">
        <v>0</v>
      </c>
      <c r="J134" s="219">
        <v>0</v>
      </c>
      <c r="K134" s="219">
        <v>1</v>
      </c>
      <c r="L134" s="219">
        <v>0</v>
      </c>
      <c r="M134" s="219">
        <v>0</v>
      </c>
      <c r="N134" s="219">
        <v>0</v>
      </c>
      <c r="O134" s="219">
        <v>0</v>
      </c>
      <c r="P134" s="219">
        <v>0</v>
      </c>
      <c r="Q134" s="219">
        <v>0</v>
      </c>
      <c r="R134" s="219">
        <v>0</v>
      </c>
      <c r="S134" s="220">
        <v>0</v>
      </c>
      <c r="T134" s="8">
        <v>0</v>
      </c>
    </row>
    <row r="135" spans="1:20">
      <c r="A135" s="627"/>
      <c r="B135" s="630"/>
      <c r="C135" s="679"/>
      <c r="D135" s="618"/>
      <c r="E135" s="622"/>
      <c r="F135" s="136" t="s">
        <v>79</v>
      </c>
      <c r="G135" s="137">
        <v>1</v>
      </c>
      <c r="H135" s="217">
        <v>0.79</v>
      </c>
      <c r="I135" s="218">
        <v>0.77</v>
      </c>
      <c r="J135" s="219">
        <v>0.89</v>
      </c>
      <c r="K135" s="219">
        <v>0.79</v>
      </c>
      <c r="L135" s="219">
        <v>0.81</v>
      </c>
      <c r="M135" s="219">
        <v>0.71</v>
      </c>
      <c r="N135" s="219">
        <v>0.69</v>
      </c>
      <c r="O135" s="219">
        <v>0</v>
      </c>
      <c r="P135" s="219">
        <v>0</v>
      </c>
      <c r="Q135" s="219">
        <v>0</v>
      </c>
      <c r="R135" s="219">
        <v>0</v>
      </c>
      <c r="S135" s="220">
        <v>0</v>
      </c>
      <c r="T135" s="8">
        <v>0</v>
      </c>
    </row>
    <row r="136" spans="1:20">
      <c r="A136" s="627"/>
      <c r="B136" s="630"/>
      <c r="C136" s="679"/>
      <c r="D136" s="618"/>
      <c r="E136" s="139" t="s">
        <v>34</v>
      </c>
      <c r="F136" s="138" t="s">
        <v>35</v>
      </c>
      <c r="G136" s="137">
        <v>1</v>
      </c>
      <c r="H136" s="217">
        <v>1</v>
      </c>
      <c r="I136" s="218">
        <v>1</v>
      </c>
      <c r="J136" s="219">
        <v>1</v>
      </c>
      <c r="K136" s="219">
        <v>1</v>
      </c>
      <c r="L136" s="219">
        <v>1</v>
      </c>
      <c r="M136" s="219">
        <v>1</v>
      </c>
      <c r="N136" s="219">
        <v>1</v>
      </c>
      <c r="O136" s="219">
        <v>0</v>
      </c>
      <c r="P136" s="219">
        <v>0</v>
      </c>
      <c r="Q136" s="219">
        <v>0</v>
      </c>
      <c r="R136" s="219">
        <v>0</v>
      </c>
      <c r="S136" s="220">
        <v>0</v>
      </c>
      <c r="T136" s="8">
        <v>0</v>
      </c>
    </row>
    <row r="137" spans="1:20" ht="47.25">
      <c r="A137" s="627"/>
      <c r="B137" s="630"/>
      <c r="C137" s="679"/>
      <c r="D137" s="618"/>
      <c r="E137" s="139" t="s">
        <v>36</v>
      </c>
      <c r="F137" s="138" t="s">
        <v>164</v>
      </c>
      <c r="G137" s="137">
        <v>1</v>
      </c>
      <c r="H137" s="217">
        <v>1</v>
      </c>
      <c r="I137" s="218">
        <v>1</v>
      </c>
      <c r="J137" s="219">
        <v>1</v>
      </c>
      <c r="K137" s="219">
        <v>1</v>
      </c>
      <c r="L137" s="219">
        <v>1</v>
      </c>
      <c r="M137" s="219">
        <v>1</v>
      </c>
      <c r="N137" s="219">
        <v>1</v>
      </c>
      <c r="O137" s="219">
        <v>0</v>
      </c>
      <c r="P137" s="219">
        <v>0</v>
      </c>
      <c r="Q137" s="219">
        <v>0</v>
      </c>
      <c r="R137" s="219">
        <v>0</v>
      </c>
      <c r="S137" s="220">
        <v>0</v>
      </c>
      <c r="T137" s="8">
        <v>0</v>
      </c>
    </row>
    <row r="138" spans="1:20" ht="16.5" thickBot="1">
      <c r="A138" s="627"/>
      <c r="B138" s="630"/>
      <c r="C138" s="679"/>
      <c r="D138" s="619"/>
      <c r="E138" s="140" t="s">
        <v>38</v>
      </c>
      <c r="F138" s="141" t="s">
        <v>52</v>
      </c>
      <c r="G138" s="142">
        <v>1</v>
      </c>
      <c r="H138" s="221">
        <v>1</v>
      </c>
      <c r="I138" s="222">
        <v>1</v>
      </c>
      <c r="J138" s="223">
        <v>1</v>
      </c>
      <c r="K138" s="223">
        <v>1</v>
      </c>
      <c r="L138" s="223">
        <v>0</v>
      </c>
      <c r="M138" s="223">
        <v>0</v>
      </c>
      <c r="N138" s="223">
        <v>0</v>
      </c>
      <c r="O138" s="223">
        <v>0</v>
      </c>
      <c r="P138" s="223">
        <v>0</v>
      </c>
      <c r="Q138" s="223">
        <v>0</v>
      </c>
      <c r="R138" s="223">
        <v>0</v>
      </c>
      <c r="S138" s="224">
        <v>0</v>
      </c>
      <c r="T138" s="8">
        <v>0</v>
      </c>
    </row>
    <row r="139" spans="1:20">
      <c r="A139" s="627"/>
      <c r="B139" s="630"/>
      <c r="C139" s="656" t="s">
        <v>165</v>
      </c>
      <c r="D139" s="658" t="s">
        <v>166</v>
      </c>
      <c r="E139" s="143" t="s">
        <v>167</v>
      </c>
      <c r="F139" s="144" t="s">
        <v>116</v>
      </c>
      <c r="G139" s="145">
        <v>1</v>
      </c>
      <c r="H139" s="239">
        <v>0</v>
      </c>
      <c r="I139" s="252">
        <v>1</v>
      </c>
      <c r="J139" s="215">
        <v>1</v>
      </c>
      <c r="K139" s="215">
        <v>1</v>
      </c>
      <c r="L139" s="240">
        <v>1</v>
      </c>
      <c r="M139" s="242">
        <v>1</v>
      </c>
      <c r="N139" s="240">
        <v>1</v>
      </c>
      <c r="O139" s="242">
        <v>0</v>
      </c>
      <c r="P139" s="242">
        <v>0</v>
      </c>
      <c r="Q139" s="242">
        <v>0</v>
      </c>
      <c r="R139" s="242">
        <v>0</v>
      </c>
      <c r="S139" s="243">
        <v>0</v>
      </c>
      <c r="T139" s="8">
        <v>0</v>
      </c>
    </row>
    <row r="140" spans="1:20" ht="47.25">
      <c r="A140" s="627"/>
      <c r="B140" s="630"/>
      <c r="C140" s="657"/>
      <c r="D140" s="659"/>
      <c r="E140" s="146" t="s">
        <v>168</v>
      </c>
      <c r="F140" s="147" t="s">
        <v>130</v>
      </c>
      <c r="G140" s="148">
        <v>1</v>
      </c>
      <c r="H140" s="241">
        <v>0</v>
      </c>
      <c r="I140" s="250">
        <v>0</v>
      </c>
      <c r="J140" s="226">
        <v>0</v>
      </c>
      <c r="K140" s="226">
        <v>0</v>
      </c>
      <c r="L140" s="242">
        <v>0.5</v>
      </c>
      <c r="M140" s="242">
        <v>1</v>
      </c>
      <c r="N140" s="242">
        <v>1</v>
      </c>
      <c r="O140" s="242">
        <v>0</v>
      </c>
      <c r="P140" s="242">
        <v>0</v>
      </c>
      <c r="Q140" s="242">
        <v>0</v>
      </c>
      <c r="R140" s="242">
        <v>0</v>
      </c>
      <c r="S140" s="244">
        <v>0</v>
      </c>
      <c r="T140" s="8">
        <v>0</v>
      </c>
    </row>
    <row r="141" spans="1:20" ht="31.5">
      <c r="A141" s="627"/>
      <c r="B141" s="630"/>
      <c r="C141" s="657"/>
      <c r="D141" s="659"/>
      <c r="E141" s="149" t="s">
        <v>169</v>
      </c>
      <c r="F141" s="150" t="s">
        <v>170</v>
      </c>
      <c r="G141" s="151">
        <v>1</v>
      </c>
      <c r="H141" s="245">
        <v>0</v>
      </c>
      <c r="I141" s="218">
        <v>1</v>
      </c>
      <c r="J141" s="246">
        <v>1</v>
      </c>
      <c r="K141" s="219">
        <v>1</v>
      </c>
      <c r="L141" s="246">
        <v>0</v>
      </c>
      <c r="M141" s="219">
        <v>1</v>
      </c>
      <c r="N141" s="246">
        <v>1</v>
      </c>
      <c r="O141" s="219">
        <v>0</v>
      </c>
      <c r="P141" s="242">
        <v>0</v>
      </c>
      <c r="Q141" s="219">
        <v>0</v>
      </c>
      <c r="R141" s="246">
        <v>0</v>
      </c>
      <c r="S141" s="220">
        <v>0</v>
      </c>
      <c r="T141" s="8">
        <f t="shared" ref="T141:T168" si="5">SUM(H141:S141)/12</f>
        <v>0.41666666666666669</v>
      </c>
    </row>
    <row r="142" spans="1:20">
      <c r="A142" s="627"/>
      <c r="B142" s="630"/>
      <c r="C142" s="657"/>
      <c r="D142" s="659"/>
      <c r="E142" s="661" t="s">
        <v>144</v>
      </c>
      <c r="F142" s="150" t="s">
        <v>171</v>
      </c>
      <c r="G142" s="151">
        <v>1</v>
      </c>
      <c r="H142" s="217">
        <v>1</v>
      </c>
      <c r="I142" s="218">
        <v>1</v>
      </c>
      <c r="J142" s="219">
        <v>1</v>
      </c>
      <c r="K142" s="219">
        <v>1</v>
      </c>
      <c r="L142" s="561">
        <v>1</v>
      </c>
      <c r="M142" s="561">
        <v>1</v>
      </c>
      <c r="N142" s="561">
        <v>1</v>
      </c>
      <c r="O142" s="219">
        <v>0</v>
      </c>
      <c r="P142" s="219">
        <v>0</v>
      </c>
      <c r="Q142" s="219">
        <v>0</v>
      </c>
      <c r="R142" s="219">
        <v>0</v>
      </c>
      <c r="S142" s="220">
        <v>0</v>
      </c>
      <c r="T142" s="8">
        <f t="shared" si="5"/>
        <v>0.58333333333333337</v>
      </c>
    </row>
    <row r="143" spans="1:20" ht="31.5">
      <c r="A143" s="627"/>
      <c r="B143" s="630"/>
      <c r="C143" s="657"/>
      <c r="D143" s="659"/>
      <c r="E143" s="662"/>
      <c r="F143" s="147" t="s">
        <v>172</v>
      </c>
      <c r="G143" s="151">
        <v>1</v>
      </c>
      <c r="H143" s="258">
        <v>1</v>
      </c>
      <c r="I143" s="259">
        <v>1</v>
      </c>
      <c r="J143" s="258">
        <v>1</v>
      </c>
      <c r="K143" s="258">
        <v>1</v>
      </c>
      <c r="L143" s="258">
        <v>1</v>
      </c>
      <c r="M143" s="258">
        <v>1</v>
      </c>
      <c r="N143" s="258">
        <v>1</v>
      </c>
      <c r="O143" s="258">
        <v>0</v>
      </c>
      <c r="P143" s="258">
        <v>0</v>
      </c>
      <c r="Q143" s="258">
        <v>0</v>
      </c>
      <c r="R143" s="258">
        <v>0</v>
      </c>
      <c r="S143" s="260">
        <v>0</v>
      </c>
      <c r="T143" s="8">
        <f t="shared" si="5"/>
        <v>0.58333333333333337</v>
      </c>
    </row>
    <row r="144" spans="1:20" ht="31.5">
      <c r="A144" s="627"/>
      <c r="B144" s="630"/>
      <c r="C144" s="657"/>
      <c r="D144" s="659"/>
      <c r="E144" s="662"/>
      <c r="F144" s="147" t="s">
        <v>173</v>
      </c>
      <c r="G144" s="151">
        <v>0.85</v>
      </c>
      <c r="H144" s="217">
        <v>0.93</v>
      </c>
      <c r="I144" s="218">
        <v>0.9</v>
      </c>
      <c r="J144" s="219">
        <v>0.88</v>
      </c>
      <c r="K144" s="219">
        <v>0.94</v>
      </c>
      <c r="L144" s="219">
        <v>0.91</v>
      </c>
      <c r="M144" s="219">
        <v>0.93</v>
      </c>
      <c r="N144" s="219">
        <v>0.95</v>
      </c>
      <c r="O144" s="219">
        <v>0</v>
      </c>
      <c r="P144" s="219">
        <v>0</v>
      </c>
      <c r="Q144" s="219">
        <v>0</v>
      </c>
      <c r="R144" s="219">
        <v>0</v>
      </c>
      <c r="S144" s="220">
        <v>0</v>
      </c>
      <c r="T144" s="8">
        <f t="shared" si="5"/>
        <v>0.53666666666666663</v>
      </c>
    </row>
    <row r="145" spans="1:20" ht="31.5">
      <c r="A145" s="627"/>
      <c r="B145" s="630"/>
      <c r="C145" s="657"/>
      <c r="D145" s="659"/>
      <c r="E145" s="662"/>
      <c r="F145" s="147" t="s">
        <v>174</v>
      </c>
      <c r="G145" s="151">
        <v>1</v>
      </c>
      <c r="H145" s="217">
        <v>1</v>
      </c>
      <c r="I145" s="218">
        <v>1</v>
      </c>
      <c r="J145" s="219">
        <v>1</v>
      </c>
      <c r="K145" s="219">
        <v>1</v>
      </c>
      <c r="L145" s="219">
        <v>1</v>
      </c>
      <c r="M145" s="219">
        <v>1</v>
      </c>
      <c r="N145" s="219">
        <v>1</v>
      </c>
      <c r="O145" s="219">
        <v>0</v>
      </c>
      <c r="P145" s="219">
        <v>0</v>
      </c>
      <c r="Q145" s="219">
        <v>0</v>
      </c>
      <c r="R145" s="219">
        <v>0</v>
      </c>
      <c r="S145" s="220">
        <v>0</v>
      </c>
      <c r="T145" s="8">
        <f t="shared" si="5"/>
        <v>0.58333333333333337</v>
      </c>
    </row>
    <row r="146" spans="1:20">
      <c r="A146" s="627"/>
      <c r="B146" s="630"/>
      <c r="C146" s="657"/>
      <c r="D146" s="659"/>
      <c r="E146" s="663"/>
      <c r="F146" s="147" t="s">
        <v>79</v>
      </c>
      <c r="G146" s="151">
        <v>1</v>
      </c>
      <c r="H146" s="217">
        <v>0.79</v>
      </c>
      <c r="I146" s="218">
        <v>0.77</v>
      </c>
      <c r="J146" s="219">
        <v>0.89</v>
      </c>
      <c r="K146" s="219">
        <v>0.79</v>
      </c>
      <c r="L146" s="219">
        <v>0.81</v>
      </c>
      <c r="M146" s="219">
        <v>0.71</v>
      </c>
      <c r="N146" s="219">
        <v>0.69</v>
      </c>
      <c r="O146" s="219">
        <v>0</v>
      </c>
      <c r="P146" s="219">
        <v>0</v>
      </c>
      <c r="Q146" s="219">
        <v>0</v>
      </c>
      <c r="R146" s="219">
        <v>0</v>
      </c>
      <c r="S146" s="220">
        <v>0</v>
      </c>
      <c r="T146" s="8">
        <f t="shared" si="5"/>
        <v>0.45416666666666677</v>
      </c>
    </row>
    <row r="147" spans="1:20">
      <c r="A147" s="627"/>
      <c r="B147" s="630"/>
      <c r="C147" s="657"/>
      <c r="D147" s="659"/>
      <c r="E147" s="149" t="s">
        <v>34</v>
      </c>
      <c r="F147" s="152" t="s">
        <v>35</v>
      </c>
      <c r="G147" s="151">
        <v>1</v>
      </c>
      <c r="H147" s="217">
        <v>1</v>
      </c>
      <c r="I147" s="218">
        <v>1</v>
      </c>
      <c r="J147" s="219">
        <v>1</v>
      </c>
      <c r="K147" s="219">
        <v>1</v>
      </c>
      <c r="L147" s="219">
        <v>1</v>
      </c>
      <c r="M147" s="219">
        <v>1</v>
      </c>
      <c r="N147" s="219">
        <v>1</v>
      </c>
      <c r="O147" s="219">
        <v>0</v>
      </c>
      <c r="P147" s="219">
        <v>0</v>
      </c>
      <c r="Q147" s="219">
        <v>0</v>
      </c>
      <c r="R147" s="219">
        <v>0</v>
      </c>
      <c r="S147" s="220">
        <v>0</v>
      </c>
      <c r="T147" s="8">
        <f t="shared" si="5"/>
        <v>0.58333333333333337</v>
      </c>
    </row>
    <row r="148" spans="1:20" ht="47.25">
      <c r="A148" s="627"/>
      <c r="B148" s="630"/>
      <c r="C148" s="657"/>
      <c r="D148" s="659"/>
      <c r="E148" s="149" t="s">
        <v>36</v>
      </c>
      <c r="F148" s="152" t="s">
        <v>175</v>
      </c>
      <c r="G148" s="151">
        <v>1</v>
      </c>
      <c r="H148" s="217">
        <v>1</v>
      </c>
      <c r="I148" s="218">
        <v>1</v>
      </c>
      <c r="J148" s="219">
        <v>1</v>
      </c>
      <c r="K148" s="219">
        <v>1</v>
      </c>
      <c r="L148" s="219">
        <v>1</v>
      </c>
      <c r="M148" s="219">
        <v>1</v>
      </c>
      <c r="N148" s="219">
        <v>1</v>
      </c>
      <c r="O148" s="219">
        <v>0</v>
      </c>
      <c r="P148" s="219">
        <v>0</v>
      </c>
      <c r="Q148" s="219">
        <v>0</v>
      </c>
      <c r="R148" s="219">
        <v>0</v>
      </c>
      <c r="S148" s="220">
        <v>0</v>
      </c>
      <c r="T148" s="8">
        <f t="shared" si="5"/>
        <v>0.58333333333333337</v>
      </c>
    </row>
    <row r="149" spans="1:20" ht="16.5" thickBot="1">
      <c r="A149" s="627"/>
      <c r="B149" s="630"/>
      <c r="C149" s="657"/>
      <c r="D149" s="660"/>
      <c r="E149" s="153" t="s">
        <v>176</v>
      </c>
      <c r="F149" s="154" t="s">
        <v>52</v>
      </c>
      <c r="G149" s="155">
        <v>1</v>
      </c>
      <c r="H149" s="233">
        <v>1</v>
      </c>
      <c r="I149" s="223">
        <v>1</v>
      </c>
      <c r="J149" s="230">
        <v>1</v>
      </c>
      <c r="K149" s="566">
        <v>1</v>
      </c>
      <c r="L149" s="230">
        <v>0</v>
      </c>
      <c r="M149" s="566">
        <v>1</v>
      </c>
      <c r="N149" s="566">
        <v>1</v>
      </c>
      <c r="O149" s="230">
        <v>0</v>
      </c>
      <c r="P149" s="230">
        <v>0</v>
      </c>
      <c r="Q149" s="230">
        <v>0</v>
      </c>
      <c r="R149" s="230">
        <v>0</v>
      </c>
      <c r="S149" s="231">
        <v>0</v>
      </c>
      <c r="T149" s="8">
        <f t="shared" si="5"/>
        <v>0.5</v>
      </c>
    </row>
    <row r="150" spans="1:20">
      <c r="A150" s="627"/>
      <c r="B150" s="630"/>
      <c r="C150" s="664" t="s">
        <v>177</v>
      </c>
      <c r="D150" s="667" t="s">
        <v>178</v>
      </c>
      <c r="E150" s="156" t="s">
        <v>179</v>
      </c>
      <c r="F150" s="157" t="s">
        <v>116</v>
      </c>
      <c r="G150" s="158">
        <v>1</v>
      </c>
      <c r="H150" s="239">
        <v>0</v>
      </c>
      <c r="I150" s="250">
        <v>0</v>
      </c>
      <c r="J150" s="215">
        <v>0</v>
      </c>
      <c r="K150" s="215">
        <v>0</v>
      </c>
      <c r="L150" s="240">
        <v>1</v>
      </c>
      <c r="M150" s="240">
        <v>1</v>
      </c>
      <c r="N150" s="240">
        <v>1</v>
      </c>
      <c r="O150" s="240">
        <v>0</v>
      </c>
      <c r="P150" s="240">
        <v>0</v>
      </c>
      <c r="Q150" s="240">
        <v>0</v>
      </c>
      <c r="R150" s="240">
        <v>0</v>
      </c>
      <c r="S150" s="243">
        <v>0</v>
      </c>
      <c r="T150" s="8">
        <f t="shared" si="5"/>
        <v>0.25</v>
      </c>
    </row>
    <row r="151" spans="1:20" ht="47.25">
      <c r="A151" s="627"/>
      <c r="B151" s="630"/>
      <c r="C151" s="665"/>
      <c r="D151" s="668"/>
      <c r="E151" s="159" t="s">
        <v>180</v>
      </c>
      <c r="F151" s="160" t="s">
        <v>181</v>
      </c>
      <c r="G151" s="161">
        <v>1</v>
      </c>
      <c r="H151" s="245">
        <v>0</v>
      </c>
      <c r="I151" s="250">
        <v>0</v>
      </c>
      <c r="J151" s="246">
        <v>0</v>
      </c>
      <c r="K151" s="246">
        <v>0</v>
      </c>
      <c r="L151" s="219">
        <v>0</v>
      </c>
      <c r="M151" s="219">
        <v>1</v>
      </c>
      <c r="N151" s="246">
        <v>1</v>
      </c>
      <c r="O151" s="246">
        <v>0</v>
      </c>
      <c r="P151" s="246">
        <v>0</v>
      </c>
      <c r="Q151" s="246">
        <v>0</v>
      </c>
      <c r="R151" s="246">
        <v>0</v>
      </c>
      <c r="S151" s="247">
        <v>0</v>
      </c>
      <c r="T151" s="8">
        <f t="shared" si="5"/>
        <v>0.16666666666666666</v>
      </c>
    </row>
    <row r="152" spans="1:20" ht="63">
      <c r="A152" s="627"/>
      <c r="B152" s="630"/>
      <c r="C152" s="665"/>
      <c r="D152" s="668"/>
      <c r="E152" s="159" t="s">
        <v>182</v>
      </c>
      <c r="F152" s="160" t="s">
        <v>183</v>
      </c>
      <c r="G152" s="161">
        <v>1</v>
      </c>
      <c r="H152" s="245">
        <v>0</v>
      </c>
      <c r="I152" s="250">
        <v>0</v>
      </c>
      <c r="J152" s="246">
        <v>0</v>
      </c>
      <c r="K152" s="246">
        <v>0</v>
      </c>
      <c r="L152" s="219">
        <v>0</v>
      </c>
      <c r="M152" s="561">
        <v>1</v>
      </c>
      <c r="N152" s="219">
        <v>1</v>
      </c>
      <c r="O152" s="219">
        <v>0</v>
      </c>
      <c r="P152" s="219">
        <v>0</v>
      </c>
      <c r="Q152" s="219">
        <v>0</v>
      </c>
      <c r="R152" s="219">
        <v>0</v>
      </c>
      <c r="S152" s="220">
        <v>0</v>
      </c>
      <c r="T152" s="8">
        <f t="shared" si="5"/>
        <v>0.16666666666666666</v>
      </c>
    </row>
    <row r="153" spans="1:20" ht="31.5">
      <c r="A153" s="627"/>
      <c r="B153" s="630"/>
      <c r="C153" s="665"/>
      <c r="D153" s="668"/>
      <c r="E153" s="670" t="s">
        <v>75</v>
      </c>
      <c r="F153" s="160" t="s">
        <v>77</v>
      </c>
      <c r="G153" s="161">
        <v>1</v>
      </c>
      <c r="H153" s="217">
        <v>0.99</v>
      </c>
      <c r="I153" s="218">
        <v>0.99</v>
      </c>
      <c r="J153" s="219">
        <v>0.97970000000000002</v>
      </c>
      <c r="K153" s="219">
        <v>0</v>
      </c>
      <c r="L153" s="219">
        <v>0</v>
      </c>
      <c r="M153" s="219">
        <v>0</v>
      </c>
      <c r="N153" s="219">
        <v>0</v>
      </c>
      <c r="O153" s="219">
        <v>0</v>
      </c>
      <c r="P153" s="219">
        <v>0</v>
      </c>
      <c r="Q153" s="219">
        <v>0</v>
      </c>
      <c r="R153" s="219">
        <v>0</v>
      </c>
      <c r="S153" s="220">
        <v>0</v>
      </c>
      <c r="T153" s="8">
        <f t="shared" si="5"/>
        <v>0.24664166666666665</v>
      </c>
    </row>
    <row r="154" spans="1:20">
      <c r="A154" s="627"/>
      <c r="B154" s="630"/>
      <c r="C154" s="665"/>
      <c r="D154" s="668"/>
      <c r="E154" s="671"/>
      <c r="F154" s="162" t="s">
        <v>60</v>
      </c>
      <c r="G154" s="161">
        <v>1</v>
      </c>
      <c r="H154" s="217">
        <v>0</v>
      </c>
      <c r="I154" s="218">
        <v>0</v>
      </c>
      <c r="J154" s="219">
        <v>0</v>
      </c>
      <c r="K154" s="219">
        <v>0</v>
      </c>
      <c r="L154" s="219">
        <v>0</v>
      </c>
      <c r="M154" s="219">
        <v>1</v>
      </c>
      <c r="N154" s="219">
        <v>1</v>
      </c>
      <c r="O154" s="219">
        <v>0</v>
      </c>
      <c r="P154" s="219">
        <v>0</v>
      </c>
      <c r="Q154" s="219">
        <v>0</v>
      </c>
      <c r="R154" s="219">
        <v>0</v>
      </c>
      <c r="S154" s="220">
        <v>0</v>
      </c>
      <c r="T154" s="8">
        <f t="shared" si="5"/>
        <v>0.16666666666666666</v>
      </c>
    </row>
    <row r="155" spans="1:20" ht="31.5">
      <c r="A155" s="627"/>
      <c r="B155" s="630"/>
      <c r="C155" s="665"/>
      <c r="D155" s="668"/>
      <c r="E155" s="671"/>
      <c r="F155" s="162" t="s">
        <v>184</v>
      </c>
      <c r="G155" s="161">
        <v>0.97</v>
      </c>
      <c r="H155" s="217">
        <v>0.98</v>
      </c>
      <c r="I155" s="218">
        <v>0.97</v>
      </c>
      <c r="J155" s="219">
        <v>0.98</v>
      </c>
      <c r="K155" s="219">
        <v>0.96</v>
      </c>
      <c r="L155" s="219">
        <v>0.99</v>
      </c>
      <c r="M155" s="219">
        <v>0.99</v>
      </c>
      <c r="N155" s="219">
        <v>1</v>
      </c>
      <c r="O155" s="219">
        <v>0</v>
      </c>
      <c r="P155" s="219">
        <v>0</v>
      </c>
      <c r="Q155" s="219">
        <v>0</v>
      </c>
      <c r="R155" s="219">
        <v>0</v>
      </c>
      <c r="S155" s="220">
        <v>0</v>
      </c>
      <c r="T155" s="8">
        <f t="shared" si="5"/>
        <v>0.57250000000000001</v>
      </c>
    </row>
    <row r="156" spans="1:20" ht="31.5">
      <c r="A156" s="627"/>
      <c r="B156" s="630"/>
      <c r="C156" s="665"/>
      <c r="D156" s="668"/>
      <c r="E156" s="671"/>
      <c r="F156" s="162" t="s">
        <v>109</v>
      </c>
      <c r="G156" s="161">
        <v>0.96</v>
      </c>
      <c r="H156" s="217">
        <v>0.6</v>
      </c>
      <c r="I156" s="218">
        <v>1</v>
      </c>
      <c r="J156" s="219">
        <v>1</v>
      </c>
      <c r="K156" s="219">
        <v>1</v>
      </c>
      <c r="L156" s="219">
        <v>1</v>
      </c>
      <c r="M156" s="219">
        <v>1</v>
      </c>
      <c r="N156" s="219">
        <v>1</v>
      </c>
      <c r="O156" s="219">
        <v>0</v>
      </c>
      <c r="P156" s="219">
        <v>0</v>
      </c>
      <c r="Q156" s="219">
        <v>0</v>
      </c>
      <c r="R156" s="219">
        <v>0</v>
      </c>
      <c r="S156" s="220">
        <v>0</v>
      </c>
      <c r="T156" s="8">
        <f t="shared" si="5"/>
        <v>0.54999999999999993</v>
      </c>
    </row>
    <row r="157" spans="1:20">
      <c r="A157" s="627"/>
      <c r="B157" s="630"/>
      <c r="C157" s="665"/>
      <c r="D157" s="668"/>
      <c r="E157" s="672"/>
      <c r="F157" s="162" t="s">
        <v>79</v>
      </c>
      <c r="G157" s="161">
        <v>1</v>
      </c>
      <c r="H157" s="217">
        <v>1</v>
      </c>
      <c r="I157" s="218">
        <v>1</v>
      </c>
      <c r="J157" s="219">
        <v>1</v>
      </c>
      <c r="K157" s="219">
        <v>1</v>
      </c>
      <c r="L157" s="219">
        <v>1</v>
      </c>
      <c r="M157" s="219">
        <v>0</v>
      </c>
      <c r="N157" s="219">
        <v>0</v>
      </c>
      <c r="O157" s="219">
        <v>0</v>
      </c>
      <c r="P157" s="219">
        <v>0</v>
      </c>
      <c r="Q157" s="219">
        <v>0</v>
      </c>
      <c r="R157" s="219">
        <v>0</v>
      </c>
      <c r="S157" s="220">
        <v>0</v>
      </c>
      <c r="T157" s="8">
        <f t="shared" si="5"/>
        <v>0.41666666666666669</v>
      </c>
    </row>
    <row r="158" spans="1:20">
      <c r="A158" s="627"/>
      <c r="B158" s="630"/>
      <c r="C158" s="665"/>
      <c r="D158" s="668"/>
      <c r="E158" s="159" t="s">
        <v>34</v>
      </c>
      <c r="F158" s="162" t="s">
        <v>35</v>
      </c>
      <c r="G158" s="161">
        <v>1</v>
      </c>
      <c r="H158" s="217">
        <v>1</v>
      </c>
      <c r="I158" s="218">
        <v>1</v>
      </c>
      <c r="J158" s="219">
        <v>1</v>
      </c>
      <c r="K158" s="219">
        <v>1</v>
      </c>
      <c r="L158" s="219">
        <v>1</v>
      </c>
      <c r="M158" s="219">
        <v>1</v>
      </c>
      <c r="N158" s="219">
        <v>1</v>
      </c>
      <c r="O158" s="219">
        <v>0</v>
      </c>
      <c r="P158" s="219">
        <v>0</v>
      </c>
      <c r="Q158" s="219">
        <v>0</v>
      </c>
      <c r="R158" s="219">
        <v>0</v>
      </c>
      <c r="S158" s="220">
        <v>0</v>
      </c>
      <c r="T158" s="8">
        <f t="shared" si="5"/>
        <v>0.58333333333333337</v>
      </c>
    </row>
    <row r="159" spans="1:20" ht="47.25">
      <c r="A159" s="627"/>
      <c r="B159" s="630"/>
      <c r="C159" s="665"/>
      <c r="D159" s="668"/>
      <c r="E159" s="159" t="s">
        <v>36</v>
      </c>
      <c r="F159" s="162" t="s">
        <v>185</v>
      </c>
      <c r="G159" s="161">
        <v>1</v>
      </c>
      <c r="H159" s="217">
        <v>0</v>
      </c>
      <c r="I159" s="218">
        <v>0</v>
      </c>
      <c r="J159" s="219">
        <v>0</v>
      </c>
      <c r="K159" s="219">
        <v>0</v>
      </c>
      <c r="L159" s="219">
        <v>0</v>
      </c>
      <c r="M159" s="219">
        <v>1</v>
      </c>
      <c r="N159" s="219">
        <v>1</v>
      </c>
      <c r="O159" s="219">
        <v>0</v>
      </c>
      <c r="P159" s="219">
        <v>0</v>
      </c>
      <c r="Q159" s="219">
        <v>0</v>
      </c>
      <c r="R159" s="219">
        <v>0</v>
      </c>
      <c r="S159" s="220">
        <v>0</v>
      </c>
      <c r="T159" s="8">
        <f t="shared" si="5"/>
        <v>0.16666666666666666</v>
      </c>
    </row>
    <row r="160" spans="1:20" ht="16.5" thickBot="1">
      <c r="A160" s="627"/>
      <c r="B160" s="630"/>
      <c r="C160" s="665"/>
      <c r="D160" s="669"/>
      <c r="E160" s="163" t="s">
        <v>38</v>
      </c>
      <c r="F160" s="164" t="s">
        <v>52</v>
      </c>
      <c r="G160" s="165">
        <v>1</v>
      </c>
      <c r="H160" s="228">
        <v>1</v>
      </c>
      <c r="I160" s="229">
        <v>1</v>
      </c>
      <c r="J160" s="230">
        <v>1</v>
      </c>
      <c r="K160" s="230">
        <v>1</v>
      </c>
      <c r="L160" s="230">
        <v>1</v>
      </c>
      <c r="M160" s="230">
        <v>1</v>
      </c>
      <c r="N160" s="566">
        <v>1</v>
      </c>
      <c r="O160" s="230">
        <v>0</v>
      </c>
      <c r="P160" s="230">
        <v>0</v>
      </c>
      <c r="Q160" s="230">
        <v>0</v>
      </c>
      <c r="R160" s="230">
        <v>0</v>
      </c>
      <c r="S160" s="231">
        <v>0</v>
      </c>
      <c r="T160" s="8">
        <f t="shared" si="5"/>
        <v>0.58333333333333337</v>
      </c>
    </row>
    <row r="161" spans="1:20" ht="31.5">
      <c r="A161" s="627"/>
      <c r="B161" s="630"/>
      <c r="C161" s="665"/>
      <c r="D161" s="673" t="s">
        <v>186</v>
      </c>
      <c r="E161" s="676" t="s">
        <v>187</v>
      </c>
      <c r="F161" s="66" t="s">
        <v>188</v>
      </c>
      <c r="G161" s="166">
        <v>1</v>
      </c>
      <c r="H161" s="251">
        <v>0</v>
      </c>
      <c r="I161" s="252">
        <v>0</v>
      </c>
      <c r="J161" s="240">
        <v>0</v>
      </c>
      <c r="K161" s="240">
        <v>0</v>
      </c>
      <c r="L161" s="215">
        <v>0</v>
      </c>
      <c r="M161" s="560">
        <v>1</v>
      </c>
      <c r="N161" s="240">
        <v>1</v>
      </c>
      <c r="O161" s="240">
        <v>0</v>
      </c>
      <c r="P161" s="240">
        <v>0</v>
      </c>
      <c r="Q161" s="240">
        <v>0</v>
      </c>
      <c r="R161" s="240">
        <v>0</v>
      </c>
      <c r="S161" s="243">
        <v>0</v>
      </c>
      <c r="T161" s="8">
        <f t="shared" si="5"/>
        <v>0.16666666666666666</v>
      </c>
    </row>
    <row r="162" spans="1:20" ht="31.5">
      <c r="A162" s="627"/>
      <c r="B162" s="630"/>
      <c r="C162" s="665"/>
      <c r="D162" s="674"/>
      <c r="E162" s="677"/>
      <c r="F162" s="68" t="s">
        <v>189</v>
      </c>
      <c r="G162" s="167">
        <v>1</v>
      </c>
      <c r="H162" s="248">
        <v>0</v>
      </c>
      <c r="I162" s="249">
        <v>0</v>
      </c>
      <c r="J162" s="246">
        <v>0</v>
      </c>
      <c r="K162" s="246">
        <v>0</v>
      </c>
      <c r="L162" s="246">
        <v>0</v>
      </c>
      <c r="M162" s="246">
        <v>0</v>
      </c>
      <c r="N162" s="219">
        <v>0</v>
      </c>
      <c r="O162" s="219">
        <v>0</v>
      </c>
      <c r="P162" s="246">
        <v>0</v>
      </c>
      <c r="Q162" s="246">
        <v>0</v>
      </c>
      <c r="R162" s="246">
        <v>0</v>
      </c>
      <c r="S162" s="247">
        <v>0</v>
      </c>
      <c r="T162" s="8">
        <f t="shared" si="5"/>
        <v>0</v>
      </c>
    </row>
    <row r="163" spans="1:20" ht="31.5">
      <c r="A163" s="627"/>
      <c r="B163" s="630"/>
      <c r="C163" s="665"/>
      <c r="D163" s="674"/>
      <c r="E163" s="677" t="s">
        <v>75</v>
      </c>
      <c r="F163" s="68" t="s">
        <v>109</v>
      </c>
      <c r="G163" s="167">
        <v>1</v>
      </c>
      <c r="H163" s="234">
        <v>0.6</v>
      </c>
      <c r="I163" s="235">
        <v>1</v>
      </c>
      <c r="J163" s="219">
        <v>1</v>
      </c>
      <c r="K163" s="219">
        <v>1</v>
      </c>
      <c r="L163" s="219">
        <v>1</v>
      </c>
      <c r="M163" s="219">
        <v>1</v>
      </c>
      <c r="N163" s="219">
        <v>1</v>
      </c>
      <c r="O163" s="219">
        <v>0</v>
      </c>
      <c r="P163" s="219">
        <v>0</v>
      </c>
      <c r="Q163" s="219">
        <v>0</v>
      </c>
      <c r="R163" s="219">
        <v>0</v>
      </c>
      <c r="S163" s="220">
        <v>0</v>
      </c>
      <c r="T163" s="8">
        <f t="shared" si="5"/>
        <v>0.54999999999999993</v>
      </c>
    </row>
    <row r="164" spans="1:20" ht="31.5">
      <c r="A164" s="627"/>
      <c r="B164" s="630"/>
      <c r="C164" s="665"/>
      <c r="D164" s="674"/>
      <c r="E164" s="677"/>
      <c r="F164" s="68" t="s">
        <v>77</v>
      </c>
      <c r="G164" s="167">
        <v>1</v>
      </c>
      <c r="H164" s="234">
        <v>0.99</v>
      </c>
      <c r="I164" s="235">
        <v>0.99</v>
      </c>
      <c r="J164" s="219">
        <v>0.97970000000000002</v>
      </c>
      <c r="K164" s="219">
        <v>0</v>
      </c>
      <c r="L164" s="219">
        <v>0</v>
      </c>
      <c r="M164" s="219">
        <v>0</v>
      </c>
      <c r="N164" s="219">
        <v>0</v>
      </c>
      <c r="O164" s="219">
        <v>0</v>
      </c>
      <c r="P164" s="219">
        <v>0</v>
      </c>
      <c r="Q164" s="219">
        <v>0</v>
      </c>
      <c r="R164" s="219">
        <v>0</v>
      </c>
      <c r="S164" s="220">
        <v>0</v>
      </c>
      <c r="T164" s="8">
        <f t="shared" si="5"/>
        <v>0.24664166666666665</v>
      </c>
    </row>
    <row r="165" spans="1:20">
      <c r="A165" s="627"/>
      <c r="B165" s="630"/>
      <c r="C165" s="665"/>
      <c r="D165" s="674"/>
      <c r="E165" s="677"/>
      <c r="F165" s="68" t="s">
        <v>79</v>
      </c>
      <c r="G165" s="167">
        <v>1</v>
      </c>
      <c r="H165" s="234">
        <v>1</v>
      </c>
      <c r="I165" s="235">
        <v>1</v>
      </c>
      <c r="J165" s="219">
        <v>1</v>
      </c>
      <c r="K165" s="219">
        <v>1</v>
      </c>
      <c r="L165" s="219">
        <v>1</v>
      </c>
      <c r="M165" s="219">
        <v>1</v>
      </c>
      <c r="N165" s="219">
        <v>1</v>
      </c>
      <c r="O165" s="219">
        <v>0</v>
      </c>
      <c r="P165" s="219">
        <v>0</v>
      </c>
      <c r="Q165" s="219">
        <v>0</v>
      </c>
      <c r="R165" s="219">
        <v>0</v>
      </c>
      <c r="S165" s="220">
        <v>0</v>
      </c>
      <c r="T165" s="8">
        <f t="shared" si="5"/>
        <v>0.58333333333333337</v>
      </c>
    </row>
    <row r="166" spans="1:20">
      <c r="A166" s="627"/>
      <c r="B166" s="630"/>
      <c r="C166" s="665"/>
      <c r="D166" s="674"/>
      <c r="E166" s="71" t="s">
        <v>34</v>
      </c>
      <c r="F166" s="70" t="s">
        <v>35</v>
      </c>
      <c r="G166" s="167">
        <v>1</v>
      </c>
      <c r="H166" s="234">
        <v>1</v>
      </c>
      <c r="I166" s="235">
        <v>1</v>
      </c>
      <c r="J166" s="219">
        <v>1</v>
      </c>
      <c r="K166" s="219">
        <v>1</v>
      </c>
      <c r="L166" s="219">
        <v>1</v>
      </c>
      <c r="M166" s="219">
        <v>1</v>
      </c>
      <c r="N166" s="219">
        <v>1</v>
      </c>
      <c r="O166" s="219">
        <v>0</v>
      </c>
      <c r="P166" s="219">
        <v>0</v>
      </c>
      <c r="Q166" s="219">
        <v>0</v>
      </c>
      <c r="R166" s="219">
        <v>0</v>
      </c>
      <c r="S166" s="220">
        <v>0</v>
      </c>
      <c r="T166" s="8">
        <f t="shared" si="5"/>
        <v>0.58333333333333337</v>
      </c>
    </row>
    <row r="167" spans="1:20" ht="47.25">
      <c r="A167" s="627"/>
      <c r="B167" s="630"/>
      <c r="C167" s="665"/>
      <c r="D167" s="674"/>
      <c r="E167" s="71" t="s">
        <v>36</v>
      </c>
      <c r="F167" s="70" t="s">
        <v>190</v>
      </c>
      <c r="G167" s="167">
        <v>1</v>
      </c>
      <c r="H167" s="234">
        <v>1</v>
      </c>
      <c r="I167" s="235">
        <v>1</v>
      </c>
      <c r="J167" s="219">
        <v>1</v>
      </c>
      <c r="K167" s="219">
        <v>1</v>
      </c>
      <c r="L167" s="219">
        <v>1</v>
      </c>
      <c r="M167" s="219">
        <v>1</v>
      </c>
      <c r="N167" s="219">
        <v>1</v>
      </c>
      <c r="O167" s="219">
        <v>0</v>
      </c>
      <c r="P167" s="219">
        <v>0</v>
      </c>
      <c r="Q167" s="219">
        <v>0</v>
      </c>
      <c r="R167" s="219">
        <v>0</v>
      </c>
      <c r="S167" s="220">
        <v>0</v>
      </c>
      <c r="T167" s="8">
        <f t="shared" si="5"/>
        <v>0.58333333333333337</v>
      </c>
    </row>
    <row r="168" spans="1:20" ht="16.5" thickBot="1">
      <c r="A168" s="627"/>
      <c r="B168" s="631"/>
      <c r="C168" s="666"/>
      <c r="D168" s="675"/>
      <c r="E168" s="72" t="s">
        <v>38</v>
      </c>
      <c r="F168" s="73" t="s">
        <v>52</v>
      </c>
      <c r="G168" s="168">
        <v>1</v>
      </c>
      <c r="H168" s="233">
        <v>0</v>
      </c>
      <c r="I168" s="236">
        <v>0</v>
      </c>
      <c r="J168" s="230">
        <v>0</v>
      </c>
      <c r="K168" s="230">
        <v>0</v>
      </c>
      <c r="L168" s="230">
        <v>0</v>
      </c>
      <c r="M168" s="230">
        <v>0</v>
      </c>
      <c r="N168" s="230">
        <v>0</v>
      </c>
      <c r="O168" s="230">
        <v>0</v>
      </c>
      <c r="P168" s="230">
        <v>0</v>
      </c>
      <c r="Q168" s="230">
        <v>0</v>
      </c>
      <c r="R168" s="230">
        <v>0</v>
      </c>
      <c r="S168" s="231">
        <v>0</v>
      </c>
      <c r="T168" s="169">
        <f t="shared" si="5"/>
        <v>0</v>
      </c>
    </row>
    <row r="169" spans="1:20" ht="16.5" thickBot="1">
      <c r="A169" s="627"/>
      <c r="B169" s="699" t="s">
        <v>191</v>
      </c>
      <c r="C169" s="700"/>
      <c r="D169" s="700"/>
      <c r="E169" s="701"/>
      <c r="F169" s="701"/>
      <c r="G169" s="702"/>
      <c r="H169" s="261">
        <f t="shared" ref="H169:S169" si="6">SUM(H3:H168)/201</f>
        <v>0.42208955223880601</v>
      </c>
      <c r="I169" s="261">
        <f t="shared" si="6"/>
        <v>0.49796019900497501</v>
      </c>
      <c r="J169" s="261">
        <f t="shared" si="6"/>
        <v>0.51238059701492522</v>
      </c>
      <c r="K169" s="261">
        <f t="shared" si="6"/>
        <v>0.49119402985074634</v>
      </c>
      <c r="L169" s="261">
        <f t="shared" si="6"/>
        <v>0.49338308457711444</v>
      </c>
      <c r="M169" s="261">
        <f t="shared" si="6"/>
        <v>0.58800995024875602</v>
      </c>
      <c r="N169" s="261">
        <f t="shared" si="6"/>
        <v>0.58358208955223878</v>
      </c>
      <c r="O169" s="261">
        <f t="shared" si="6"/>
        <v>0</v>
      </c>
      <c r="P169" s="261">
        <f t="shared" si="6"/>
        <v>0</v>
      </c>
      <c r="Q169" s="261">
        <f t="shared" si="6"/>
        <v>0</v>
      </c>
      <c r="R169" s="261">
        <f t="shared" si="6"/>
        <v>0</v>
      </c>
      <c r="S169" s="261">
        <f t="shared" si="6"/>
        <v>0</v>
      </c>
      <c r="T169" s="170">
        <f>SUM(H169:S169)/12</f>
        <v>0.29904995854063016</v>
      </c>
    </row>
    <row r="170" spans="1:20" ht="94.5">
      <c r="A170" s="627"/>
      <c r="B170" s="703" t="s">
        <v>192</v>
      </c>
      <c r="C170" s="706" t="s">
        <v>24</v>
      </c>
      <c r="D170" s="709" t="s">
        <v>193</v>
      </c>
      <c r="E170" s="171" t="s">
        <v>194</v>
      </c>
      <c r="F170" s="172" t="s">
        <v>195</v>
      </c>
      <c r="G170" s="173">
        <v>1</v>
      </c>
      <c r="H170" s="225">
        <v>0</v>
      </c>
      <c r="I170" s="218">
        <v>0</v>
      </c>
      <c r="J170" s="226">
        <v>0</v>
      </c>
      <c r="K170" s="226">
        <v>0</v>
      </c>
      <c r="L170" s="226">
        <v>0</v>
      </c>
      <c r="M170" s="226">
        <v>0</v>
      </c>
      <c r="N170" s="226">
        <v>0</v>
      </c>
      <c r="O170" s="226">
        <v>0</v>
      </c>
      <c r="P170" s="226">
        <v>0</v>
      </c>
      <c r="Q170" s="226">
        <v>0</v>
      </c>
      <c r="R170" s="226">
        <v>0</v>
      </c>
      <c r="S170" s="227">
        <v>0</v>
      </c>
      <c r="T170" s="174">
        <f>SUM(H170:S170)/12</f>
        <v>0</v>
      </c>
    </row>
    <row r="171" spans="1:20" ht="78.75">
      <c r="A171" s="627"/>
      <c r="B171" s="704"/>
      <c r="C171" s="707"/>
      <c r="D171" s="710"/>
      <c r="E171" s="712" t="s">
        <v>196</v>
      </c>
      <c r="F171" s="175" t="s">
        <v>197</v>
      </c>
      <c r="G171" s="176">
        <v>1</v>
      </c>
      <c r="H171" s="217">
        <v>0</v>
      </c>
      <c r="I171" s="218">
        <v>0</v>
      </c>
      <c r="J171" s="219">
        <v>0</v>
      </c>
      <c r="K171" s="219">
        <v>0</v>
      </c>
      <c r="L171" s="219">
        <v>0</v>
      </c>
      <c r="M171" s="219">
        <v>0</v>
      </c>
      <c r="N171" s="219">
        <v>0</v>
      </c>
      <c r="O171" s="219">
        <v>0</v>
      </c>
      <c r="P171" s="219">
        <v>0</v>
      </c>
      <c r="Q171" s="219">
        <v>0</v>
      </c>
      <c r="R171" s="219">
        <v>0</v>
      </c>
      <c r="S171" s="220">
        <v>0</v>
      </c>
      <c r="T171" s="8">
        <f>SUM(H171:S171)/12</f>
        <v>0</v>
      </c>
    </row>
    <row r="172" spans="1:20" ht="63">
      <c r="A172" s="627"/>
      <c r="B172" s="704"/>
      <c r="C172" s="707"/>
      <c r="D172" s="710"/>
      <c r="E172" s="713"/>
      <c r="F172" s="177" t="s">
        <v>198</v>
      </c>
      <c r="G172" s="178">
        <v>1</v>
      </c>
      <c r="H172" s="217">
        <v>0</v>
      </c>
      <c r="I172" s="218">
        <v>0</v>
      </c>
      <c r="J172" s="219">
        <v>0</v>
      </c>
      <c r="K172" s="219">
        <v>0</v>
      </c>
      <c r="L172" s="219">
        <v>0</v>
      </c>
      <c r="M172" s="219">
        <v>0</v>
      </c>
      <c r="N172" s="219">
        <v>0</v>
      </c>
      <c r="O172" s="219">
        <v>0</v>
      </c>
      <c r="P172" s="219">
        <v>0</v>
      </c>
      <c r="Q172" s="219">
        <v>0</v>
      </c>
      <c r="R172" s="219">
        <v>0</v>
      </c>
      <c r="S172" s="220">
        <v>0</v>
      </c>
      <c r="T172" s="8">
        <v>0</v>
      </c>
    </row>
    <row r="173" spans="1:20" ht="31.5">
      <c r="A173" s="627"/>
      <c r="B173" s="704"/>
      <c r="C173" s="707"/>
      <c r="D173" s="710"/>
      <c r="E173" s="179" t="s">
        <v>199</v>
      </c>
      <c r="F173" s="180" t="s">
        <v>200</v>
      </c>
      <c r="G173" s="178">
        <v>1</v>
      </c>
      <c r="H173" s="217">
        <v>0</v>
      </c>
      <c r="I173" s="219">
        <v>0</v>
      </c>
      <c r="J173" s="219">
        <v>0</v>
      </c>
      <c r="K173" s="219">
        <v>0</v>
      </c>
      <c r="L173" s="219">
        <v>0</v>
      </c>
      <c r="M173" s="219">
        <v>0</v>
      </c>
      <c r="N173" s="219">
        <v>0</v>
      </c>
      <c r="O173" s="219">
        <v>0</v>
      </c>
      <c r="P173" s="219">
        <v>0</v>
      </c>
      <c r="Q173" s="219">
        <v>0</v>
      </c>
      <c r="R173" s="219">
        <v>0</v>
      </c>
      <c r="S173" s="220">
        <v>0</v>
      </c>
      <c r="T173" s="8">
        <f>SUM(H173:S173)/12</f>
        <v>0</v>
      </c>
    </row>
    <row r="174" spans="1:20">
      <c r="A174" s="627"/>
      <c r="B174" s="704"/>
      <c r="C174" s="707"/>
      <c r="D174" s="710"/>
      <c r="E174" s="714" t="s">
        <v>75</v>
      </c>
      <c r="F174" s="175" t="s">
        <v>60</v>
      </c>
      <c r="G174" s="176">
        <v>1</v>
      </c>
      <c r="H174" s="217">
        <v>0</v>
      </c>
      <c r="I174" s="218">
        <v>0</v>
      </c>
      <c r="J174" s="219">
        <v>0</v>
      </c>
      <c r="K174" s="219">
        <v>0</v>
      </c>
      <c r="L174" s="219">
        <v>0</v>
      </c>
      <c r="M174" s="219">
        <v>0</v>
      </c>
      <c r="N174" s="219">
        <v>0</v>
      </c>
      <c r="O174" s="219">
        <v>0</v>
      </c>
      <c r="P174" s="219">
        <v>0</v>
      </c>
      <c r="Q174" s="219">
        <v>0</v>
      </c>
      <c r="R174" s="219">
        <v>0</v>
      </c>
      <c r="S174" s="220">
        <v>0</v>
      </c>
      <c r="T174" s="8">
        <f t="shared" ref="T174:T181" si="7">SUM(H174:S174)/12</f>
        <v>0</v>
      </c>
    </row>
    <row r="175" spans="1:20" ht="31.5">
      <c r="A175" s="627"/>
      <c r="B175" s="704"/>
      <c r="C175" s="707"/>
      <c r="D175" s="710"/>
      <c r="E175" s="714"/>
      <c r="F175" s="175" t="s">
        <v>125</v>
      </c>
      <c r="G175" s="176">
        <v>0.96</v>
      </c>
      <c r="H175" s="217">
        <v>0</v>
      </c>
      <c r="I175" s="218">
        <v>0</v>
      </c>
      <c r="J175" s="219">
        <v>0</v>
      </c>
      <c r="K175" s="219">
        <v>0</v>
      </c>
      <c r="L175" s="219">
        <v>0</v>
      </c>
      <c r="M175" s="219">
        <v>0</v>
      </c>
      <c r="N175" s="219">
        <v>0</v>
      </c>
      <c r="O175" s="219">
        <v>0</v>
      </c>
      <c r="P175" s="219">
        <v>0</v>
      </c>
      <c r="Q175" s="219">
        <v>0</v>
      </c>
      <c r="R175" s="219">
        <v>0</v>
      </c>
      <c r="S175" s="220">
        <v>0</v>
      </c>
      <c r="T175" s="8">
        <f t="shared" si="7"/>
        <v>0</v>
      </c>
    </row>
    <row r="176" spans="1:20" ht="47.25">
      <c r="A176" s="627"/>
      <c r="B176" s="704"/>
      <c r="C176" s="707"/>
      <c r="D176" s="710"/>
      <c r="E176" s="714"/>
      <c r="F176" s="175" t="s">
        <v>201</v>
      </c>
      <c r="G176" s="176">
        <v>1</v>
      </c>
      <c r="H176" s="217">
        <v>0</v>
      </c>
      <c r="I176" s="218">
        <v>0</v>
      </c>
      <c r="J176" s="219">
        <v>0</v>
      </c>
      <c r="K176" s="219">
        <v>0</v>
      </c>
      <c r="L176" s="219">
        <v>0</v>
      </c>
      <c r="M176" s="219">
        <v>0</v>
      </c>
      <c r="N176" s="219">
        <v>0</v>
      </c>
      <c r="O176" s="219">
        <v>0</v>
      </c>
      <c r="P176" s="219">
        <v>0</v>
      </c>
      <c r="Q176" s="219">
        <v>0</v>
      </c>
      <c r="R176" s="219">
        <v>0</v>
      </c>
      <c r="S176" s="220">
        <v>0</v>
      </c>
      <c r="T176" s="8">
        <f t="shared" si="7"/>
        <v>0</v>
      </c>
    </row>
    <row r="177" spans="1:21" ht="31.5">
      <c r="A177" s="627"/>
      <c r="B177" s="704"/>
      <c r="C177" s="707"/>
      <c r="D177" s="710"/>
      <c r="E177" s="714"/>
      <c r="F177" s="175" t="s">
        <v>202</v>
      </c>
      <c r="G177" s="176"/>
      <c r="H177" s="217">
        <v>0</v>
      </c>
      <c r="I177" s="218">
        <v>0</v>
      </c>
      <c r="J177" s="219">
        <v>0</v>
      </c>
      <c r="K177" s="219">
        <v>0</v>
      </c>
      <c r="L177" s="219">
        <v>0</v>
      </c>
      <c r="M177" s="219">
        <v>0</v>
      </c>
      <c r="N177" s="219">
        <v>0</v>
      </c>
      <c r="O177" s="219">
        <v>0</v>
      </c>
      <c r="P177" s="219">
        <v>0</v>
      </c>
      <c r="Q177" s="219">
        <v>0</v>
      </c>
      <c r="R177" s="219">
        <v>0</v>
      </c>
      <c r="S177" s="220">
        <v>0</v>
      </c>
      <c r="T177" s="8">
        <v>0</v>
      </c>
    </row>
    <row r="178" spans="1:21">
      <c r="A178" s="627"/>
      <c r="B178" s="704"/>
      <c r="C178" s="707"/>
      <c r="D178" s="710"/>
      <c r="E178" s="714"/>
      <c r="F178" s="175" t="s">
        <v>79</v>
      </c>
      <c r="G178" s="176">
        <v>1</v>
      </c>
      <c r="H178" s="217">
        <v>0</v>
      </c>
      <c r="I178" s="218">
        <v>0</v>
      </c>
      <c r="J178" s="219">
        <v>0</v>
      </c>
      <c r="K178" s="219">
        <v>0</v>
      </c>
      <c r="L178" s="219">
        <v>0</v>
      </c>
      <c r="M178" s="219">
        <v>0</v>
      </c>
      <c r="N178" s="219">
        <v>0</v>
      </c>
      <c r="O178" s="219">
        <v>0</v>
      </c>
      <c r="P178" s="219">
        <v>0</v>
      </c>
      <c r="Q178" s="219">
        <v>0</v>
      </c>
      <c r="R178" s="219">
        <v>0</v>
      </c>
      <c r="S178" s="220">
        <v>0</v>
      </c>
      <c r="T178" s="8">
        <f t="shared" si="7"/>
        <v>0</v>
      </c>
    </row>
    <row r="179" spans="1:21">
      <c r="A179" s="627"/>
      <c r="B179" s="704"/>
      <c r="C179" s="707"/>
      <c r="D179" s="710"/>
      <c r="E179" s="181" t="s">
        <v>34</v>
      </c>
      <c r="F179" s="175" t="s">
        <v>35</v>
      </c>
      <c r="G179" s="176">
        <v>1</v>
      </c>
      <c r="H179" s="217">
        <v>0</v>
      </c>
      <c r="I179" s="218">
        <v>0</v>
      </c>
      <c r="J179" s="219">
        <v>0</v>
      </c>
      <c r="K179" s="219">
        <v>0</v>
      </c>
      <c r="L179" s="219">
        <v>0</v>
      </c>
      <c r="M179" s="219">
        <v>0</v>
      </c>
      <c r="N179" s="219">
        <v>0</v>
      </c>
      <c r="O179" s="219">
        <v>0</v>
      </c>
      <c r="P179" s="219">
        <v>0</v>
      </c>
      <c r="Q179" s="219">
        <v>0</v>
      </c>
      <c r="R179" s="219">
        <v>0</v>
      </c>
      <c r="S179" s="220">
        <v>0</v>
      </c>
      <c r="T179" s="8">
        <f t="shared" si="7"/>
        <v>0</v>
      </c>
    </row>
    <row r="180" spans="1:21" ht="47.25">
      <c r="A180" s="627"/>
      <c r="B180" s="704"/>
      <c r="C180" s="707"/>
      <c r="D180" s="710"/>
      <c r="E180" s="181" t="s">
        <v>36</v>
      </c>
      <c r="F180" s="175" t="s">
        <v>203</v>
      </c>
      <c r="G180" s="176">
        <v>1</v>
      </c>
      <c r="H180" s="217">
        <v>0</v>
      </c>
      <c r="I180" s="218">
        <v>0</v>
      </c>
      <c r="J180" s="219">
        <v>0</v>
      </c>
      <c r="K180" s="219">
        <v>0</v>
      </c>
      <c r="L180" s="219">
        <v>0</v>
      </c>
      <c r="M180" s="219">
        <v>0</v>
      </c>
      <c r="N180" s="219">
        <v>0</v>
      </c>
      <c r="O180" s="219">
        <v>0</v>
      </c>
      <c r="P180" s="219">
        <v>0</v>
      </c>
      <c r="Q180" s="219">
        <v>0</v>
      </c>
      <c r="R180" s="219">
        <v>0</v>
      </c>
      <c r="S180" s="220">
        <v>0</v>
      </c>
      <c r="T180" s="8">
        <f t="shared" si="7"/>
        <v>0</v>
      </c>
    </row>
    <row r="181" spans="1:21" ht="16.5" thickBot="1">
      <c r="A181" s="627"/>
      <c r="B181" s="704"/>
      <c r="C181" s="708"/>
      <c r="D181" s="711"/>
      <c r="E181" s="182" t="s">
        <v>38</v>
      </c>
      <c r="F181" s="183" t="s">
        <v>39</v>
      </c>
      <c r="G181" s="184">
        <v>1</v>
      </c>
      <c r="H181" s="221">
        <v>0</v>
      </c>
      <c r="I181" s="222">
        <v>0</v>
      </c>
      <c r="J181" s="222">
        <v>0</v>
      </c>
      <c r="K181" s="223">
        <v>0</v>
      </c>
      <c r="L181" s="223">
        <v>0</v>
      </c>
      <c r="M181" s="223">
        <v>0</v>
      </c>
      <c r="N181" s="223">
        <v>0</v>
      </c>
      <c r="O181" s="223">
        <v>0</v>
      </c>
      <c r="P181" s="223">
        <v>0</v>
      </c>
      <c r="Q181" s="223">
        <v>0</v>
      </c>
      <c r="R181" s="223">
        <v>0</v>
      </c>
      <c r="S181" s="224">
        <v>0</v>
      </c>
      <c r="T181" s="8">
        <f t="shared" si="7"/>
        <v>0</v>
      </c>
    </row>
    <row r="182" spans="1:21">
      <c r="A182" s="627"/>
      <c r="B182" s="704"/>
      <c r="C182" s="632" t="s">
        <v>24</v>
      </c>
      <c r="D182" s="634" t="s">
        <v>25</v>
      </c>
      <c r="E182" s="637" t="s">
        <v>26</v>
      </c>
      <c r="F182" s="6" t="s">
        <v>27</v>
      </c>
      <c r="G182" s="7">
        <v>0.96</v>
      </c>
      <c r="H182" s="213">
        <v>0</v>
      </c>
      <c r="I182" s="214">
        <v>0</v>
      </c>
      <c r="J182" s="215">
        <v>0</v>
      </c>
      <c r="K182" s="215">
        <v>0</v>
      </c>
      <c r="L182" s="215">
        <v>0</v>
      </c>
      <c r="M182" s="215">
        <v>0</v>
      </c>
      <c r="N182" s="215">
        <v>0</v>
      </c>
      <c r="O182" s="215">
        <v>0</v>
      </c>
      <c r="P182" s="215">
        <v>0</v>
      </c>
      <c r="Q182" s="215">
        <v>0</v>
      </c>
      <c r="R182" s="215">
        <v>0</v>
      </c>
      <c r="S182" s="216">
        <v>0</v>
      </c>
      <c r="T182" s="8">
        <f t="shared" ref="T182:T187" si="8">SUM(H182:S182)/12</f>
        <v>0</v>
      </c>
    </row>
    <row r="183" spans="1:21">
      <c r="A183" s="627"/>
      <c r="B183" s="704"/>
      <c r="C183" s="633"/>
      <c r="D183" s="635"/>
      <c r="E183" s="638"/>
      <c r="F183" s="9" t="s">
        <v>28</v>
      </c>
      <c r="G183" s="10">
        <v>0.96</v>
      </c>
      <c r="H183" s="241">
        <v>0</v>
      </c>
      <c r="I183" s="218">
        <v>0</v>
      </c>
      <c r="J183" s="242">
        <v>0</v>
      </c>
      <c r="K183" s="242">
        <v>0</v>
      </c>
      <c r="L183" s="242">
        <v>0</v>
      </c>
      <c r="M183" s="226">
        <v>0</v>
      </c>
      <c r="N183" s="242">
        <v>0</v>
      </c>
      <c r="O183" s="242">
        <v>0</v>
      </c>
      <c r="P183" s="242">
        <v>0</v>
      </c>
      <c r="Q183" s="226">
        <v>0</v>
      </c>
      <c r="R183" s="242">
        <v>0</v>
      </c>
      <c r="S183" s="244">
        <v>0</v>
      </c>
      <c r="T183" s="8">
        <f t="shared" si="8"/>
        <v>0</v>
      </c>
    </row>
    <row r="184" spans="1:21">
      <c r="A184" s="627"/>
      <c r="B184" s="704"/>
      <c r="C184" s="633"/>
      <c r="D184" s="635"/>
      <c r="E184" s="639" t="s">
        <v>29</v>
      </c>
      <c r="F184" s="9" t="s">
        <v>30</v>
      </c>
      <c r="G184" s="10">
        <v>1</v>
      </c>
      <c r="H184" s="217">
        <v>0</v>
      </c>
      <c r="I184" s="218">
        <v>0</v>
      </c>
      <c r="J184" s="219">
        <v>0</v>
      </c>
      <c r="K184" s="219">
        <v>0</v>
      </c>
      <c r="L184" s="219">
        <v>0</v>
      </c>
      <c r="M184" s="219">
        <v>0</v>
      </c>
      <c r="N184" s="219">
        <v>0</v>
      </c>
      <c r="O184" s="219">
        <v>0</v>
      </c>
      <c r="P184" s="219">
        <v>0</v>
      </c>
      <c r="Q184" s="219">
        <v>0</v>
      </c>
      <c r="R184" s="219">
        <v>0</v>
      </c>
      <c r="S184" s="220">
        <v>0</v>
      </c>
      <c r="T184" s="8">
        <f t="shared" si="8"/>
        <v>0</v>
      </c>
    </row>
    <row r="185" spans="1:21" ht="31.5">
      <c r="A185" s="627"/>
      <c r="B185" s="704"/>
      <c r="C185" s="633"/>
      <c r="D185" s="635"/>
      <c r="E185" s="638"/>
      <c r="F185" s="9" t="s">
        <v>31</v>
      </c>
      <c r="G185" s="10">
        <v>1</v>
      </c>
      <c r="H185" s="217">
        <v>0</v>
      </c>
      <c r="I185" s="218">
        <v>0</v>
      </c>
      <c r="J185" s="219">
        <v>0</v>
      </c>
      <c r="K185" s="219">
        <v>0</v>
      </c>
      <c r="L185" s="219">
        <v>0</v>
      </c>
      <c r="M185" s="219">
        <v>0</v>
      </c>
      <c r="N185" s="219">
        <v>0</v>
      </c>
      <c r="O185" s="219">
        <v>0</v>
      </c>
      <c r="P185" s="219">
        <v>0</v>
      </c>
      <c r="Q185" s="219">
        <v>0</v>
      </c>
      <c r="R185" s="219">
        <v>0</v>
      </c>
      <c r="S185" s="220">
        <v>0</v>
      </c>
      <c r="T185" s="8">
        <f t="shared" si="8"/>
        <v>0</v>
      </c>
    </row>
    <row r="186" spans="1:21">
      <c r="A186" s="627"/>
      <c r="B186" s="704"/>
      <c r="C186" s="633"/>
      <c r="D186" s="635"/>
      <c r="E186" s="11" t="s">
        <v>32</v>
      </c>
      <c r="F186" s="9" t="s">
        <v>33</v>
      </c>
      <c r="G186" s="10">
        <v>1</v>
      </c>
      <c r="H186" s="217">
        <v>0</v>
      </c>
      <c r="I186" s="218">
        <v>0</v>
      </c>
      <c r="J186" s="219">
        <v>0</v>
      </c>
      <c r="K186" s="219">
        <v>0</v>
      </c>
      <c r="L186" s="219">
        <v>0</v>
      </c>
      <c r="M186" s="219">
        <v>0</v>
      </c>
      <c r="N186" s="219">
        <v>0</v>
      </c>
      <c r="O186" s="219">
        <v>0</v>
      </c>
      <c r="P186" s="219">
        <v>0</v>
      </c>
      <c r="Q186" s="219">
        <v>0</v>
      </c>
      <c r="R186" s="219">
        <v>0</v>
      </c>
      <c r="S186" s="220">
        <v>0</v>
      </c>
      <c r="T186" s="8">
        <f t="shared" si="8"/>
        <v>0</v>
      </c>
    </row>
    <row r="187" spans="1:21">
      <c r="A187" s="627"/>
      <c r="B187" s="704"/>
      <c r="C187" s="633"/>
      <c r="D187" s="635"/>
      <c r="E187" s="11" t="s">
        <v>34</v>
      </c>
      <c r="F187" s="12" t="s">
        <v>35</v>
      </c>
      <c r="G187" s="10">
        <v>1</v>
      </c>
      <c r="H187" s="217">
        <v>0</v>
      </c>
      <c r="I187" s="218">
        <v>0</v>
      </c>
      <c r="J187" s="219">
        <v>0</v>
      </c>
      <c r="K187" s="219">
        <v>0</v>
      </c>
      <c r="L187" s="219">
        <v>0</v>
      </c>
      <c r="M187" s="219">
        <v>0</v>
      </c>
      <c r="N187" s="219">
        <v>0</v>
      </c>
      <c r="O187" s="219">
        <v>0</v>
      </c>
      <c r="P187" s="219">
        <v>0</v>
      </c>
      <c r="Q187" s="219">
        <v>0</v>
      </c>
      <c r="R187" s="219">
        <v>0</v>
      </c>
      <c r="S187" s="220">
        <v>0</v>
      </c>
      <c r="T187" s="8">
        <f t="shared" si="8"/>
        <v>0</v>
      </c>
    </row>
    <row r="188" spans="1:21" ht="31.5">
      <c r="A188" s="627"/>
      <c r="B188" s="704"/>
      <c r="C188" s="633"/>
      <c r="D188" s="635"/>
      <c r="E188" s="11" t="s">
        <v>36</v>
      </c>
      <c r="F188" s="9" t="s">
        <v>37</v>
      </c>
      <c r="G188" s="10">
        <v>0.95</v>
      </c>
      <c r="H188" s="217">
        <v>0</v>
      </c>
      <c r="I188" s="218">
        <v>0</v>
      </c>
      <c r="J188" s="219">
        <v>0</v>
      </c>
      <c r="K188" s="219">
        <v>0</v>
      </c>
      <c r="L188" s="219">
        <v>0</v>
      </c>
      <c r="M188" s="219">
        <v>0</v>
      </c>
      <c r="N188" s="219">
        <v>0</v>
      </c>
      <c r="O188" s="219">
        <v>0</v>
      </c>
      <c r="P188" s="219">
        <v>0</v>
      </c>
      <c r="Q188" s="219">
        <v>0</v>
      </c>
      <c r="R188" s="219">
        <v>0</v>
      </c>
      <c r="S188" s="220">
        <v>0</v>
      </c>
      <c r="T188" s="8">
        <f>SUM(H184:N188)/12</f>
        <v>0</v>
      </c>
    </row>
    <row r="189" spans="1:21" ht="16.5" thickBot="1">
      <c r="A189" s="627"/>
      <c r="B189" s="704"/>
      <c r="C189" s="633"/>
      <c r="D189" s="636"/>
      <c r="E189" s="13" t="s">
        <v>38</v>
      </c>
      <c r="F189" s="14" t="s">
        <v>39</v>
      </c>
      <c r="G189" s="15">
        <v>1</v>
      </c>
      <c r="H189" s="221">
        <v>0</v>
      </c>
      <c r="I189" s="222">
        <v>0</v>
      </c>
      <c r="J189" s="223">
        <v>0</v>
      </c>
      <c r="K189" s="223">
        <v>0</v>
      </c>
      <c r="L189" s="223">
        <v>0</v>
      </c>
      <c r="M189" s="223">
        <v>0</v>
      </c>
      <c r="N189" s="223">
        <v>0</v>
      </c>
      <c r="O189" s="223">
        <v>0</v>
      </c>
      <c r="P189" s="223">
        <v>0</v>
      </c>
      <c r="Q189" s="223">
        <v>0</v>
      </c>
      <c r="R189" s="223">
        <v>0</v>
      </c>
      <c r="S189" s="224">
        <v>0</v>
      </c>
      <c r="T189" s="8">
        <f t="shared" ref="T189" si="9">SUM(H189:S189)/12</f>
        <v>0</v>
      </c>
    </row>
    <row r="190" spans="1:21" ht="31.5">
      <c r="A190" s="627"/>
      <c r="B190" s="704"/>
      <c r="C190" s="586" t="s">
        <v>40</v>
      </c>
      <c r="D190" s="586" t="s">
        <v>41</v>
      </c>
      <c r="E190" s="16" t="s">
        <v>42</v>
      </c>
      <c r="F190" s="17" t="s">
        <v>43</v>
      </c>
      <c r="G190" s="18">
        <v>1</v>
      </c>
      <c r="H190" s="213">
        <v>0</v>
      </c>
      <c r="I190" s="240">
        <v>0</v>
      </c>
      <c r="J190" s="240">
        <v>0</v>
      </c>
      <c r="K190" s="240">
        <v>0</v>
      </c>
      <c r="L190" s="240">
        <v>0</v>
      </c>
      <c r="M190" s="240">
        <v>0</v>
      </c>
      <c r="N190" s="240">
        <v>0</v>
      </c>
      <c r="O190" s="240">
        <v>0</v>
      </c>
      <c r="P190" s="240">
        <v>0</v>
      </c>
      <c r="Q190" s="240">
        <v>0</v>
      </c>
      <c r="R190" s="240">
        <v>0</v>
      </c>
      <c r="S190" s="243">
        <v>0</v>
      </c>
      <c r="T190" s="8">
        <f t="shared" ref="T190" si="10">SUM(H190:S190)/12</f>
        <v>0</v>
      </c>
      <c r="U190" s="19"/>
    </row>
    <row r="191" spans="1:21">
      <c r="A191" s="627"/>
      <c r="B191" s="704"/>
      <c r="C191" s="587"/>
      <c r="D191" s="587"/>
      <c r="E191" s="584" t="s">
        <v>44</v>
      </c>
      <c r="F191" s="20" t="s">
        <v>45</v>
      </c>
      <c r="G191" s="21">
        <v>1</v>
      </c>
      <c r="H191" s="225">
        <v>0</v>
      </c>
      <c r="I191" s="226">
        <v>0</v>
      </c>
      <c r="J191" s="242">
        <v>0</v>
      </c>
      <c r="K191" s="242">
        <v>0</v>
      </c>
      <c r="L191" s="242">
        <v>0</v>
      </c>
      <c r="M191" s="242">
        <v>0</v>
      </c>
      <c r="N191" s="242">
        <v>0</v>
      </c>
      <c r="O191" s="242">
        <v>0</v>
      </c>
      <c r="P191" s="242">
        <v>0</v>
      </c>
      <c r="Q191" s="242">
        <v>0</v>
      </c>
      <c r="R191" s="242">
        <v>0</v>
      </c>
      <c r="S191" s="244">
        <v>0</v>
      </c>
      <c r="T191" s="8"/>
      <c r="U191" s="19"/>
    </row>
    <row r="192" spans="1:21" ht="31.5">
      <c r="A192" s="627"/>
      <c r="B192" s="704"/>
      <c r="C192" s="587"/>
      <c r="D192" s="587"/>
      <c r="E192" s="585"/>
      <c r="F192" s="20" t="s">
        <v>46</v>
      </c>
      <c r="G192" s="21">
        <v>1</v>
      </c>
      <c r="H192" s="225">
        <v>0</v>
      </c>
      <c r="I192" s="226">
        <v>0</v>
      </c>
      <c r="J192" s="226">
        <v>0</v>
      </c>
      <c r="K192" s="226">
        <v>0</v>
      </c>
      <c r="L192" s="226">
        <v>0</v>
      </c>
      <c r="M192" s="226">
        <v>0</v>
      </c>
      <c r="N192" s="226">
        <v>0</v>
      </c>
      <c r="O192" s="226">
        <v>0</v>
      </c>
      <c r="P192" s="226">
        <v>0</v>
      </c>
      <c r="Q192" s="226">
        <v>0</v>
      </c>
      <c r="R192" s="226">
        <v>0</v>
      </c>
      <c r="S192" s="227">
        <v>0</v>
      </c>
      <c r="T192" s="8">
        <f t="shared" ref="T192:T198" si="11">SUM(H192:S192)/12</f>
        <v>0</v>
      </c>
      <c r="U192" s="19"/>
    </row>
    <row r="193" spans="1:21" ht="47.25">
      <c r="A193" s="627"/>
      <c r="B193" s="704"/>
      <c r="C193" s="587"/>
      <c r="D193" s="587"/>
      <c r="E193" s="22" t="s">
        <v>47</v>
      </c>
      <c r="F193" s="20" t="s">
        <v>48</v>
      </c>
      <c r="G193" s="21">
        <v>1</v>
      </c>
      <c r="H193" s="245">
        <v>0</v>
      </c>
      <c r="I193" s="219">
        <v>0</v>
      </c>
      <c r="J193" s="219">
        <v>0</v>
      </c>
      <c r="K193" s="219">
        <v>0</v>
      </c>
      <c r="L193" s="219">
        <v>0</v>
      </c>
      <c r="M193" s="219">
        <v>0</v>
      </c>
      <c r="N193" s="246">
        <v>0</v>
      </c>
      <c r="O193" s="246">
        <v>0</v>
      </c>
      <c r="P193" s="246">
        <v>0</v>
      </c>
      <c r="Q193" s="246">
        <v>0</v>
      </c>
      <c r="R193" s="246">
        <v>0</v>
      </c>
      <c r="S193" s="247">
        <v>0</v>
      </c>
      <c r="T193" s="8">
        <f t="shared" si="11"/>
        <v>0</v>
      </c>
      <c r="U193" s="19"/>
    </row>
    <row r="194" spans="1:21" ht="47.25">
      <c r="A194" s="627"/>
      <c r="B194" s="704"/>
      <c r="C194" s="587"/>
      <c r="D194" s="587"/>
      <c r="E194" s="22" t="s">
        <v>49</v>
      </c>
      <c r="F194" s="20" t="s">
        <v>48</v>
      </c>
      <c r="G194" s="21">
        <v>1</v>
      </c>
      <c r="H194" s="245">
        <v>0</v>
      </c>
      <c r="I194" s="250">
        <v>0</v>
      </c>
      <c r="J194" s="246">
        <v>0</v>
      </c>
      <c r="K194" s="219">
        <v>0</v>
      </c>
      <c r="L194" s="219">
        <v>0</v>
      </c>
      <c r="M194" s="219">
        <v>0</v>
      </c>
      <c r="N194" s="219">
        <v>0</v>
      </c>
      <c r="O194" s="219">
        <v>0</v>
      </c>
      <c r="P194" s="246">
        <v>0</v>
      </c>
      <c r="Q194" s="246">
        <v>0</v>
      </c>
      <c r="R194" s="246">
        <v>0</v>
      </c>
      <c r="S194" s="247">
        <v>0</v>
      </c>
      <c r="T194" s="8">
        <f t="shared" si="11"/>
        <v>0</v>
      </c>
      <c r="U194" s="19"/>
    </row>
    <row r="195" spans="1:21" ht="31.5">
      <c r="A195" s="627"/>
      <c r="B195" s="704"/>
      <c r="C195" s="587"/>
      <c r="D195" s="587"/>
      <c r="E195" s="22" t="s">
        <v>50</v>
      </c>
      <c r="F195" s="20" t="s">
        <v>51</v>
      </c>
      <c r="G195" s="21">
        <v>1</v>
      </c>
      <c r="H195" s="245">
        <v>0</v>
      </c>
      <c r="I195" s="250">
        <v>0</v>
      </c>
      <c r="J195" s="219">
        <v>0</v>
      </c>
      <c r="K195" s="246">
        <v>0</v>
      </c>
      <c r="L195" s="246">
        <v>0</v>
      </c>
      <c r="M195" s="219">
        <v>0</v>
      </c>
      <c r="N195" s="246">
        <v>0</v>
      </c>
      <c r="O195" s="246">
        <v>0</v>
      </c>
      <c r="P195" s="219">
        <v>0</v>
      </c>
      <c r="Q195" s="246">
        <v>0</v>
      </c>
      <c r="R195" s="246">
        <v>0</v>
      </c>
      <c r="S195" s="247">
        <v>0</v>
      </c>
      <c r="T195" s="8">
        <f t="shared" si="11"/>
        <v>0</v>
      </c>
      <c r="U195" s="19"/>
    </row>
    <row r="196" spans="1:21" ht="16.5" thickBot="1">
      <c r="A196" s="627"/>
      <c r="B196" s="704"/>
      <c r="C196" s="587"/>
      <c r="D196" s="588"/>
      <c r="E196" s="23" t="s">
        <v>38</v>
      </c>
      <c r="F196" s="24" t="s">
        <v>52</v>
      </c>
      <c r="G196" s="25">
        <v>1</v>
      </c>
      <c r="H196" s="228">
        <v>0</v>
      </c>
      <c r="I196" s="229">
        <v>0</v>
      </c>
      <c r="J196" s="230">
        <v>0</v>
      </c>
      <c r="K196" s="230">
        <v>0</v>
      </c>
      <c r="L196" s="230">
        <v>0</v>
      </c>
      <c r="M196" s="230">
        <v>0</v>
      </c>
      <c r="N196" s="230">
        <v>0</v>
      </c>
      <c r="O196" s="230">
        <v>0</v>
      </c>
      <c r="P196" s="230">
        <v>0</v>
      </c>
      <c r="Q196" s="230">
        <v>0</v>
      </c>
      <c r="R196" s="230">
        <v>0</v>
      </c>
      <c r="S196" s="231">
        <v>0</v>
      </c>
      <c r="T196" s="8">
        <f t="shared" si="11"/>
        <v>0</v>
      </c>
      <c r="U196" s="19"/>
    </row>
    <row r="197" spans="1:21" ht="63">
      <c r="A197" s="627"/>
      <c r="B197" s="704"/>
      <c r="C197" s="587"/>
      <c r="D197" s="586" t="s">
        <v>53</v>
      </c>
      <c r="E197" s="16" t="s">
        <v>54</v>
      </c>
      <c r="F197" s="17" t="s">
        <v>55</v>
      </c>
      <c r="G197" s="18">
        <v>1</v>
      </c>
      <c r="H197" s="213">
        <v>0</v>
      </c>
      <c r="I197" s="214">
        <v>0</v>
      </c>
      <c r="J197" s="215">
        <v>0</v>
      </c>
      <c r="K197" s="215">
        <v>0</v>
      </c>
      <c r="L197" s="215">
        <v>0</v>
      </c>
      <c r="M197" s="215">
        <v>0</v>
      </c>
      <c r="N197" s="215">
        <v>0</v>
      </c>
      <c r="O197" s="215">
        <v>0</v>
      </c>
      <c r="P197" s="215">
        <v>0</v>
      </c>
      <c r="Q197" s="215">
        <v>0</v>
      </c>
      <c r="R197" s="215">
        <v>0</v>
      </c>
      <c r="S197" s="216">
        <v>0</v>
      </c>
      <c r="T197" s="8">
        <f t="shared" si="11"/>
        <v>0</v>
      </c>
      <c r="U197" s="19"/>
    </row>
    <row r="198" spans="1:21" ht="63">
      <c r="A198" s="627"/>
      <c r="B198" s="704"/>
      <c r="C198" s="587"/>
      <c r="D198" s="587"/>
      <c r="E198" s="22" t="s">
        <v>56</v>
      </c>
      <c r="F198" s="26" t="s">
        <v>57</v>
      </c>
      <c r="G198" s="27">
        <v>1</v>
      </c>
      <c r="H198" s="217">
        <v>0</v>
      </c>
      <c r="I198" s="218">
        <v>0</v>
      </c>
      <c r="J198" s="219">
        <v>0</v>
      </c>
      <c r="K198" s="219">
        <v>0</v>
      </c>
      <c r="L198" s="219">
        <v>0</v>
      </c>
      <c r="M198" s="219">
        <v>0</v>
      </c>
      <c r="N198" s="219">
        <v>0</v>
      </c>
      <c r="O198" s="219">
        <v>0</v>
      </c>
      <c r="P198" s="219">
        <v>0</v>
      </c>
      <c r="Q198" s="219">
        <v>0</v>
      </c>
      <c r="R198" s="219">
        <v>0</v>
      </c>
      <c r="S198" s="220">
        <v>0</v>
      </c>
      <c r="T198" s="8">
        <f t="shared" si="11"/>
        <v>0</v>
      </c>
      <c r="U198" s="19"/>
    </row>
    <row r="199" spans="1:21" ht="31.5">
      <c r="A199" s="627"/>
      <c r="B199" s="704"/>
      <c r="C199" s="587"/>
      <c r="D199" s="587"/>
      <c r="E199" s="584" t="s">
        <v>58</v>
      </c>
      <c r="F199" s="26" t="s">
        <v>59</v>
      </c>
      <c r="G199" s="27">
        <v>1</v>
      </c>
      <c r="H199" s="245">
        <v>0</v>
      </c>
      <c r="I199" s="218">
        <v>0</v>
      </c>
      <c r="J199" s="219">
        <v>0</v>
      </c>
      <c r="K199" s="219">
        <v>0</v>
      </c>
      <c r="L199" s="219">
        <v>0</v>
      </c>
      <c r="M199" s="219">
        <v>0</v>
      </c>
      <c r="N199" s="219">
        <v>0</v>
      </c>
      <c r="O199" s="219">
        <v>0</v>
      </c>
      <c r="P199" s="219">
        <v>0</v>
      </c>
      <c r="Q199" s="219">
        <v>0</v>
      </c>
      <c r="R199" s="219">
        <v>0</v>
      </c>
      <c r="S199" s="220">
        <v>0</v>
      </c>
      <c r="T199" s="8">
        <f>SUM(H199:S199)/12</f>
        <v>0</v>
      </c>
    </row>
    <row r="200" spans="1:21">
      <c r="A200" s="627"/>
      <c r="B200" s="704"/>
      <c r="C200" s="587"/>
      <c r="D200" s="587"/>
      <c r="E200" s="589"/>
      <c r="F200" s="26" t="s">
        <v>60</v>
      </c>
      <c r="G200" s="27">
        <v>1</v>
      </c>
      <c r="H200" s="245">
        <v>0</v>
      </c>
      <c r="I200" s="218">
        <v>0</v>
      </c>
      <c r="J200" s="219">
        <v>0</v>
      </c>
      <c r="K200" s="219">
        <v>0</v>
      </c>
      <c r="L200" s="219">
        <v>0</v>
      </c>
      <c r="M200" s="219">
        <v>0</v>
      </c>
      <c r="N200" s="219">
        <v>0</v>
      </c>
      <c r="O200" s="219">
        <v>0</v>
      </c>
      <c r="P200" s="219">
        <v>0</v>
      </c>
      <c r="Q200" s="219">
        <v>0</v>
      </c>
      <c r="R200" s="219">
        <v>0</v>
      </c>
      <c r="S200" s="220">
        <v>0</v>
      </c>
      <c r="T200" s="8">
        <f>SUM(H200:S200)/12</f>
        <v>0</v>
      </c>
    </row>
    <row r="201" spans="1:21" ht="32.25" thickBot="1">
      <c r="A201" s="627"/>
      <c r="B201" s="704"/>
      <c r="C201" s="588"/>
      <c r="D201" s="588"/>
      <c r="E201" s="590"/>
      <c r="F201" s="28" t="s">
        <v>61</v>
      </c>
      <c r="G201" s="29">
        <v>1</v>
      </c>
      <c r="H201" s="257">
        <v>0</v>
      </c>
      <c r="I201" s="222">
        <v>0</v>
      </c>
      <c r="J201" s="223">
        <v>0</v>
      </c>
      <c r="K201" s="223">
        <v>0</v>
      </c>
      <c r="L201" s="223">
        <v>0</v>
      </c>
      <c r="M201" s="223">
        <v>0</v>
      </c>
      <c r="N201" s="223">
        <v>0</v>
      </c>
      <c r="O201" s="223">
        <v>0</v>
      </c>
      <c r="P201" s="223">
        <v>0</v>
      </c>
      <c r="Q201" s="223">
        <v>0</v>
      </c>
      <c r="R201" s="223">
        <v>0</v>
      </c>
      <c r="S201" s="224">
        <v>0</v>
      </c>
      <c r="T201" s="8">
        <v>0</v>
      </c>
    </row>
    <row r="202" spans="1:21" ht="63">
      <c r="A202" s="627"/>
      <c r="B202" s="704"/>
      <c r="C202" s="591" t="s">
        <v>40</v>
      </c>
      <c r="D202" s="586" t="s">
        <v>62</v>
      </c>
      <c r="E202" s="30" t="s">
        <v>63</v>
      </c>
      <c r="F202" s="24" t="s">
        <v>64</v>
      </c>
      <c r="G202" s="25">
        <v>1</v>
      </c>
      <c r="H202" s="225">
        <v>0</v>
      </c>
      <c r="I202" s="218">
        <v>0</v>
      </c>
      <c r="J202" s="226">
        <v>0</v>
      </c>
      <c r="K202" s="226">
        <v>0</v>
      </c>
      <c r="L202" s="226">
        <v>0</v>
      </c>
      <c r="M202" s="226">
        <v>0</v>
      </c>
      <c r="N202" s="226">
        <v>0</v>
      </c>
      <c r="O202" s="226">
        <v>0</v>
      </c>
      <c r="P202" s="226">
        <v>0</v>
      </c>
      <c r="Q202" s="226">
        <v>0</v>
      </c>
      <c r="R202" s="226">
        <v>0</v>
      </c>
      <c r="S202" s="227">
        <v>0</v>
      </c>
      <c r="T202" s="8">
        <v>0</v>
      </c>
    </row>
    <row r="203" spans="1:21" ht="47.25">
      <c r="A203" s="627"/>
      <c r="B203" s="704"/>
      <c r="C203" s="592"/>
      <c r="D203" s="587"/>
      <c r="E203" s="584" t="s">
        <v>65</v>
      </c>
      <c r="F203" s="26" t="s">
        <v>66</v>
      </c>
      <c r="G203" s="27">
        <v>1</v>
      </c>
      <c r="H203" s="217">
        <v>0</v>
      </c>
      <c r="I203" s="218">
        <v>0</v>
      </c>
      <c r="J203" s="219">
        <v>0</v>
      </c>
      <c r="K203" s="219">
        <v>0</v>
      </c>
      <c r="L203" s="219">
        <v>0</v>
      </c>
      <c r="M203" s="219">
        <v>0</v>
      </c>
      <c r="N203" s="219">
        <v>0</v>
      </c>
      <c r="O203" s="219">
        <v>0</v>
      </c>
      <c r="P203" s="219">
        <v>0</v>
      </c>
      <c r="Q203" s="219">
        <v>0</v>
      </c>
      <c r="R203" s="219">
        <v>0</v>
      </c>
      <c r="S203" s="220">
        <v>0</v>
      </c>
      <c r="T203" s="8">
        <v>0</v>
      </c>
    </row>
    <row r="204" spans="1:21">
      <c r="A204" s="627"/>
      <c r="B204" s="704"/>
      <c r="C204" s="592"/>
      <c r="D204" s="587"/>
      <c r="E204" s="585"/>
      <c r="F204" s="26" t="s">
        <v>67</v>
      </c>
      <c r="G204" s="27">
        <v>1</v>
      </c>
      <c r="H204" s="217">
        <v>0</v>
      </c>
      <c r="I204" s="218">
        <v>0</v>
      </c>
      <c r="J204" s="219">
        <v>0</v>
      </c>
      <c r="K204" s="219">
        <v>0</v>
      </c>
      <c r="L204" s="219">
        <v>0</v>
      </c>
      <c r="M204" s="219">
        <v>0</v>
      </c>
      <c r="N204" s="219">
        <v>0</v>
      </c>
      <c r="O204" s="219">
        <v>0</v>
      </c>
      <c r="P204" s="219">
        <v>0</v>
      </c>
      <c r="Q204" s="219">
        <v>0</v>
      </c>
      <c r="R204" s="219">
        <v>0</v>
      </c>
      <c r="S204" s="220">
        <v>0</v>
      </c>
      <c r="T204" s="8">
        <v>0</v>
      </c>
    </row>
    <row r="205" spans="1:21" ht="79.5" thickBot="1">
      <c r="A205" s="627"/>
      <c r="B205" s="704"/>
      <c r="C205" s="593"/>
      <c r="D205" s="588"/>
      <c r="E205" s="31" t="s">
        <v>68</v>
      </c>
      <c r="F205" s="32" t="s">
        <v>69</v>
      </c>
      <c r="G205" s="33">
        <v>1</v>
      </c>
      <c r="H205" s="221">
        <v>0</v>
      </c>
      <c r="I205" s="222">
        <v>0</v>
      </c>
      <c r="J205" s="223">
        <v>0</v>
      </c>
      <c r="K205" s="223">
        <v>0</v>
      </c>
      <c r="L205" s="223">
        <v>0</v>
      </c>
      <c r="M205" s="223">
        <v>0</v>
      </c>
      <c r="N205" s="223">
        <v>0</v>
      </c>
      <c r="O205" s="223">
        <v>0</v>
      </c>
      <c r="P205" s="223">
        <v>0</v>
      </c>
      <c r="Q205" s="223">
        <v>0</v>
      </c>
      <c r="R205" s="223">
        <v>0</v>
      </c>
      <c r="S205" s="224">
        <v>0</v>
      </c>
      <c r="T205" s="8">
        <v>0</v>
      </c>
    </row>
    <row r="206" spans="1:21" ht="31.5">
      <c r="A206" s="627"/>
      <c r="B206" s="704"/>
      <c r="C206" s="640" t="s">
        <v>70</v>
      </c>
      <c r="D206" s="642" t="s">
        <v>71</v>
      </c>
      <c r="E206" s="34" t="s">
        <v>72</v>
      </c>
      <c r="F206" s="35" t="s">
        <v>73</v>
      </c>
      <c r="G206" s="36">
        <v>1</v>
      </c>
      <c r="H206" s="217">
        <v>0</v>
      </c>
      <c r="I206" s="235">
        <v>0</v>
      </c>
      <c r="J206" s="246">
        <v>0</v>
      </c>
      <c r="K206" s="246">
        <v>0</v>
      </c>
      <c r="L206" s="246">
        <v>0</v>
      </c>
      <c r="M206" s="246">
        <v>0</v>
      </c>
      <c r="N206" s="246">
        <v>0</v>
      </c>
      <c r="O206" s="246">
        <v>0</v>
      </c>
      <c r="P206" s="246">
        <v>0</v>
      </c>
      <c r="Q206" s="246">
        <v>0</v>
      </c>
      <c r="R206" s="246">
        <v>0</v>
      </c>
      <c r="S206" s="247">
        <v>0</v>
      </c>
      <c r="T206" s="8">
        <v>0</v>
      </c>
    </row>
    <row r="207" spans="1:21" ht="31.5">
      <c r="A207" s="627"/>
      <c r="B207" s="704"/>
      <c r="C207" s="640"/>
      <c r="D207" s="643"/>
      <c r="E207" s="37" t="s">
        <v>204</v>
      </c>
      <c r="F207" s="38" t="s">
        <v>59</v>
      </c>
      <c r="G207" s="39">
        <v>1</v>
      </c>
      <c r="H207" s="245">
        <v>0</v>
      </c>
      <c r="I207" s="250">
        <v>0</v>
      </c>
      <c r="J207" s="219">
        <v>0</v>
      </c>
      <c r="K207" s="219">
        <v>0</v>
      </c>
      <c r="L207" s="246">
        <v>0</v>
      </c>
      <c r="M207" s="246">
        <v>0</v>
      </c>
      <c r="N207" s="246">
        <v>0</v>
      </c>
      <c r="O207" s="246">
        <v>0</v>
      </c>
      <c r="P207" s="246">
        <v>0</v>
      </c>
      <c r="Q207" s="246">
        <v>0</v>
      </c>
      <c r="R207" s="246">
        <v>0</v>
      </c>
      <c r="S207" s="247">
        <v>0</v>
      </c>
      <c r="T207" s="8">
        <f t="shared" ref="T207:T209" si="12">SUM(H207:S207)/12</f>
        <v>0</v>
      </c>
    </row>
    <row r="208" spans="1:21" ht="31.5">
      <c r="A208" s="627"/>
      <c r="B208" s="704"/>
      <c r="C208" s="640"/>
      <c r="D208" s="643"/>
      <c r="E208" s="600" t="s">
        <v>75</v>
      </c>
      <c r="F208" s="40" t="s">
        <v>76</v>
      </c>
      <c r="G208" s="41">
        <v>1</v>
      </c>
      <c r="H208" s="245">
        <v>0</v>
      </c>
      <c r="I208" s="250">
        <v>0</v>
      </c>
      <c r="J208" s="246">
        <v>0</v>
      </c>
      <c r="K208" s="246">
        <v>0</v>
      </c>
      <c r="L208" s="219">
        <v>0</v>
      </c>
      <c r="M208" s="246">
        <v>0</v>
      </c>
      <c r="N208" s="246">
        <v>0</v>
      </c>
      <c r="O208" s="246">
        <v>0</v>
      </c>
      <c r="P208" s="246">
        <v>0</v>
      </c>
      <c r="Q208" s="246">
        <v>0</v>
      </c>
      <c r="R208" s="246">
        <v>0</v>
      </c>
      <c r="S208" s="247">
        <v>0</v>
      </c>
      <c r="T208" s="8">
        <f t="shared" si="12"/>
        <v>0</v>
      </c>
    </row>
    <row r="209" spans="1:20" ht="31.5">
      <c r="A209" s="627"/>
      <c r="B209" s="704"/>
      <c r="C209" s="640"/>
      <c r="D209" s="643"/>
      <c r="E209" s="601"/>
      <c r="F209" s="42" t="s">
        <v>77</v>
      </c>
      <c r="G209" s="41">
        <v>1</v>
      </c>
      <c r="H209" s="217">
        <v>0</v>
      </c>
      <c r="I209" s="218">
        <v>0</v>
      </c>
      <c r="J209" s="219">
        <v>0</v>
      </c>
      <c r="K209" s="219">
        <v>0</v>
      </c>
      <c r="L209" s="219">
        <v>0</v>
      </c>
      <c r="M209" s="219">
        <v>0</v>
      </c>
      <c r="N209" s="219">
        <v>0</v>
      </c>
      <c r="O209" s="219">
        <v>0</v>
      </c>
      <c r="P209" s="219">
        <v>0</v>
      </c>
      <c r="Q209" s="219">
        <v>0</v>
      </c>
      <c r="R209" s="219">
        <v>0</v>
      </c>
      <c r="S209" s="220">
        <v>0</v>
      </c>
      <c r="T209" s="8">
        <f t="shared" si="12"/>
        <v>0</v>
      </c>
    </row>
    <row r="210" spans="1:20">
      <c r="A210" s="627"/>
      <c r="B210" s="704"/>
      <c r="C210" s="640"/>
      <c r="D210" s="643"/>
      <c r="E210" s="601"/>
      <c r="F210" s="42" t="s">
        <v>78</v>
      </c>
      <c r="G210" s="41">
        <v>1</v>
      </c>
      <c r="H210" s="217">
        <v>0</v>
      </c>
      <c r="I210" s="218">
        <v>0</v>
      </c>
      <c r="J210" s="219">
        <v>0</v>
      </c>
      <c r="K210" s="219">
        <v>0</v>
      </c>
      <c r="L210" s="219">
        <v>0</v>
      </c>
      <c r="M210" s="219">
        <v>0</v>
      </c>
      <c r="N210" s="219">
        <v>0</v>
      </c>
      <c r="O210" s="219">
        <v>0</v>
      </c>
      <c r="P210" s="219">
        <v>0</v>
      </c>
      <c r="Q210" s="219">
        <v>0</v>
      </c>
      <c r="R210" s="219">
        <v>0</v>
      </c>
      <c r="S210" s="220">
        <v>0</v>
      </c>
      <c r="T210" s="8"/>
    </row>
    <row r="211" spans="1:20">
      <c r="A211" s="627"/>
      <c r="B211" s="704"/>
      <c r="C211" s="640"/>
      <c r="D211" s="643"/>
      <c r="E211" s="602"/>
      <c r="F211" s="42" t="s">
        <v>79</v>
      </c>
      <c r="G211" s="41">
        <v>1</v>
      </c>
      <c r="H211" s="217">
        <v>0</v>
      </c>
      <c r="I211" s="218">
        <v>0</v>
      </c>
      <c r="J211" s="219">
        <v>0</v>
      </c>
      <c r="K211" s="219">
        <v>0</v>
      </c>
      <c r="L211" s="219">
        <v>0</v>
      </c>
      <c r="M211" s="219">
        <v>0</v>
      </c>
      <c r="N211" s="219">
        <v>0</v>
      </c>
      <c r="O211" s="219">
        <v>0</v>
      </c>
      <c r="P211" s="219">
        <v>0</v>
      </c>
      <c r="Q211" s="219">
        <v>0</v>
      </c>
      <c r="R211" s="219">
        <v>0</v>
      </c>
      <c r="S211" s="220">
        <v>0</v>
      </c>
      <c r="T211" s="8">
        <f t="shared" ref="T211:T217" si="13">SUM(H211:S211)/12</f>
        <v>0</v>
      </c>
    </row>
    <row r="212" spans="1:20">
      <c r="A212" s="627"/>
      <c r="B212" s="704"/>
      <c r="C212" s="640"/>
      <c r="D212" s="643"/>
      <c r="E212" s="37" t="s">
        <v>34</v>
      </c>
      <c r="F212" s="42" t="s">
        <v>80</v>
      </c>
      <c r="G212" s="41">
        <v>1</v>
      </c>
      <c r="H212" s="217">
        <v>0</v>
      </c>
      <c r="I212" s="218">
        <v>0</v>
      </c>
      <c r="J212" s="219">
        <v>0</v>
      </c>
      <c r="K212" s="219">
        <v>0</v>
      </c>
      <c r="L212" s="219">
        <v>0</v>
      </c>
      <c r="M212" s="219">
        <v>0</v>
      </c>
      <c r="N212" s="219">
        <v>0</v>
      </c>
      <c r="O212" s="219">
        <v>0</v>
      </c>
      <c r="P212" s="219">
        <v>0</v>
      </c>
      <c r="Q212" s="219">
        <v>0</v>
      </c>
      <c r="R212" s="219">
        <v>0</v>
      </c>
      <c r="S212" s="220">
        <v>0</v>
      </c>
      <c r="T212" s="8">
        <f t="shared" si="13"/>
        <v>0</v>
      </c>
    </row>
    <row r="213" spans="1:20" ht="31.5">
      <c r="A213" s="627"/>
      <c r="B213" s="704"/>
      <c r="C213" s="640"/>
      <c r="D213" s="643"/>
      <c r="E213" s="37" t="s">
        <v>36</v>
      </c>
      <c r="F213" s="42" t="s">
        <v>205</v>
      </c>
      <c r="G213" s="41">
        <v>1</v>
      </c>
      <c r="H213" s="217">
        <v>0</v>
      </c>
      <c r="I213" s="218">
        <v>0</v>
      </c>
      <c r="J213" s="219">
        <v>0</v>
      </c>
      <c r="K213" s="219">
        <v>0</v>
      </c>
      <c r="L213" s="219">
        <v>0</v>
      </c>
      <c r="M213" s="219">
        <v>0</v>
      </c>
      <c r="N213" s="219">
        <v>0</v>
      </c>
      <c r="O213" s="219">
        <v>0</v>
      </c>
      <c r="P213" s="219">
        <v>0</v>
      </c>
      <c r="Q213" s="219">
        <v>0</v>
      </c>
      <c r="R213" s="219">
        <v>0</v>
      </c>
      <c r="S213" s="220">
        <v>0</v>
      </c>
      <c r="T213" s="8">
        <f t="shared" si="13"/>
        <v>0</v>
      </c>
    </row>
    <row r="214" spans="1:20" ht="16.5" thickBot="1">
      <c r="A214" s="627"/>
      <c r="B214" s="704"/>
      <c r="C214" s="641"/>
      <c r="D214" s="644"/>
      <c r="E214" s="43" t="s">
        <v>38</v>
      </c>
      <c r="F214" s="44" t="s">
        <v>39</v>
      </c>
      <c r="G214" s="45">
        <v>1</v>
      </c>
      <c r="H214" s="221">
        <v>0</v>
      </c>
      <c r="I214" s="222">
        <v>0</v>
      </c>
      <c r="J214" s="223">
        <v>0</v>
      </c>
      <c r="K214" s="223">
        <v>0</v>
      </c>
      <c r="L214" s="223">
        <v>0</v>
      </c>
      <c r="M214" s="223">
        <v>0</v>
      </c>
      <c r="N214" s="223">
        <v>0</v>
      </c>
      <c r="O214" s="223">
        <v>0</v>
      </c>
      <c r="P214" s="223">
        <v>0</v>
      </c>
      <c r="Q214" s="223">
        <v>0</v>
      </c>
      <c r="R214" s="223">
        <v>0</v>
      </c>
      <c r="S214" s="224">
        <v>0</v>
      </c>
      <c r="T214" s="8">
        <f t="shared" si="13"/>
        <v>0</v>
      </c>
    </row>
    <row r="215" spans="1:20" ht="63">
      <c r="A215" s="627"/>
      <c r="B215" s="704"/>
      <c r="C215" s="645" t="s">
        <v>82</v>
      </c>
      <c r="D215" s="648" t="s">
        <v>83</v>
      </c>
      <c r="E215" s="46" t="s">
        <v>206</v>
      </c>
      <c r="F215" s="47" t="s">
        <v>73</v>
      </c>
      <c r="G215" s="48">
        <v>1</v>
      </c>
      <c r="H215" s="213">
        <v>0</v>
      </c>
      <c r="I215" s="250">
        <v>0</v>
      </c>
      <c r="J215" s="240">
        <v>0</v>
      </c>
      <c r="K215" s="240">
        <v>0</v>
      </c>
      <c r="L215" s="240">
        <v>0</v>
      </c>
      <c r="M215" s="240">
        <v>0</v>
      </c>
      <c r="N215" s="240">
        <v>0</v>
      </c>
      <c r="O215" s="240">
        <v>0</v>
      </c>
      <c r="P215" s="240">
        <v>0</v>
      </c>
      <c r="Q215" s="240">
        <v>0</v>
      </c>
      <c r="R215" s="240">
        <v>0</v>
      </c>
      <c r="S215" s="243">
        <v>0</v>
      </c>
      <c r="T215" s="8">
        <f t="shared" si="13"/>
        <v>0</v>
      </c>
    </row>
    <row r="216" spans="1:20" ht="31.5">
      <c r="A216" s="627"/>
      <c r="B216" s="704"/>
      <c r="C216" s="646"/>
      <c r="D216" s="649"/>
      <c r="E216" s="49" t="s">
        <v>85</v>
      </c>
      <c r="F216" s="50" t="s">
        <v>59</v>
      </c>
      <c r="G216" s="51">
        <v>1</v>
      </c>
      <c r="H216" s="245">
        <v>0</v>
      </c>
      <c r="I216" s="250">
        <v>0</v>
      </c>
      <c r="J216" s="219">
        <v>0</v>
      </c>
      <c r="K216" s="246">
        <v>0</v>
      </c>
      <c r="L216" s="246">
        <v>0</v>
      </c>
      <c r="M216" s="219">
        <v>0</v>
      </c>
      <c r="N216" s="246">
        <v>0</v>
      </c>
      <c r="O216" s="246">
        <v>0</v>
      </c>
      <c r="P216" s="219">
        <v>0</v>
      </c>
      <c r="Q216" s="246">
        <v>0</v>
      </c>
      <c r="R216" s="246">
        <v>0</v>
      </c>
      <c r="S216" s="247">
        <v>0</v>
      </c>
      <c r="T216" s="8">
        <f t="shared" si="13"/>
        <v>0</v>
      </c>
    </row>
    <row r="217" spans="1:20">
      <c r="A217" s="627"/>
      <c r="B217" s="704"/>
      <c r="C217" s="646"/>
      <c r="D217" s="649"/>
      <c r="E217" s="651" t="s">
        <v>75</v>
      </c>
      <c r="F217" s="50" t="s">
        <v>86</v>
      </c>
      <c r="G217" s="51">
        <v>1</v>
      </c>
      <c r="H217" s="217">
        <v>0</v>
      </c>
      <c r="I217" s="218">
        <v>0</v>
      </c>
      <c r="J217" s="219">
        <v>0</v>
      </c>
      <c r="K217" s="219">
        <v>0</v>
      </c>
      <c r="L217" s="219">
        <v>0</v>
      </c>
      <c r="M217" s="219">
        <v>0</v>
      </c>
      <c r="N217" s="219">
        <v>0</v>
      </c>
      <c r="O217" s="219">
        <v>0</v>
      </c>
      <c r="P217" s="219">
        <v>0</v>
      </c>
      <c r="Q217" s="219">
        <v>0</v>
      </c>
      <c r="R217" s="219">
        <v>0</v>
      </c>
      <c r="S217" s="220">
        <v>0</v>
      </c>
      <c r="T217" s="8">
        <f t="shared" si="13"/>
        <v>0</v>
      </c>
    </row>
    <row r="218" spans="1:20">
      <c r="A218" s="627"/>
      <c r="B218" s="704"/>
      <c r="C218" s="646"/>
      <c r="D218" s="649"/>
      <c r="E218" s="652"/>
      <c r="F218" s="50" t="s">
        <v>87</v>
      </c>
      <c r="G218" s="51">
        <v>1</v>
      </c>
      <c r="H218" s="217">
        <v>0</v>
      </c>
      <c r="I218" s="218">
        <v>0</v>
      </c>
      <c r="J218" s="219">
        <v>0</v>
      </c>
      <c r="K218" s="219">
        <v>0</v>
      </c>
      <c r="L218" s="219">
        <v>0</v>
      </c>
      <c r="M218" s="219">
        <v>0</v>
      </c>
      <c r="N218" s="219">
        <v>0</v>
      </c>
      <c r="O218" s="219">
        <v>0</v>
      </c>
      <c r="P218" s="219">
        <v>0</v>
      </c>
      <c r="Q218" s="219">
        <v>0</v>
      </c>
      <c r="R218" s="219">
        <v>0</v>
      </c>
      <c r="S218" s="220">
        <v>0</v>
      </c>
      <c r="T218" s="185">
        <v>0</v>
      </c>
    </row>
    <row r="219" spans="1:20" ht="31.5">
      <c r="A219" s="627"/>
      <c r="B219" s="704"/>
      <c r="C219" s="646"/>
      <c r="D219" s="649"/>
      <c r="E219" s="52"/>
      <c r="F219" s="50" t="s">
        <v>91</v>
      </c>
      <c r="G219" s="51">
        <v>1</v>
      </c>
      <c r="H219" s="217">
        <v>0</v>
      </c>
      <c r="I219" s="218">
        <v>0</v>
      </c>
      <c r="J219" s="219">
        <v>0</v>
      </c>
      <c r="K219" s="219">
        <v>0</v>
      </c>
      <c r="L219" s="219">
        <v>0</v>
      </c>
      <c r="M219" s="219">
        <v>0</v>
      </c>
      <c r="N219" s="219">
        <v>0</v>
      </c>
      <c r="O219" s="219">
        <v>0</v>
      </c>
      <c r="P219" s="219">
        <v>0</v>
      </c>
      <c r="Q219" s="219">
        <v>0</v>
      </c>
      <c r="R219" s="219">
        <v>0</v>
      </c>
      <c r="S219" s="220">
        <v>0</v>
      </c>
      <c r="T219" s="8">
        <v>0</v>
      </c>
    </row>
    <row r="220" spans="1:20">
      <c r="A220" s="627"/>
      <c r="B220" s="704"/>
      <c r="C220" s="646"/>
      <c r="D220" s="649"/>
      <c r="E220" s="52" t="s">
        <v>34</v>
      </c>
      <c r="F220" s="50" t="s">
        <v>35</v>
      </c>
      <c r="G220" s="51">
        <v>1</v>
      </c>
      <c r="H220" s="217">
        <v>0</v>
      </c>
      <c r="I220" s="218">
        <v>0</v>
      </c>
      <c r="J220" s="219">
        <v>0</v>
      </c>
      <c r="K220" s="219">
        <v>0</v>
      </c>
      <c r="L220" s="219">
        <v>0</v>
      </c>
      <c r="M220" s="219">
        <v>0</v>
      </c>
      <c r="N220" s="219">
        <v>0</v>
      </c>
      <c r="O220" s="219">
        <v>0</v>
      </c>
      <c r="P220" s="219">
        <v>0</v>
      </c>
      <c r="Q220" s="219">
        <v>0</v>
      </c>
      <c r="R220" s="219">
        <v>0</v>
      </c>
      <c r="S220" s="220">
        <v>0</v>
      </c>
      <c r="T220" s="8">
        <f t="shared" ref="T220:T244" si="14">SUM(H220:S220)/12</f>
        <v>0</v>
      </c>
    </row>
    <row r="221" spans="1:20" ht="47.25">
      <c r="A221" s="627"/>
      <c r="B221" s="704"/>
      <c r="C221" s="646"/>
      <c r="D221" s="649"/>
      <c r="E221" s="52" t="s">
        <v>36</v>
      </c>
      <c r="F221" s="50" t="s">
        <v>88</v>
      </c>
      <c r="G221" s="51">
        <v>1</v>
      </c>
      <c r="H221" s="217">
        <v>0</v>
      </c>
      <c r="I221" s="218">
        <v>0</v>
      </c>
      <c r="J221" s="219">
        <v>0</v>
      </c>
      <c r="K221" s="219">
        <v>0</v>
      </c>
      <c r="L221" s="219">
        <v>0</v>
      </c>
      <c r="M221" s="219">
        <v>0</v>
      </c>
      <c r="N221" s="219">
        <v>0</v>
      </c>
      <c r="O221" s="219">
        <v>0</v>
      </c>
      <c r="P221" s="219">
        <v>0</v>
      </c>
      <c r="Q221" s="219">
        <v>0</v>
      </c>
      <c r="R221" s="219">
        <v>0</v>
      </c>
      <c r="S221" s="220">
        <v>0</v>
      </c>
      <c r="T221" s="8">
        <f t="shared" si="14"/>
        <v>0</v>
      </c>
    </row>
    <row r="222" spans="1:20" ht="16.5" thickBot="1">
      <c r="A222" s="627"/>
      <c r="B222" s="704"/>
      <c r="C222" s="646"/>
      <c r="D222" s="649"/>
      <c r="E222" s="52" t="s">
        <v>38</v>
      </c>
      <c r="F222" s="55" t="s">
        <v>52</v>
      </c>
      <c r="G222" s="54">
        <v>1</v>
      </c>
      <c r="H222" s="221">
        <v>0</v>
      </c>
      <c r="I222" s="222">
        <v>0</v>
      </c>
      <c r="J222" s="223">
        <v>0</v>
      </c>
      <c r="K222" s="223">
        <v>0</v>
      </c>
      <c r="L222" s="223">
        <v>0</v>
      </c>
      <c r="M222" s="223">
        <v>0</v>
      </c>
      <c r="N222" s="223">
        <v>0</v>
      </c>
      <c r="O222" s="223">
        <v>0</v>
      </c>
      <c r="P222" s="223">
        <v>0</v>
      </c>
      <c r="Q222" s="223">
        <v>0</v>
      </c>
      <c r="R222" s="223">
        <v>0</v>
      </c>
      <c r="S222" s="224">
        <v>0</v>
      </c>
      <c r="T222" s="8">
        <f t="shared" si="14"/>
        <v>0</v>
      </c>
    </row>
    <row r="223" spans="1:20">
      <c r="A223" s="627"/>
      <c r="B223" s="704"/>
      <c r="C223" s="715" t="s">
        <v>207</v>
      </c>
      <c r="D223" s="673" t="s">
        <v>105</v>
      </c>
      <c r="E223" s="682" t="s">
        <v>106</v>
      </c>
      <c r="F223" s="66" t="s">
        <v>107</v>
      </c>
      <c r="G223" s="67">
        <v>1</v>
      </c>
      <c r="H223" s="239">
        <v>0</v>
      </c>
      <c r="I223" s="218">
        <v>0</v>
      </c>
      <c r="J223" s="215">
        <v>0</v>
      </c>
      <c r="K223" s="240">
        <v>0</v>
      </c>
      <c r="L223" s="240">
        <v>0</v>
      </c>
      <c r="M223" s="240">
        <v>0</v>
      </c>
      <c r="N223" s="240">
        <v>0</v>
      </c>
      <c r="O223" s="240">
        <v>0</v>
      </c>
      <c r="P223" s="240">
        <v>0</v>
      </c>
      <c r="Q223" s="240">
        <v>0</v>
      </c>
      <c r="R223" s="240">
        <v>0</v>
      </c>
      <c r="S223" s="243">
        <v>0</v>
      </c>
      <c r="T223" s="8">
        <f t="shared" si="14"/>
        <v>0</v>
      </c>
    </row>
    <row r="224" spans="1:20" ht="31.5">
      <c r="A224" s="627"/>
      <c r="B224" s="704"/>
      <c r="C224" s="716"/>
      <c r="D224" s="674"/>
      <c r="E224" s="683"/>
      <c r="F224" s="68" t="s">
        <v>59</v>
      </c>
      <c r="G224" s="69">
        <v>1</v>
      </c>
      <c r="H224" s="245">
        <v>0</v>
      </c>
      <c r="I224" s="250">
        <v>0</v>
      </c>
      <c r="J224" s="246">
        <v>0</v>
      </c>
      <c r="K224" s="246">
        <v>0</v>
      </c>
      <c r="L224" s="219">
        <v>0</v>
      </c>
      <c r="M224" s="219">
        <v>0</v>
      </c>
      <c r="N224" s="219">
        <v>0</v>
      </c>
      <c r="O224" s="246">
        <v>0</v>
      </c>
      <c r="P224" s="246">
        <v>0</v>
      </c>
      <c r="Q224" s="246">
        <v>0</v>
      </c>
      <c r="R224" s="246">
        <v>0</v>
      </c>
      <c r="S224" s="247">
        <v>0</v>
      </c>
      <c r="T224" s="8">
        <f t="shared" si="14"/>
        <v>0</v>
      </c>
    </row>
    <row r="225" spans="1:20">
      <c r="A225" s="627"/>
      <c r="B225" s="704"/>
      <c r="C225" s="716"/>
      <c r="D225" s="674"/>
      <c r="E225" s="677" t="s">
        <v>108</v>
      </c>
      <c r="F225" s="70" t="s">
        <v>60</v>
      </c>
      <c r="G225" s="69">
        <v>1</v>
      </c>
      <c r="H225" s="245">
        <v>0</v>
      </c>
      <c r="I225" s="250">
        <v>0</v>
      </c>
      <c r="J225" s="246">
        <v>0</v>
      </c>
      <c r="K225" s="246">
        <v>0</v>
      </c>
      <c r="L225" s="219">
        <v>0</v>
      </c>
      <c r="M225" s="219">
        <v>0</v>
      </c>
      <c r="N225" s="219">
        <v>0</v>
      </c>
      <c r="O225" s="219">
        <v>0</v>
      </c>
      <c r="P225" s="246">
        <v>0</v>
      </c>
      <c r="Q225" s="246">
        <v>0</v>
      </c>
      <c r="R225" s="246">
        <v>0</v>
      </c>
      <c r="S225" s="247">
        <v>0</v>
      </c>
      <c r="T225" s="8">
        <f t="shared" si="14"/>
        <v>0</v>
      </c>
    </row>
    <row r="226" spans="1:20" ht="31.5">
      <c r="A226" s="627"/>
      <c r="B226" s="704"/>
      <c r="C226" s="716"/>
      <c r="D226" s="674"/>
      <c r="E226" s="677"/>
      <c r="F226" s="70" t="s">
        <v>109</v>
      </c>
      <c r="G226" s="69">
        <v>1</v>
      </c>
      <c r="H226" s="217">
        <v>0</v>
      </c>
      <c r="I226" s="218">
        <v>0</v>
      </c>
      <c r="J226" s="219">
        <v>0</v>
      </c>
      <c r="K226" s="219">
        <v>0</v>
      </c>
      <c r="L226" s="219">
        <v>0</v>
      </c>
      <c r="M226" s="219">
        <v>0</v>
      </c>
      <c r="N226" s="219">
        <v>0</v>
      </c>
      <c r="O226" s="219">
        <v>0</v>
      </c>
      <c r="P226" s="219">
        <v>0</v>
      </c>
      <c r="Q226" s="219">
        <v>0</v>
      </c>
      <c r="R226" s="219">
        <v>0</v>
      </c>
      <c r="S226" s="220">
        <v>0</v>
      </c>
      <c r="T226" s="8">
        <f t="shared" si="14"/>
        <v>0</v>
      </c>
    </row>
    <row r="227" spans="1:20">
      <c r="A227" s="627"/>
      <c r="B227" s="704"/>
      <c r="C227" s="716"/>
      <c r="D227" s="674"/>
      <c r="E227" s="677"/>
      <c r="F227" s="70" t="s">
        <v>79</v>
      </c>
      <c r="G227" s="69">
        <v>1</v>
      </c>
      <c r="H227" s="217">
        <v>0</v>
      </c>
      <c r="I227" s="218">
        <v>0</v>
      </c>
      <c r="J227" s="219">
        <v>0</v>
      </c>
      <c r="K227" s="219">
        <v>0</v>
      </c>
      <c r="L227" s="219">
        <v>0</v>
      </c>
      <c r="M227" s="219">
        <v>0</v>
      </c>
      <c r="N227" s="219">
        <v>0</v>
      </c>
      <c r="O227" s="219">
        <v>0</v>
      </c>
      <c r="P227" s="219">
        <v>0</v>
      </c>
      <c r="Q227" s="219">
        <v>0</v>
      </c>
      <c r="R227" s="219">
        <v>0</v>
      </c>
      <c r="S227" s="220">
        <v>0</v>
      </c>
      <c r="T227" s="8">
        <f t="shared" si="14"/>
        <v>0</v>
      </c>
    </row>
    <row r="228" spans="1:20">
      <c r="A228" s="627"/>
      <c r="B228" s="704"/>
      <c r="C228" s="716"/>
      <c r="D228" s="674"/>
      <c r="E228" s="677" t="s">
        <v>111</v>
      </c>
      <c r="F228" s="68" t="s">
        <v>107</v>
      </c>
      <c r="G228" s="69">
        <v>1</v>
      </c>
      <c r="H228" s="245">
        <v>0</v>
      </c>
      <c r="I228" s="218">
        <v>0</v>
      </c>
      <c r="J228" s="219">
        <v>0</v>
      </c>
      <c r="K228" s="219">
        <v>0</v>
      </c>
      <c r="L228" s="219">
        <v>0</v>
      </c>
      <c r="M228" s="219">
        <v>0</v>
      </c>
      <c r="N228" s="219">
        <v>0</v>
      </c>
      <c r="O228" s="219">
        <v>0</v>
      </c>
      <c r="P228" s="219">
        <v>0</v>
      </c>
      <c r="Q228" s="219">
        <v>0</v>
      </c>
      <c r="R228" s="219">
        <v>0</v>
      </c>
      <c r="S228" s="220">
        <v>0</v>
      </c>
      <c r="T228" s="8">
        <f t="shared" si="14"/>
        <v>0</v>
      </c>
    </row>
    <row r="229" spans="1:20" ht="47.25">
      <c r="A229" s="627"/>
      <c r="B229" s="704"/>
      <c r="C229" s="716"/>
      <c r="D229" s="674"/>
      <c r="E229" s="677"/>
      <c r="F229" s="68" t="s">
        <v>112</v>
      </c>
      <c r="G229" s="69">
        <v>1</v>
      </c>
      <c r="H229" s="245">
        <v>0</v>
      </c>
      <c r="I229" s="218">
        <v>0</v>
      </c>
      <c r="J229" s="219">
        <v>0</v>
      </c>
      <c r="K229" s="219">
        <v>0</v>
      </c>
      <c r="L229" s="219">
        <v>0</v>
      </c>
      <c r="M229" s="219">
        <v>0</v>
      </c>
      <c r="N229" s="219">
        <v>0</v>
      </c>
      <c r="O229" s="246">
        <v>0</v>
      </c>
      <c r="P229" s="246">
        <v>0</v>
      </c>
      <c r="Q229" s="246">
        <v>0</v>
      </c>
      <c r="R229" s="246">
        <v>0</v>
      </c>
      <c r="S229" s="247">
        <v>0</v>
      </c>
      <c r="T229" s="8">
        <f t="shared" si="14"/>
        <v>0</v>
      </c>
    </row>
    <row r="230" spans="1:20">
      <c r="A230" s="627"/>
      <c r="B230" s="704"/>
      <c r="C230" s="716"/>
      <c r="D230" s="674"/>
      <c r="E230" s="677"/>
      <c r="F230" s="70" t="s">
        <v>79</v>
      </c>
      <c r="G230" s="69">
        <v>1</v>
      </c>
      <c r="H230" s="217">
        <v>0</v>
      </c>
      <c r="I230" s="218">
        <v>0</v>
      </c>
      <c r="J230" s="219">
        <v>0</v>
      </c>
      <c r="K230" s="219">
        <v>0</v>
      </c>
      <c r="L230" s="219">
        <v>0</v>
      </c>
      <c r="M230" s="219">
        <v>0</v>
      </c>
      <c r="N230" s="219">
        <v>0</v>
      </c>
      <c r="O230" s="219">
        <v>0</v>
      </c>
      <c r="P230" s="219">
        <v>0</v>
      </c>
      <c r="Q230" s="219">
        <v>0</v>
      </c>
      <c r="R230" s="219">
        <v>0</v>
      </c>
      <c r="S230" s="220">
        <v>0</v>
      </c>
      <c r="T230" s="8">
        <f t="shared" si="14"/>
        <v>0</v>
      </c>
    </row>
    <row r="231" spans="1:20">
      <c r="A231" s="627"/>
      <c r="B231" s="704"/>
      <c r="C231" s="716"/>
      <c r="D231" s="674"/>
      <c r="E231" s="71" t="s">
        <v>34</v>
      </c>
      <c r="F231" s="70" t="s">
        <v>35</v>
      </c>
      <c r="G231" s="69">
        <v>1</v>
      </c>
      <c r="H231" s="217">
        <v>0</v>
      </c>
      <c r="I231" s="218">
        <v>0</v>
      </c>
      <c r="J231" s="219">
        <v>0</v>
      </c>
      <c r="K231" s="219">
        <v>0</v>
      </c>
      <c r="L231" s="219">
        <v>0</v>
      </c>
      <c r="M231" s="219">
        <v>0</v>
      </c>
      <c r="N231" s="219">
        <v>0</v>
      </c>
      <c r="O231" s="219">
        <v>0</v>
      </c>
      <c r="P231" s="219">
        <v>0</v>
      </c>
      <c r="Q231" s="219">
        <v>0</v>
      </c>
      <c r="R231" s="219">
        <v>0</v>
      </c>
      <c r="S231" s="220">
        <v>0</v>
      </c>
      <c r="T231" s="8">
        <f t="shared" si="14"/>
        <v>0</v>
      </c>
    </row>
    <row r="232" spans="1:20" ht="63.75" thickBot="1">
      <c r="A232" s="627"/>
      <c r="B232" s="704"/>
      <c r="C232" s="716"/>
      <c r="D232" s="675"/>
      <c r="E232" s="72" t="s">
        <v>36</v>
      </c>
      <c r="F232" s="73" t="s">
        <v>113</v>
      </c>
      <c r="G232" s="74">
        <v>1</v>
      </c>
      <c r="H232" s="217">
        <v>0</v>
      </c>
      <c r="I232" s="219">
        <v>0</v>
      </c>
      <c r="J232" s="219">
        <v>0</v>
      </c>
      <c r="K232" s="219">
        <v>0</v>
      </c>
      <c r="L232" s="219">
        <v>0</v>
      </c>
      <c r="M232" s="219">
        <v>0</v>
      </c>
      <c r="N232" s="219">
        <v>0</v>
      </c>
      <c r="O232" s="219">
        <v>0</v>
      </c>
      <c r="P232" s="219">
        <v>0</v>
      </c>
      <c r="Q232" s="219">
        <v>0</v>
      </c>
      <c r="R232" s="219">
        <v>0</v>
      </c>
      <c r="S232" s="220">
        <v>0</v>
      </c>
      <c r="T232" s="8">
        <f t="shared" si="14"/>
        <v>0</v>
      </c>
    </row>
    <row r="233" spans="1:20" ht="30">
      <c r="A233" s="627"/>
      <c r="B233" s="704"/>
      <c r="C233" s="716"/>
      <c r="D233" s="684" t="s">
        <v>114</v>
      </c>
      <c r="E233" s="75" t="s">
        <v>115</v>
      </c>
      <c r="F233" s="76" t="s">
        <v>116</v>
      </c>
      <c r="G233" s="77">
        <v>1</v>
      </c>
      <c r="H233" s="239">
        <v>0</v>
      </c>
      <c r="I233" s="240">
        <v>0</v>
      </c>
      <c r="J233" s="215">
        <v>0</v>
      </c>
      <c r="K233" s="240">
        <v>0</v>
      </c>
      <c r="L233" s="240">
        <v>0</v>
      </c>
      <c r="M233" s="240">
        <v>0</v>
      </c>
      <c r="N233" s="240">
        <v>0</v>
      </c>
      <c r="O233" s="240">
        <v>0</v>
      </c>
      <c r="P233" s="240">
        <v>0</v>
      </c>
      <c r="Q233" s="240">
        <v>0</v>
      </c>
      <c r="R233" s="240">
        <v>0</v>
      </c>
      <c r="S233" s="243">
        <v>0</v>
      </c>
      <c r="T233" s="8">
        <f t="shared" si="14"/>
        <v>0</v>
      </c>
    </row>
    <row r="234" spans="1:20">
      <c r="A234" s="627"/>
      <c r="B234" s="704"/>
      <c r="C234" s="716"/>
      <c r="D234" s="684"/>
      <c r="E234" s="78" t="s">
        <v>117</v>
      </c>
      <c r="F234" s="76" t="s">
        <v>59</v>
      </c>
      <c r="G234" s="79">
        <v>1</v>
      </c>
      <c r="H234" s="245">
        <v>0</v>
      </c>
      <c r="I234" s="250">
        <v>0</v>
      </c>
      <c r="J234" s="246">
        <v>0</v>
      </c>
      <c r="K234" s="246">
        <v>0</v>
      </c>
      <c r="L234" s="219">
        <v>0</v>
      </c>
      <c r="M234" s="246">
        <v>0</v>
      </c>
      <c r="N234" s="246">
        <v>0</v>
      </c>
      <c r="O234" s="246">
        <v>0</v>
      </c>
      <c r="P234" s="246">
        <v>0</v>
      </c>
      <c r="Q234" s="246">
        <v>0</v>
      </c>
      <c r="R234" s="246">
        <v>0</v>
      </c>
      <c r="S234" s="247">
        <v>0</v>
      </c>
      <c r="T234" s="8">
        <f t="shared" si="14"/>
        <v>0</v>
      </c>
    </row>
    <row r="235" spans="1:20">
      <c r="A235" s="627"/>
      <c r="B235" s="704"/>
      <c r="C235" s="716"/>
      <c r="D235" s="684"/>
      <c r="E235" s="686" t="s">
        <v>75</v>
      </c>
      <c r="F235" s="80" t="s">
        <v>60</v>
      </c>
      <c r="G235" s="79">
        <v>1</v>
      </c>
      <c r="H235" s="245">
        <v>0</v>
      </c>
      <c r="I235" s="250">
        <v>0</v>
      </c>
      <c r="J235" s="246">
        <v>0</v>
      </c>
      <c r="K235" s="219">
        <v>0</v>
      </c>
      <c r="L235" s="219">
        <v>0</v>
      </c>
      <c r="M235" s="219">
        <v>0</v>
      </c>
      <c r="N235" s="219">
        <v>0</v>
      </c>
      <c r="O235" s="246">
        <v>0</v>
      </c>
      <c r="P235" s="246">
        <v>0</v>
      </c>
      <c r="Q235" s="246">
        <v>0</v>
      </c>
      <c r="R235" s="246">
        <v>0</v>
      </c>
      <c r="S235" s="247">
        <v>0</v>
      </c>
      <c r="T235" s="8">
        <f t="shared" si="14"/>
        <v>0</v>
      </c>
    </row>
    <row r="236" spans="1:20" ht="30">
      <c r="A236" s="627"/>
      <c r="B236" s="704"/>
      <c r="C236" s="716"/>
      <c r="D236" s="684"/>
      <c r="E236" s="687"/>
      <c r="F236" s="80" t="s">
        <v>208</v>
      </c>
      <c r="G236" s="79">
        <v>0</v>
      </c>
      <c r="H236" s="217">
        <v>0</v>
      </c>
      <c r="I236" s="218">
        <v>0</v>
      </c>
      <c r="J236" s="219">
        <v>0</v>
      </c>
      <c r="K236" s="219">
        <v>0</v>
      </c>
      <c r="L236" s="219">
        <v>0</v>
      </c>
      <c r="M236" s="219">
        <v>0</v>
      </c>
      <c r="N236" s="219">
        <v>0</v>
      </c>
      <c r="O236" s="219">
        <v>0</v>
      </c>
      <c r="P236" s="219">
        <v>0</v>
      </c>
      <c r="Q236" s="219">
        <v>0</v>
      </c>
      <c r="R236" s="219">
        <v>0</v>
      </c>
      <c r="S236" s="220">
        <v>0</v>
      </c>
      <c r="T236" s="8">
        <f t="shared" si="14"/>
        <v>0</v>
      </c>
    </row>
    <row r="237" spans="1:20">
      <c r="A237" s="627"/>
      <c r="B237" s="704"/>
      <c r="C237" s="716"/>
      <c r="D237" s="684"/>
      <c r="E237" s="688"/>
      <c r="F237" s="80" t="s">
        <v>79</v>
      </c>
      <c r="G237" s="79">
        <v>1</v>
      </c>
      <c r="H237" s="217">
        <v>0</v>
      </c>
      <c r="I237" s="218">
        <v>0</v>
      </c>
      <c r="J237" s="219">
        <v>0</v>
      </c>
      <c r="K237" s="219">
        <v>0</v>
      </c>
      <c r="L237" s="219">
        <v>0</v>
      </c>
      <c r="M237" s="219">
        <v>0</v>
      </c>
      <c r="N237" s="219">
        <v>0</v>
      </c>
      <c r="O237" s="219">
        <v>0</v>
      </c>
      <c r="P237" s="219">
        <v>0</v>
      </c>
      <c r="Q237" s="219">
        <v>0</v>
      </c>
      <c r="R237" s="219">
        <v>0</v>
      </c>
      <c r="S237" s="220">
        <v>0</v>
      </c>
      <c r="T237" s="8">
        <f t="shared" si="14"/>
        <v>0</v>
      </c>
    </row>
    <row r="238" spans="1:20">
      <c r="A238" s="627"/>
      <c r="B238" s="704"/>
      <c r="C238" s="716"/>
      <c r="D238" s="684"/>
      <c r="E238" s="78" t="s">
        <v>34</v>
      </c>
      <c r="F238" s="80" t="s">
        <v>35</v>
      </c>
      <c r="G238" s="79">
        <v>1</v>
      </c>
      <c r="H238" s="217">
        <v>0</v>
      </c>
      <c r="I238" s="218">
        <v>0</v>
      </c>
      <c r="J238" s="219">
        <v>0</v>
      </c>
      <c r="K238" s="219">
        <v>0</v>
      </c>
      <c r="L238" s="219">
        <v>0</v>
      </c>
      <c r="M238" s="219">
        <v>0</v>
      </c>
      <c r="N238" s="219">
        <v>0</v>
      </c>
      <c r="O238" s="219">
        <v>0</v>
      </c>
      <c r="P238" s="219">
        <v>0</v>
      </c>
      <c r="Q238" s="219">
        <v>0</v>
      </c>
      <c r="R238" s="219">
        <v>0</v>
      </c>
      <c r="S238" s="220">
        <v>0</v>
      </c>
      <c r="T238" s="8">
        <f t="shared" si="14"/>
        <v>0</v>
      </c>
    </row>
    <row r="239" spans="1:20" ht="45">
      <c r="A239" s="627"/>
      <c r="B239" s="704"/>
      <c r="C239" s="716"/>
      <c r="D239" s="684"/>
      <c r="E239" s="78" t="s">
        <v>36</v>
      </c>
      <c r="F239" s="80" t="s">
        <v>119</v>
      </c>
      <c r="G239" s="79">
        <v>1</v>
      </c>
      <c r="H239" s="217">
        <v>0</v>
      </c>
      <c r="I239" s="218">
        <v>0</v>
      </c>
      <c r="J239" s="219">
        <v>0</v>
      </c>
      <c r="K239" s="219">
        <v>0</v>
      </c>
      <c r="L239" s="219">
        <v>0</v>
      </c>
      <c r="M239" s="219">
        <v>0</v>
      </c>
      <c r="N239" s="219">
        <v>0</v>
      </c>
      <c r="O239" s="219">
        <v>0</v>
      </c>
      <c r="P239" s="219">
        <v>0</v>
      </c>
      <c r="Q239" s="219">
        <v>0</v>
      </c>
      <c r="R239" s="219">
        <v>0</v>
      </c>
      <c r="S239" s="220">
        <v>0</v>
      </c>
      <c r="T239" s="8">
        <f t="shared" si="14"/>
        <v>0</v>
      </c>
    </row>
    <row r="240" spans="1:20" ht="16.5" thickBot="1">
      <c r="A240" s="627"/>
      <c r="B240" s="704"/>
      <c r="C240" s="716"/>
      <c r="D240" s="685"/>
      <c r="E240" s="81" t="s">
        <v>38</v>
      </c>
      <c r="F240" s="82" t="s">
        <v>52</v>
      </c>
      <c r="G240" s="83">
        <v>1</v>
      </c>
      <c r="H240" s="221">
        <v>0</v>
      </c>
      <c r="I240" s="222">
        <v>0</v>
      </c>
      <c r="J240" s="223">
        <v>0</v>
      </c>
      <c r="K240" s="223">
        <v>0</v>
      </c>
      <c r="L240" s="223">
        <v>0</v>
      </c>
      <c r="M240" s="223">
        <v>0</v>
      </c>
      <c r="N240" s="223">
        <v>0</v>
      </c>
      <c r="O240" s="223">
        <v>0</v>
      </c>
      <c r="P240" s="223">
        <v>0</v>
      </c>
      <c r="Q240" s="223">
        <v>0</v>
      </c>
      <c r="R240" s="223">
        <v>0</v>
      </c>
      <c r="S240" s="224">
        <v>0</v>
      </c>
      <c r="T240" s="8">
        <f t="shared" si="14"/>
        <v>0</v>
      </c>
    </row>
    <row r="241" spans="1:20" ht="47.25">
      <c r="A241" s="627"/>
      <c r="B241" s="704"/>
      <c r="C241" s="716"/>
      <c r="D241" s="609" t="s">
        <v>136</v>
      </c>
      <c r="E241" s="97" t="s">
        <v>137</v>
      </c>
      <c r="F241" s="57" t="s">
        <v>116</v>
      </c>
      <c r="G241" s="58">
        <v>1</v>
      </c>
      <c r="H241" s="239">
        <v>0</v>
      </c>
      <c r="I241" s="250">
        <v>0</v>
      </c>
      <c r="J241" s="215">
        <v>0</v>
      </c>
      <c r="K241" s="240">
        <v>0</v>
      </c>
      <c r="L241" s="240">
        <v>0</v>
      </c>
      <c r="M241" s="253">
        <v>0</v>
      </c>
      <c r="N241" s="240">
        <v>0</v>
      </c>
      <c r="O241" s="240">
        <v>0</v>
      </c>
      <c r="P241" s="240">
        <v>0</v>
      </c>
      <c r="Q241" s="240">
        <v>0</v>
      </c>
      <c r="R241" s="240">
        <v>0</v>
      </c>
      <c r="S241" s="243">
        <v>0</v>
      </c>
      <c r="T241" s="8">
        <f t="shared" si="14"/>
        <v>0</v>
      </c>
    </row>
    <row r="242" spans="1:20" ht="31.5">
      <c r="A242" s="627"/>
      <c r="B242" s="704"/>
      <c r="C242" s="716"/>
      <c r="D242" s="610"/>
      <c r="E242" s="62" t="s">
        <v>122</v>
      </c>
      <c r="F242" s="98" t="s">
        <v>130</v>
      </c>
      <c r="G242" s="60">
        <v>1</v>
      </c>
      <c r="H242" s="245">
        <v>0</v>
      </c>
      <c r="I242" s="250">
        <v>0</v>
      </c>
      <c r="J242" s="219">
        <v>0</v>
      </c>
      <c r="K242" s="219">
        <v>0</v>
      </c>
      <c r="L242" s="219">
        <v>0</v>
      </c>
      <c r="M242" s="246">
        <v>0</v>
      </c>
      <c r="N242" s="246">
        <v>0</v>
      </c>
      <c r="O242" s="246">
        <v>0</v>
      </c>
      <c r="P242" s="246">
        <v>0</v>
      </c>
      <c r="Q242" s="246">
        <v>0</v>
      </c>
      <c r="R242" s="246">
        <v>0</v>
      </c>
      <c r="S242" s="247">
        <v>0</v>
      </c>
      <c r="T242" s="8">
        <f t="shared" si="14"/>
        <v>0</v>
      </c>
    </row>
    <row r="243" spans="1:20" ht="31.5">
      <c r="A243" s="627"/>
      <c r="B243" s="704"/>
      <c r="C243" s="716"/>
      <c r="D243" s="610"/>
      <c r="E243" s="612" t="s">
        <v>75</v>
      </c>
      <c r="F243" s="98" t="s">
        <v>138</v>
      </c>
      <c r="G243" s="60">
        <v>1</v>
      </c>
      <c r="H243" s="217">
        <v>0</v>
      </c>
      <c r="I243" s="218">
        <v>0</v>
      </c>
      <c r="J243" s="219">
        <v>0</v>
      </c>
      <c r="K243" s="219">
        <v>0</v>
      </c>
      <c r="L243" s="219">
        <v>0</v>
      </c>
      <c r="M243" s="219">
        <v>0</v>
      </c>
      <c r="N243" s="219">
        <v>0</v>
      </c>
      <c r="O243" s="219">
        <v>0</v>
      </c>
      <c r="P243" s="219">
        <v>0</v>
      </c>
      <c r="Q243" s="219">
        <v>0</v>
      </c>
      <c r="R243" s="219">
        <v>0</v>
      </c>
      <c r="S243" s="220">
        <v>0</v>
      </c>
      <c r="T243" s="8">
        <f t="shared" si="14"/>
        <v>0</v>
      </c>
    </row>
    <row r="244" spans="1:20" ht="31.5">
      <c r="A244" s="627"/>
      <c r="B244" s="704"/>
      <c r="C244" s="716"/>
      <c r="D244" s="610"/>
      <c r="E244" s="612"/>
      <c r="F244" s="98" t="s">
        <v>139</v>
      </c>
      <c r="G244" s="60">
        <v>1</v>
      </c>
      <c r="H244" s="217">
        <v>0</v>
      </c>
      <c r="I244" s="218">
        <v>0</v>
      </c>
      <c r="J244" s="219">
        <v>0</v>
      </c>
      <c r="K244" s="219">
        <v>0</v>
      </c>
      <c r="L244" s="219">
        <v>0</v>
      </c>
      <c r="M244" s="219">
        <v>0</v>
      </c>
      <c r="N244" s="219">
        <v>0</v>
      </c>
      <c r="O244" s="219">
        <v>0</v>
      </c>
      <c r="P244" s="219">
        <v>0</v>
      </c>
      <c r="Q244" s="219">
        <v>0</v>
      </c>
      <c r="R244" s="219">
        <v>0</v>
      </c>
      <c r="S244" s="220">
        <v>0</v>
      </c>
      <c r="T244" s="8">
        <f t="shared" si="14"/>
        <v>0</v>
      </c>
    </row>
    <row r="245" spans="1:20">
      <c r="A245" s="627"/>
      <c r="B245" s="704"/>
      <c r="C245" s="716"/>
      <c r="D245" s="610"/>
      <c r="E245" s="613"/>
      <c r="F245" s="98" t="s">
        <v>79</v>
      </c>
      <c r="G245" s="60">
        <v>1</v>
      </c>
      <c r="H245" s="217">
        <v>0</v>
      </c>
      <c r="I245" s="218">
        <v>0</v>
      </c>
      <c r="J245" s="219">
        <v>0</v>
      </c>
      <c r="K245" s="219">
        <v>0</v>
      </c>
      <c r="L245" s="219">
        <v>0</v>
      </c>
      <c r="M245" s="219">
        <v>0</v>
      </c>
      <c r="N245" s="219">
        <v>0</v>
      </c>
      <c r="O245" s="219">
        <v>0</v>
      </c>
      <c r="P245" s="219">
        <v>0</v>
      </c>
      <c r="Q245" s="219">
        <v>0</v>
      </c>
      <c r="R245" s="219">
        <v>0</v>
      </c>
      <c r="S245" s="220">
        <v>0</v>
      </c>
      <c r="T245" s="8"/>
    </row>
    <row r="246" spans="1:20">
      <c r="A246" s="627"/>
      <c r="B246" s="704"/>
      <c r="C246" s="716"/>
      <c r="D246" s="610"/>
      <c r="E246" s="62" t="s">
        <v>34</v>
      </c>
      <c r="F246" s="98" t="s">
        <v>80</v>
      </c>
      <c r="G246" s="60">
        <v>1</v>
      </c>
      <c r="H246" s="217">
        <v>0</v>
      </c>
      <c r="I246" s="218">
        <v>0</v>
      </c>
      <c r="J246" s="219">
        <v>0</v>
      </c>
      <c r="K246" s="219">
        <v>0</v>
      </c>
      <c r="L246" s="219">
        <v>0</v>
      </c>
      <c r="M246" s="219">
        <v>0</v>
      </c>
      <c r="N246" s="219">
        <v>0</v>
      </c>
      <c r="O246" s="219">
        <v>0</v>
      </c>
      <c r="P246" s="219">
        <v>0</v>
      </c>
      <c r="Q246" s="219">
        <v>0</v>
      </c>
      <c r="R246" s="219">
        <v>0</v>
      </c>
      <c r="S246" s="220">
        <v>0</v>
      </c>
      <c r="T246" s="8">
        <f t="shared" ref="T246:T251" si="15">SUM(H246:S246)/12</f>
        <v>0</v>
      </c>
    </row>
    <row r="247" spans="1:20" ht="47.25">
      <c r="A247" s="627"/>
      <c r="B247" s="704"/>
      <c r="C247" s="716"/>
      <c r="D247" s="610"/>
      <c r="E247" s="62" t="s">
        <v>36</v>
      </c>
      <c r="F247" s="98" t="s">
        <v>140</v>
      </c>
      <c r="G247" s="60">
        <v>1</v>
      </c>
      <c r="H247" s="217">
        <v>0</v>
      </c>
      <c r="I247" s="218">
        <v>0</v>
      </c>
      <c r="J247" s="219">
        <v>0</v>
      </c>
      <c r="K247" s="219">
        <v>0</v>
      </c>
      <c r="L247" s="219">
        <v>0</v>
      </c>
      <c r="M247" s="219">
        <v>0</v>
      </c>
      <c r="N247" s="219">
        <v>0</v>
      </c>
      <c r="O247" s="219">
        <v>0</v>
      </c>
      <c r="P247" s="219">
        <v>0</v>
      </c>
      <c r="Q247" s="219">
        <v>0</v>
      </c>
      <c r="R247" s="219">
        <v>0</v>
      </c>
      <c r="S247" s="220">
        <v>0</v>
      </c>
      <c r="T247" s="8">
        <f t="shared" si="15"/>
        <v>0</v>
      </c>
    </row>
    <row r="248" spans="1:20" ht="16.5" thickBot="1">
      <c r="A248" s="627"/>
      <c r="B248" s="704"/>
      <c r="C248" s="716"/>
      <c r="D248" s="611"/>
      <c r="E248" s="99" t="s">
        <v>38</v>
      </c>
      <c r="F248" s="100" t="s">
        <v>52</v>
      </c>
      <c r="G248" s="101">
        <v>1</v>
      </c>
      <c r="H248" s="221">
        <v>0</v>
      </c>
      <c r="I248" s="222">
        <v>0</v>
      </c>
      <c r="J248" s="223">
        <v>0</v>
      </c>
      <c r="K248" s="223">
        <v>0</v>
      </c>
      <c r="L248" s="223">
        <v>0</v>
      </c>
      <c r="M248" s="219">
        <v>0</v>
      </c>
      <c r="N248" s="223">
        <v>0</v>
      </c>
      <c r="O248" s="223">
        <v>0</v>
      </c>
      <c r="P248" s="223">
        <v>0</v>
      </c>
      <c r="Q248" s="223">
        <v>0</v>
      </c>
      <c r="R248" s="223">
        <v>0</v>
      </c>
      <c r="S248" s="224">
        <v>0</v>
      </c>
      <c r="T248" s="8">
        <f t="shared" si="15"/>
        <v>0</v>
      </c>
    </row>
    <row r="249" spans="1:20" ht="31.5">
      <c r="A249" s="627"/>
      <c r="B249" s="704"/>
      <c r="C249" s="716"/>
      <c r="D249" s="594" t="s">
        <v>141</v>
      </c>
      <c r="E249" s="102" t="s">
        <v>142</v>
      </c>
      <c r="F249" s="103" t="s">
        <v>51</v>
      </c>
      <c r="G249" s="104">
        <v>1</v>
      </c>
      <c r="H249" s="239">
        <v>0</v>
      </c>
      <c r="I249" s="250">
        <v>0</v>
      </c>
      <c r="J249" s="215">
        <v>0</v>
      </c>
      <c r="K249" s="240">
        <v>0</v>
      </c>
      <c r="L249" s="240">
        <v>0</v>
      </c>
      <c r="M249" s="253">
        <v>0</v>
      </c>
      <c r="N249" s="240">
        <v>0</v>
      </c>
      <c r="O249" s="240">
        <v>0</v>
      </c>
      <c r="P249" s="240">
        <v>0</v>
      </c>
      <c r="Q249" s="240">
        <v>0</v>
      </c>
      <c r="R249" s="240">
        <v>0</v>
      </c>
      <c r="S249" s="243">
        <v>0</v>
      </c>
      <c r="T249" s="8">
        <f t="shared" si="15"/>
        <v>0</v>
      </c>
    </row>
    <row r="250" spans="1:20" ht="31.5">
      <c r="A250" s="627"/>
      <c r="B250" s="704"/>
      <c r="C250" s="716"/>
      <c r="D250" s="595"/>
      <c r="E250" s="105" t="s">
        <v>143</v>
      </c>
      <c r="F250" s="106" t="s">
        <v>59</v>
      </c>
      <c r="G250" s="107">
        <v>1</v>
      </c>
      <c r="H250" s="245">
        <v>0</v>
      </c>
      <c r="I250" s="250">
        <v>0</v>
      </c>
      <c r="J250" s="219">
        <v>0</v>
      </c>
      <c r="K250" s="219">
        <v>0</v>
      </c>
      <c r="L250" s="219">
        <v>0</v>
      </c>
      <c r="M250" s="246">
        <v>0</v>
      </c>
      <c r="N250" s="246">
        <v>0</v>
      </c>
      <c r="O250" s="246">
        <v>0</v>
      </c>
      <c r="P250" s="246">
        <v>0</v>
      </c>
      <c r="Q250" s="246">
        <v>0</v>
      </c>
      <c r="R250" s="246">
        <v>0</v>
      </c>
      <c r="S250" s="247">
        <v>0</v>
      </c>
      <c r="T250" s="8">
        <f t="shared" si="15"/>
        <v>0</v>
      </c>
    </row>
    <row r="251" spans="1:20">
      <c r="A251" s="627"/>
      <c r="B251" s="704"/>
      <c r="C251" s="716"/>
      <c r="D251" s="595"/>
      <c r="E251" s="689" t="s">
        <v>144</v>
      </c>
      <c r="F251" s="106" t="s">
        <v>60</v>
      </c>
      <c r="G251" s="107">
        <v>1</v>
      </c>
      <c r="H251" s="245">
        <v>0</v>
      </c>
      <c r="I251" s="250">
        <v>0</v>
      </c>
      <c r="J251" s="219">
        <v>0</v>
      </c>
      <c r="K251" s="219">
        <v>0</v>
      </c>
      <c r="L251" s="219">
        <v>0</v>
      </c>
      <c r="M251" s="242">
        <v>0</v>
      </c>
      <c r="N251" s="246">
        <v>0</v>
      </c>
      <c r="O251" s="246">
        <v>0</v>
      </c>
      <c r="P251" s="246">
        <v>0</v>
      </c>
      <c r="Q251" s="246">
        <v>0</v>
      </c>
      <c r="R251" s="246">
        <v>0</v>
      </c>
      <c r="S251" s="247">
        <v>0</v>
      </c>
      <c r="T251" s="8">
        <f t="shared" si="15"/>
        <v>0</v>
      </c>
    </row>
    <row r="252" spans="1:20">
      <c r="A252" s="627"/>
      <c r="B252" s="704"/>
      <c r="C252" s="716"/>
      <c r="D252" s="595"/>
      <c r="E252" s="690"/>
      <c r="F252" s="106" t="s">
        <v>79</v>
      </c>
      <c r="G252" s="107">
        <v>1</v>
      </c>
      <c r="H252" s="217">
        <v>0</v>
      </c>
      <c r="I252" s="218">
        <v>0</v>
      </c>
      <c r="J252" s="219">
        <v>0</v>
      </c>
      <c r="K252" s="219">
        <v>0</v>
      </c>
      <c r="L252" s="219">
        <v>0</v>
      </c>
      <c r="M252" s="219">
        <v>0</v>
      </c>
      <c r="N252" s="219">
        <v>0</v>
      </c>
      <c r="O252" s="219">
        <v>0</v>
      </c>
      <c r="P252" s="219">
        <v>0</v>
      </c>
      <c r="Q252" s="219">
        <v>0</v>
      </c>
      <c r="R252" s="219">
        <v>0</v>
      </c>
      <c r="S252" s="220">
        <v>0</v>
      </c>
      <c r="T252" s="8"/>
    </row>
    <row r="253" spans="1:20">
      <c r="A253" s="627"/>
      <c r="B253" s="704"/>
      <c r="C253" s="716"/>
      <c r="D253" s="595"/>
      <c r="E253" s="108" t="s">
        <v>34</v>
      </c>
      <c r="F253" s="106" t="s">
        <v>35</v>
      </c>
      <c r="G253" s="107">
        <v>1</v>
      </c>
      <c r="H253" s="217">
        <v>0</v>
      </c>
      <c r="I253" s="218">
        <v>0</v>
      </c>
      <c r="J253" s="219">
        <v>0</v>
      </c>
      <c r="K253" s="219">
        <v>0</v>
      </c>
      <c r="L253" s="219">
        <v>0</v>
      </c>
      <c r="M253" s="219">
        <v>0</v>
      </c>
      <c r="N253" s="219">
        <v>0</v>
      </c>
      <c r="O253" s="219">
        <v>0</v>
      </c>
      <c r="P253" s="219">
        <v>0</v>
      </c>
      <c r="Q253" s="219">
        <v>0</v>
      </c>
      <c r="R253" s="219">
        <v>0</v>
      </c>
      <c r="S253" s="220">
        <v>0</v>
      </c>
      <c r="T253" s="8">
        <f t="shared" ref="T253:T267" si="16">SUM(H253:S253)/12</f>
        <v>0</v>
      </c>
    </row>
    <row r="254" spans="1:20">
      <c r="A254" s="627"/>
      <c r="B254" s="704"/>
      <c r="C254" s="716"/>
      <c r="D254" s="595"/>
      <c r="E254" s="108" t="s">
        <v>36</v>
      </c>
      <c r="F254" s="106" t="s">
        <v>95</v>
      </c>
      <c r="G254" s="107">
        <v>1</v>
      </c>
      <c r="H254" s="217">
        <v>0</v>
      </c>
      <c r="I254" s="218">
        <v>0</v>
      </c>
      <c r="J254" s="219">
        <v>0</v>
      </c>
      <c r="K254" s="219">
        <v>0</v>
      </c>
      <c r="L254" s="219">
        <v>0</v>
      </c>
      <c r="M254" s="219">
        <v>0</v>
      </c>
      <c r="N254" s="219">
        <v>0</v>
      </c>
      <c r="O254" s="219">
        <v>0</v>
      </c>
      <c r="P254" s="219">
        <v>0</v>
      </c>
      <c r="Q254" s="219">
        <v>0</v>
      </c>
      <c r="R254" s="219">
        <v>0</v>
      </c>
      <c r="S254" s="220">
        <v>0</v>
      </c>
      <c r="T254" s="8">
        <f t="shared" si="16"/>
        <v>0</v>
      </c>
    </row>
    <row r="255" spans="1:20" ht="16.5" thickBot="1">
      <c r="A255" s="627"/>
      <c r="B255" s="704"/>
      <c r="C255" s="716"/>
      <c r="D255" s="596"/>
      <c r="E255" s="109" t="s">
        <v>38</v>
      </c>
      <c r="F255" s="110" t="s">
        <v>39</v>
      </c>
      <c r="G255" s="111">
        <v>1</v>
      </c>
      <c r="H255" s="221">
        <v>0</v>
      </c>
      <c r="I255" s="222">
        <v>0</v>
      </c>
      <c r="J255" s="223">
        <v>0</v>
      </c>
      <c r="K255" s="223">
        <v>0</v>
      </c>
      <c r="L255" s="223">
        <v>0</v>
      </c>
      <c r="M255" s="223">
        <v>0</v>
      </c>
      <c r="N255" s="223">
        <v>0</v>
      </c>
      <c r="O255" s="223">
        <v>0</v>
      </c>
      <c r="P255" s="223">
        <v>0</v>
      </c>
      <c r="Q255" s="223">
        <v>0</v>
      </c>
      <c r="R255" s="223">
        <v>0</v>
      </c>
      <c r="S255" s="224">
        <v>0</v>
      </c>
      <c r="T255" s="8">
        <f t="shared" si="16"/>
        <v>0</v>
      </c>
    </row>
    <row r="256" spans="1:20" ht="31.5">
      <c r="A256" s="627"/>
      <c r="B256" s="704"/>
      <c r="C256" s="716"/>
      <c r="D256" s="691" t="s">
        <v>145</v>
      </c>
      <c r="E256" s="112" t="s">
        <v>146</v>
      </c>
      <c r="F256" s="113" t="s">
        <v>116</v>
      </c>
      <c r="G256" s="114">
        <v>1</v>
      </c>
      <c r="H256" s="239">
        <v>0</v>
      </c>
      <c r="I256" s="250">
        <v>0</v>
      </c>
      <c r="J256" s="215">
        <v>0</v>
      </c>
      <c r="K256" s="215">
        <v>0</v>
      </c>
      <c r="L256" s="240">
        <v>0</v>
      </c>
      <c r="M256" s="240">
        <v>0</v>
      </c>
      <c r="N256" s="240">
        <v>0</v>
      </c>
      <c r="O256" s="240">
        <v>0</v>
      </c>
      <c r="P256" s="240">
        <v>0</v>
      </c>
      <c r="Q256" s="240">
        <v>0</v>
      </c>
      <c r="R256" s="240">
        <v>0</v>
      </c>
      <c r="S256" s="243">
        <v>0</v>
      </c>
      <c r="T256" s="8">
        <f t="shared" si="16"/>
        <v>0</v>
      </c>
    </row>
    <row r="257" spans="1:20" ht="31.5">
      <c r="A257" s="627"/>
      <c r="B257" s="704"/>
      <c r="C257" s="716"/>
      <c r="D257" s="692"/>
      <c r="E257" s="115" t="s">
        <v>122</v>
      </c>
      <c r="F257" s="116" t="s">
        <v>147</v>
      </c>
      <c r="G257" s="117">
        <v>1</v>
      </c>
      <c r="H257" s="245">
        <v>0</v>
      </c>
      <c r="I257" s="250">
        <v>0</v>
      </c>
      <c r="J257" s="219">
        <v>0</v>
      </c>
      <c r="K257" s="219">
        <v>0</v>
      </c>
      <c r="L257" s="219">
        <v>0</v>
      </c>
      <c r="M257" s="246">
        <v>0</v>
      </c>
      <c r="N257" s="246">
        <v>0</v>
      </c>
      <c r="O257" s="246">
        <v>0</v>
      </c>
      <c r="P257" s="246">
        <v>0</v>
      </c>
      <c r="Q257" s="246">
        <v>0</v>
      </c>
      <c r="R257" s="246">
        <v>0</v>
      </c>
      <c r="S257" s="247">
        <v>0</v>
      </c>
      <c r="T257" s="8">
        <f t="shared" si="16"/>
        <v>0</v>
      </c>
    </row>
    <row r="258" spans="1:20" ht="31.5">
      <c r="A258" s="627"/>
      <c r="B258" s="704"/>
      <c r="C258" s="716"/>
      <c r="D258" s="692"/>
      <c r="E258" s="694" t="s">
        <v>144</v>
      </c>
      <c r="F258" s="116" t="s">
        <v>77</v>
      </c>
      <c r="G258" s="117">
        <v>1</v>
      </c>
      <c r="H258" s="217">
        <v>0</v>
      </c>
      <c r="I258" s="218">
        <v>0</v>
      </c>
      <c r="J258" s="219">
        <v>0</v>
      </c>
      <c r="K258" s="219">
        <v>0</v>
      </c>
      <c r="L258" s="219">
        <v>0</v>
      </c>
      <c r="M258" s="219">
        <v>0</v>
      </c>
      <c r="N258" s="219">
        <v>0</v>
      </c>
      <c r="O258" s="219">
        <v>0</v>
      </c>
      <c r="P258" s="219">
        <v>0</v>
      </c>
      <c r="Q258" s="219">
        <v>0</v>
      </c>
      <c r="R258" s="219">
        <v>0</v>
      </c>
      <c r="S258" s="220">
        <v>0</v>
      </c>
      <c r="T258" s="8">
        <f t="shared" si="16"/>
        <v>0</v>
      </c>
    </row>
    <row r="259" spans="1:20" ht="31.5">
      <c r="A259" s="627"/>
      <c r="B259" s="704"/>
      <c r="C259" s="716"/>
      <c r="D259" s="692"/>
      <c r="E259" s="694"/>
      <c r="F259" s="116" t="s">
        <v>209</v>
      </c>
      <c r="G259" s="117">
        <v>1</v>
      </c>
      <c r="H259" s="217">
        <v>0</v>
      </c>
      <c r="I259" s="218">
        <v>0</v>
      </c>
      <c r="J259" s="219">
        <v>0</v>
      </c>
      <c r="K259" s="219">
        <v>0</v>
      </c>
      <c r="L259" s="219">
        <v>0</v>
      </c>
      <c r="M259" s="219">
        <v>0</v>
      </c>
      <c r="N259" s="219">
        <v>0</v>
      </c>
      <c r="O259" s="219">
        <v>0</v>
      </c>
      <c r="P259" s="219">
        <v>0</v>
      </c>
      <c r="Q259" s="219">
        <v>0</v>
      </c>
      <c r="R259" s="219">
        <v>0</v>
      </c>
      <c r="S259" s="220">
        <v>0</v>
      </c>
      <c r="T259" s="8">
        <f t="shared" si="16"/>
        <v>0</v>
      </c>
    </row>
    <row r="260" spans="1:20">
      <c r="A260" s="627"/>
      <c r="B260" s="704"/>
      <c r="C260" s="716"/>
      <c r="D260" s="692"/>
      <c r="E260" s="695"/>
      <c r="F260" s="116" t="s">
        <v>79</v>
      </c>
      <c r="G260" s="117">
        <v>1</v>
      </c>
      <c r="H260" s="217">
        <v>0</v>
      </c>
      <c r="I260" s="218">
        <v>0</v>
      </c>
      <c r="J260" s="219">
        <v>0</v>
      </c>
      <c r="K260" s="219">
        <v>0</v>
      </c>
      <c r="L260" s="219">
        <v>0</v>
      </c>
      <c r="M260" s="219">
        <v>0</v>
      </c>
      <c r="N260" s="219">
        <v>0</v>
      </c>
      <c r="O260" s="219">
        <v>0</v>
      </c>
      <c r="P260" s="219">
        <v>0</v>
      </c>
      <c r="Q260" s="219">
        <v>0</v>
      </c>
      <c r="R260" s="219">
        <v>0</v>
      </c>
      <c r="S260" s="220">
        <v>0</v>
      </c>
      <c r="T260" s="8">
        <f t="shared" si="16"/>
        <v>0</v>
      </c>
    </row>
    <row r="261" spans="1:20">
      <c r="A261" s="627"/>
      <c r="B261" s="704"/>
      <c r="C261" s="716"/>
      <c r="D261" s="692"/>
      <c r="E261" s="118" t="s">
        <v>34</v>
      </c>
      <c r="F261" s="116" t="s">
        <v>35</v>
      </c>
      <c r="G261" s="117">
        <v>1</v>
      </c>
      <c r="H261" s="217">
        <v>0</v>
      </c>
      <c r="I261" s="218">
        <v>0</v>
      </c>
      <c r="J261" s="219">
        <v>0</v>
      </c>
      <c r="K261" s="219">
        <v>0</v>
      </c>
      <c r="L261" s="219">
        <v>0</v>
      </c>
      <c r="M261" s="219">
        <v>0</v>
      </c>
      <c r="N261" s="219">
        <v>0</v>
      </c>
      <c r="O261" s="219">
        <v>0</v>
      </c>
      <c r="P261" s="219">
        <v>0</v>
      </c>
      <c r="Q261" s="219">
        <v>0</v>
      </c>
      <c r="R261" s="219">
        <v>0</v>
      </c>
      <c r="S261" s="220">
        <v>0</v>
      </c>
      <c r="T261" s="8">
        <f t="shared" si="16"/>
        <v>0</v>
      </c>
    </row>
    <row r="262" spans="1:20" ht="47.25">
      <c r="A262" s="627"/>
      <c r="B262" s="704"/>
      <c r="C262" s="716"/>
      <c r="D262" s="692"/>
      <c r="E262" s="118" t="s">
        <v>36</v>
      </c>
      <c r="F262" s="116" t="s">
        <v>210</v>
      </c>
      <c r="G262" s="117">
        <v>1</v>
      </c>
      <c r="H262" s="217">
        <v>0</v>
      </c>
      <c r="I262" s="218">
        <v>0</v>
      </c>
      <c r="J262" s="219">
        <v>0</v>
      </c>
      <c r="K262" s="219">
        <v>0</v>
      </c>
      <c r="L262" s="219">
        <v>0</v>
      </c>
      <c r="M262" s="219">
        <v>0</v>
      </c>
      <c r="N262" s="219">
        <v>0</v>
      </c>
      <c r="O262" s="219">
        <v>0</v>
      </c>
      <c r="P262" s="219">
        <v>0</v>
      </c>
      <c r="Q262" s="219">
        <v>0</v>
      </c>
      <c r="R262" s="219">
        <v>0</v>
      </c>
      <c r="S262" s="220">
        <v>0</v>
      </c>
      <c r="T262" s="8">
        <f t="shared" si="16"/>
        <v>0</v>
      </c>
    </row>
    <row r="263" spans="1:20" ht="16.5" thickBot="1">
      <c r="A263" s="627"/>
      <c r="B263" s="704"/>
      <c r="C263" s="716"/>
      <c r="D263" s="693"/>
      <c r="E263" s="119" t="s">
        <v>38</v>
      </c>
      <c r="F263" s="120" t="s">
        <v>39</v>
      </c>
      <c r="G263" s="121">
        <v>1</v>
      </c>
      <c r="H263" s="221">
        <v>0</v>
      </c>
      <c r="I263" s="222">
        <v>0</v>
      </c>
      <c r="J263" s="223">
        <v>0</v>
      </c>
      <c r="K263" s="223">
        <v>0</v>
      </c>
      <c r="L263" s="223">
        <v>0</v>
      </c>
      <c r="M263" s="223">
        <v>0</v>
      </c>
      <c r="N263" s="223">
        <v>0</v>
      </c>
      <c r="O263" s="223">
        <v>0</v>
      </c>
      <c r="P263" s="223">
        <v>0</v>
      </c>
      <c r="Q263" s="223">
        <v>0</v>
      </c>
      <c r="R263" s="223">
        <v>0</v>
      </c>
      <c r="S263" s="224">
        <v>0</v>
      </c>
      <c r="T263" s="8">
        <f t="shared" si="16"/>
        <v>0</v>
      </c>
    </row>
    <row r="264" spans="1:20" ht="31.5">
      <c r="A264" s="627"/>
      <c r="B264" s="704"/>
      <c r="C264" s="716"/>
      <c r="D264" s="597" t="s">
        <v>149</v>
      </c>
      <c r="E264" s="122" t="s">
        <v>150</v>
      </c>
      <c r="F264" s="123" t="s">
        <v>116</v>
      </c>
      <c r="G264" s="124">
        <v>1</v>
      </c>
      <c r="H264" s="239">
        <v>0</v>
      </c>
      <c r="I264" s="218">
        <v>0</v>
      </c>
      <c r="J264" s="240">
        <v>0</v>
      </c>
      <c r="K264" s="240">
        <v>0</v>
      </c>
      <c r="L264" s="240">
        <v>0</v>
      </c>
      <c r="M264" s="240">
        <v>0</v>
      </c>
      <c r="N264" s="240">
        <v>0</v>
      </c>
      <c r="O264" s="240">
        <v>0</v>
      </c>
      <c r="P264" s="240">
        <v>0</v>
      </c>
      <c r="Q264" s="240">
        <v>0</v>
      </c>
      <c r="R264" s="240">
        <v>0</v>
      </c>
      <c r="S264" s="243">
        <v>0</v>
      </c>
      <c r="T264" s="8">
        <f t="shared" si="16"/>
        <v>0</v>
      </c>
    </row>
    <row r="265" spans="1:20" ht="31.5">
      <c r="A265" s="627"/>
      <c r="B265" s="704"/>
      <c r="C265" s="716"/>
      <c r="D265" s="598"/>
      <c r="E265" s="125" t="s">
        <v>151</v>
      </c>
      <c r="F265" s="126" t="s">
        <v>130</v>
      </c>
      <c r="G265" s="127">
        <v>1</v>
      </c>
      <c r="H265" s="245">
        <v>0</v>
      </c>
      <c r="I265" s="218">
        <v>0</v>
      </c>
      <c r="J265" s="219">
        <v>0</v>
      </c>
      <c r="K265" s="246">
        <v>0</v>
      </c>
      <c r="L265" s="246">
        <v>0</v>
      </c>
      <c r="M265" s="246">
        <v>0</v>
      </c>
      <c r="N265" s="219">
        <v>0</v>
      </c>
      <c r="O265" s="219">
        <v>0</v>
      </c>
      <c r="P265" s="246">
        <v>0</v>
      </c>
      <c r="Q265" s="246">
        <v>0</v>
      </c>
      <c r="R265" s="246">
        <v>0</v>
      </c>
      <c r="S265" s="247">
        <v>0</v>
      </c>
      <c r="T265" s="8">
        <f t="shared" si="16"/>
        <v>0</v>
      </c>
    </row>
    <row r="266" spans="1:20" ht="31.5">
      <c r="A266" s="627"/>
      <c r="B266" s="704"/>
      <c r="C266" s="716"/>
      <c r="D266" s="598"/>
      <c r="E266" s="696" t="s">
        <v>152</v>
      </c>
      <c r="F266" s="128" t="s">
        <v>153</v>
      </c>
      <c r="G266" s="127">
        <v>0</v>
      </c>
      <c r="H266" s="217">
        <v>0</v>
      </c>
      <c r="I266" s="218">
        <v>0</v>
      </c>
      <c r="J266" s="219">
        <v>0</v>
      </c>
      <c r="K266" s="219">
        <v>0</v>
      </c>
      <c r="L266" s="219">
        <v>0</v>
      </c>
      <c r="M266" s="219">
        <v>0</v>
      </c>
      <c r="N266" s="219">
        <v>0</v>
      </c>
      <c r="O266" s="219">
        <v>0</v>
      </c>
      <c r="P266" s="219">
        <v>0</v>
      </c>
      <c r="Q266" s="219">
        <v>0</v>
      </c>
      <c r="R266" s="219">
        <v>0</v>
      </c>
      <c r="S266" s="220">
        <v>0</v>
      </c>
      <c r="T266" s="8">
        <f t="shared" si="16"/>
        <v>0</v>
      </c>
    </row>
    <row r="267" spans="1:20" ht="31.5">
      <c r="A267" s="627"/>
      <c r="B267" s="704"/>
      <c r="C267" s="716"/>
      <c r="D267" s="598"/>
      <c r="E267" s="697"/>
      <c r="F267" s="128" t="s">
        <v>154</v>
      </c>
      <c r="G267" s="127">
        <v>1</v>
      </c>
      <c r="H267" s="217">
        <v>0</v>
      </c>
      <c r="I267" s="218">
        <v>0</v>
      </c>
      <c r="J267" s="219">
        <v>0</v>
      </c>
      <c r="K267" s="219">
        <v>0</v>
      </c>
      <c r="L267" s="219">
        <v>0</v>
      </c>
      <c r="M267" s="219">
        <v>0</v>
      </c>
      <c r="N267" s="219">
        <v>0</v>
      </c>
      <c r="O267" s="219">
        <v>0</v>
      </c>
      <c r="P267" s="219">
        <v>0</v>
      </c>
      <c r="Q267" s="219">
        <v>0</v>
      </c>
      <c r="R267" s="219">
        <v>0</v>
      </c>
      <c r="S267" s="220">
        <v>0</v>
      </c>
      <c r="T267" s="8">
        <f t="shared" si="16"/>
        <v>0</v>
      </c>
    </row>
    <row r="268" spans="1:20" ht="31.5">
      <c r="A268" s="627"/>
      <c r="B268" s="704"/>
      <c r="C268" s="716"/>
      <c r="D268" s="598"/>
      <c r="E268" s="697"/>
      <c r="F268" s="128" t="s">
        <v>155</v>
      </c>
      <c r="G268" s="127">
        <v>1</v>
      </c>
      <c r="H268" s="258">
        <v>0</v>
      </c>
      <c r="I268" s="259">
        <v>0</v>
      </c>
      <c r="J268" s="258">
        <v>0</v>
      </c>
      <c r="K268" s="258">
        <v>0</v>
      </c>
      <c r="L268" s="258">
        <v>0</v>
      </c>
      <c r="M268" s="258">
        <v>0</v>
      </c>
      <c r="N268" s="258">
        <v>0</v>
      </c>
      <c r="O268" s="258">
        <v>0</v>
      </c>
      <c r="P268" s="258">
        <v>0</v>
      </c>
      <c r="Q268" s="258">
        <v>0</v>
      </c>
      <c r="R268" s="258">
        <v>0</v>
      </c>
      <c r="S268" s="260">
        <v>0</v>
      </c>
      <c r="T268" s="8">
        <v>0</v>
      </c>
    </row>
    <row r="269" spans="1:20" ht="31.5">
      <c r="A269" s="627"/>
      <c r="B269" s="704"/>
      <c r="C269" s="716"/>
      <c r="D269" s="598"/>
      <c r="E269" s="698"/>
      <c r="F269" s="128" t="s">
        <v>156</v>
      </c>
      <c r="G269" s="127">
        <v>1</v>
      </c>
      <c r="H269" s="217">
        <v>0</v>
      </c>
      <c r="I269" s="218">
        <v>0</v>
      </c>
      <c r="J269" s="219">
        <v>0</v>
      </c>
      <c r="K269" s="219">
        <v>0</v>
      </c>
      <c r="L269" s="219">
        <v>0</v>
      </c>
      <c r="M269" s="219">
        <v>0</v>
      </c>
      <c r="N269" s="219">
        <v>0</v>
      </c>
      <c r="O269" s="219">
        <v>0</v>
      </c>
      <c r="P269" s="219">
        <v>0</v>
      </c>
      <c r="Q269" s="219">
        <v>0</v>
      </c>
      <c r="R269" s="219">
        <v>0</v>
      </c>
      <c r="S269" s="220">
        <v>0</v>
      </c>
      <c r="T269" s="8">
        <f t="shared" ref="T269:T275" si="17">SUM(H269:S269)/12</f>
        <v>0</v>
      </c>
    </row>
    <row r="270" spans="1:20">
      <c r="A270" s="627"/>
      <c r="B270" s="704"/>
      <c r="C270" s="716"/>
      <c r="D270" s="598"/>
      <c r="E270" s="125" t="s">
        <v>34</v>
      </c>
      <c r="F270" s="128" t="s">
        <v>35</v>
      </c>
      <c r="G270" s="127">
        <v>1</v>
      </c>
      <c r="H270" s="217">
        <v>0</v>
      </c>
      <c r="I270" s="218">
        <v>0</v>
      </c>
      <c r="J270" s="219">
        <v>0</v>
      </c>
      <c r="K270" s="219">
        <v>0</v>
      </c>
      <c r="L270" s="219">
        <v>0</v>
      </c>
      <c r="M270" s="219">
        <v>0</v>
      </c>
      <c r="N270" s="219">
        <v>0</v>
      </c>
      <c r="O270" s="219">
        <v>0</v>
      </c>
      <c r="P270" s="219">
        <v>0</v>
      </c>
      <c r="Q270" s="219">
        <v>0</v>
      </c>
      <c r="R270" s="219">
        <v>0</v>
      </c>
      <c r="S270" s="220">
        <v>0</v>
      </c>
      <c r="T270" s="8">
        <f t="shared" si="17"/>
        <v>0</v>
      </c>
    </row>
    <row r="271" spans="1:20" ht="31.5">
      <c r="A271" s="627"/>
      <c r="B271" s="704"/>
      <c r="C271" s="716"/>
      <c r="D271" s="598"/>
      <c r="E271" s="125" t="s">
        <v>36</v>
      </c>
      <c r="F271" s="128" t="s">
        <v>157</v>
      </c>
      <c r="G271" s="127">
        <v>1</v>
      </c>
      <c r="H271" s="217">
        <v>0</v>
      </c>
      <c r="I271" s="218">
        <v>0</v>
      </c>
      <c r="J271" s="219">
        <v>0</v>
      </c>
      <c r="K271" s="219">
        <v>0</v>
      </c>
      <c r="L271" s="219">
        <v>0</v>
      </c>
      <c r="M271" s="219">
        <v>0</v>
      </c>
      <c r="N271" s="219">
        <v>0</v>
      </c>
      <c r="O271" s="219">
        <v>0</v>
      </c>
      <c r="P271" s="219">
        <v>0</v>
      </c>
      <c r="Q271" s="219">
        <v>0</v>
      </c>
      <c r="R271" s="219">
        <v>0</v>
      </c>
      <c r="S271" s="220">
        <v>0</v>
      </c>
      <c r="T271" s="8">
        <f t="shared" si="17"/>
        <v>0</v>
      </c>
    </row>
    <row r="272" spans="1:20" ht="16.5" thickBot="1">
      <c r="A272" s="627"/>
      <c r="B272" s="704"/>
      <c r="C272" s="716"/>
      <c r="D272" s="599"/>
      <c r="E272" s="129" t="s">
        <v>38</v>
      </c>
      <c r="F272" s="130" t="s">
        <v>39</v>
      </c>
      <c r="G272" s="131">
        <v>1</v>
      </c>
      <c r="H272" s="221">
        <v>0</v>
      </c>
      <c r="I272" s="222">
        <v>0</v>
      </c>
      <c r="J272" s="223">
        <v>0</v>
      </c>
      <c r="K272" s="223">
        <v>0</v>
      </c>
      <c r="L272" s="223">
        <v>0</v>
      </c>
      <c r="M272" s="223">
        <v>0</v>
      </c>
      <c r="N272" s="223">
        <v>0</v>
      </c>
      <c r="O272" s="223">
        <v>0</v>
      </c>
      <c r="P272" s="223">
        <v>0</v>
      </c>
      <c r="Q272" s="223">
        <v>0</v>
      </c>
      <c r="R272" s="223">
        <v>0</v>
      </c>
      <c r="S272" s="224">
        <v>0</v>
      </c>
      <c r="T272" s="8">
        <f t="shared" si="17"/>
        <v>0</v>
      </c>
    </row>
    <row r="273" spans="1:20">
      <c r="A273" s="627"/>
      <c r="B273" s="704"/>
      <c r="C273" s="716"/>
      <c r="D273" s="617" t="s">
        <v>211</v>
      </c>
      <c r="E273" s="133" t="s">
        <v>212</v>
      </c>
      <c r="F273" s="133" t="s">
        <v>160</v>
      </c>
      <c r="G273" s="134">
        <v>1</v>
      </c>
      <c r="H273" s="239">
        <v>0</v>
      </c>
      <c r="I273" s="250">
        <v>0</v>
      </c>
      <c r="J273" s="215">
        <v>0</v>
      </c>
      <c r="K273" s="215">
        <v>0</v>
      </c>
      <c r="L273" s="240">
        <v>0</v>
      </c>
      <c r="M273" s="240">
        <v>0</v>
      </c>
      <c r="N273" s="240">
        <v>0</v>
      </c>
      <c r="O273" s="240">
        <v>0</v>
      </c>
      <c r="P273" s="240">
        <v>0</v>
      </c>
      <c r="Q273" s="240">
        <v>0</v>
      </c>
      <c r="R273" s="240">
        <v>0</v>
      </c>
      <c r="S273" s="243">
        <v>0</v>
      </c>
      <c r="T273" s="8">
        <f t="shared" si="17"/>
        <v>0</v>
      </c>
    </row>
    <row r="274" spans="1:20" ht="31.5">
      <c r="A274" s="627"/>
      <c r="B274" s="704"/>
      <c r="C274" s="716"/>
      <c r="D274" s="618"/>
      <c r="E274" s="135" t="s">
        <v>213</v>
      </c>
      <c r="F274" s="136" t="s">
        <v>130</v>
      </c>
      <c r="G274" s="137">
        <v>1</v>
      </c>
      <c r="H274" s="245">
        <v>0</v>
      </c>
      <c r="I274" s="250">
        <v>0</v>
      </c>
      <c r="J274" s="219">
        <v>0</v>
      </c>
      <c r="K274" s="219">
        <v>0</v>
      </c>
      <c r="L274" s="219">
        <v>0</v>
      </c>
      <c r="M274" s="219">
        <v>0</v>
      </c>
      <c r="N274" s="246">
        <v>0</v>
      </c>
      <c r="O274" s="246">
        <v>0</v>
      </c>
      <c r="P274" s="246">
        <v>0</v>
      </c>
      <c r="Q274" s="246">
        <v>0</v>
      </c>
      <c r="R274" s="219">
        <v>0</v>
      </c>
      <c r="S274" s="247">
        <v>0</v>
      </c>
      <c r="T274" s="8">
        <f t="shared" si="17"/>
        <v>0</v>
      </c>
    </row>
    <row r="275" spans="1:20" ht="31.5">
      <c r="A275" s="627"/>
      <c r="B275" s="704"/>
      <c r="C275" s="716"/>
      <c r="D275" s="618"/>
      <c r="E275" s="620" t="s">
        <v>75</v>
      </c>
      <c r="F275" s="136" t="s">
        <v>77</v>
      </c>
      <c r="G275" s="137">
        <v>1</v>
      </c>
      <c r="H275" s="217">
        <v>0</v>
      </c>
      <c r="I275" s="218">
        <v>0</v>
      </c>
      <c r="J275" s="219">
        <v>0</v>
      </c>
      <c r="K275" s="219">
        <v>0</v>
      </c>
      <c r="L275" s="219">
        <v>0</v>
      </c>
      <c r="M275" s="219">
        <v>0</v>
      </c>
      <c r="N275" s="219">
        <v>0</v>
      </c>
      <c r="O275" s="219">
        <v>0</v>
      </c>
      <c r="P275" s="219">
        <v>0</v>
      </c>
      <c r="Q275" s="219">
        <v>0</v>
      </c>
      <c r="R275" s="219">
        <v>0</v>
      </c>
      <c r="S275" s="220">
        <v>0</v>
      </c>
      <c r="T275" s="8">
        <f t="shared" si="17"/>
        <v>0</v>
      </c>
    </row>
    <row r="276" spans="1:20" ht="31.5">
      <c r="A276" s="627"/>
      <c r="B276" s="704"/>
      <c r="C276" s="716"/>
      <c r="D276" s="618"/>
      <c r="E276" s="621"/>
      <c r="F276" s="136" t="s">
        <v>125</v>
      </c>
      <c r="G276" s="137">
        <v>1</v>
      </c>
      <c r="H276" s="217">
        <v>0</v>
      </c>
      <c r="I276" s="218">
        <v>0</v>
      </c>
      <c r="J276" s="219">
        <v>0</v>
      </c>
      <c r="K276" s="219">
        <v>0</v>
      </c>
      <c r="L276" s="219">
        <v>0</v>
      </c>
      <c r="M276" s="219">
        <v>0</v>
      </c>
      <c r="N276" s="219">
        <v>0</v>
      </c>
      <c r="O276" s="219">
        <v>0</v>
      </c>
      <c r="P276" s="219">
        <v>0</v>
      </c>
      <c r="Q276" s="219">
        <v>0</v>
      </c>
      <c r="R276" s="219">
        <v>0</v>
      </c>
      <c r="S276" s="220">
        <v>0</v>
      </c>
      <c r="T276" s="8">
        <v>0</v>
      </c>
    </row>
    <row r="277" spans="1:20" ht="31.5">
      <c r="A277" s="627"/>
      <c r="B277" s="704"/>
      <c r="C277" s="716"/>
      <c r="D277" s="618"/>
      <c r="E277" s="621"/>
      <c r="F277" s="138" t="s">
        <v>163</v>
      </c>
      <c r="G277" s="137">
        <v>1</v>
      </c>
      <c r="H277" s="217">
        <v>0</v>
      </c>
      <c r="I277" s="218">
        <v>0</v>
      </c>
      <c r="J277" s="219">
        <v>0</v>
      </c>
      <c r="K277" s="219">
        <v>0</v>
      </c>
      <c r="L277" s="219">
        <v>0</v>
      </c>
      <c r="M277" s="219">
        <v>0</v>
      </c>
      <c r="N277" s="219">
        <v>0</v>
      </c>
      <c r="O277" s="219">
        <v>0</v>
      </c>
      <c r="P277" s="219">
        <v>0</v>
      </c>
      <c r="Q277" s="219">
        <v>0</v>
      </c>
      <c r="R277" s="219">
        <v>0</v>
      </c>
      <c r="S277" s="220">
        <v>0</v>
      </c>
      <c r="T277" s="8">
        <v>0</v>
      </c>
    </row>
    <row r="278" spans="1:20">
      <c r="A278" s="627"/>
      <c r="B278" s="704"/>
      <c r="C278" s="716"/>
      <c r="D278" s="618"/>
      <c r="E278" s="622"/>
      <c r="F278" s="136" t="s">
        <v>79</v>
      </c>
      <c r="G278" s="137">
        <v>1</v>
      </c>
      <c r="H278" s="217">
        <v>0</v>
      </c>
      <c r="I278" s="218">
        <v>0</v>
      </c>
      <c r="J278" s="219">
        <v>0</v>
      </c>
      <c r="K278" s="219">
        <v>0</v>
      </c>
      <c r="L278" s="219">
        <v>0</v>
      </c>
      <c r="M278" s="219">
        <v>0</v>
      </c>
      <c r="N278" s="219">
        <v>0</v>
      </c>
      <c r="O278" s="219">
        <v>0</v>
      </c>
      <c r="P278" s="219">
        <v>0</v>
      </c>
      <c r="Q278" s="219">
        <v>0</v>
      </c>
      <c r="R278" s="219">
        <v>0</v>
      </c>
      <c r="S278" s="220">
        <v>0</v>
      </c>
      <c r="T278" s="8">
        <v>0</v>
      </c>
    </row>
    <row r="279" spans="1:20">
      <c r="A279" s="627"/>
      <c r="B279" s="704"/>
      <c r="C279" s="716"/>
      <c r="D279" s="618"/>
      <c r="E279" s="139" t="s">
        <v>34</v>
      </c>
      <c r="F279" s="138" t="s">
        <v>35</v>
      </c>
      <c r="G279" s="137">
        <v>1</v>
      </c>
      <c r="H279" s="217">
        <v>0</v>
      </c>
      <c r="I279" s="218">
        <v>0</v>
      </c>
      <c r="J279" s="219">
        <v>0</v>
      </c>
      <c r="K279" s="219">
        <v>0</v>
      </c>
      <c r="L279" s="219">
        <v>0</v>
      </c>
      <c r="M279" s="219">
        <v>0</v>
      </c>
      <c r="N279" s="219">
        <v>0</v>
      </c>
      <c r="O279" s="219">
        <v>0</v>
      </c>
      <c r="P279" s="219">
        <v>0</v>
      </c>
      <c r="Q279" s="219">
        <v>0</v>
      </c>
      <c r="R279" s="219">
        <v>0</v>
      </c>
      <c r="S279" s="220">
        <v>0</v>
      </c>
      <c r="T279" s="8">
        <v>0</v>
      </c>
    </row>
    <row r="280" spans="1:20" ht="47.25">
      <c r="A280" s="627"/>
      <c r="B280" s="704"/>
      <c r="C280" s="716"/>
      <c r="D280" s="618"/>
      <c r="E280" s="139" t="s">
        <v>36</v>
      </c>
      <c r="F280" s="138" t="s">
        <v>214</v>
      </c>
      <c r="G280" s="137">
        <v>1</v>
      </c>
      <c r="H280" s="217">
        <v>0</v>
      </c>
      <c r="I280" s="218">
        <v>0</v>
      </c>
      <c r="J280" s="219">
        <v>0</v>
      </c>
      <c r="K280" s="219">
        <v>0</v>
      </c>
      <c r="L280" s="219">
        <v>0</v>
      </c>
      <c r="M280" s="219">
        <v>0</v>
      </c>
      <c r="N280" s="219">
        <v>0</v>
      </c>
      <c r="O280" s="219">
        <v>0</v>
      </c>
      <c r="P280" s="219">
        <v>0</v>
      </c>
      <c r="Q280" s="219">
        <v>0</v>
      </c>
      <c r="R280" s="219">
        <v>0</v>
      </c>
      <c r="S280" s="220">
        <v>0</v>
      </c>
      <c r="T280" s="8">
        <v>0</v>
      </c>
    </row>
    <row r="281" spans="1:20" ht="16.5" thickBot="1">
      <c r="A281" s="627"/>
      <c r="B281" s="704"/>
      <c r="C281" s="717"/>
      <c r="D281" s="619"/>
      <c r="E281" s="140" t="s">
        <v>38</v>
      </c>
      <c r="F281" s="141" t="s">
        <v>52</v>
      </c>
      <c r="G281" s="142">
        <v>1</v>
      </c>
      <c r="H281" s="221">
        <v>0</v>
      </c>
      <c r="I281" s="222">
        <v>0</v>
      </c>
      <c r="J281" s="223">
        <v>0</v>
      </c>
      <c r="K281" s="223">
        <v>0</v>
      </c>
      <c r="L281" s="223">
        <v>0</v>
      </c>
      <c r="M281" s="223">
        <v>0</v>
      </c>
      <c r="N281" s="223">
        <v>0</v>
      </c>
      <c r="O281" s="223">
        <v>0</v>
      </c>
      <c r="P281" s="223">
        <v>0</v>
      </c>
      <c r="Q281" s="223">
        <v>0</v>
      </c>
      <c r="R281" s="223">
        <v>0</v>
      </c>
      <c r="S281" s="224">
        <v>0</v>
      </c>
      <c r="T281" s="8">
        <v>0</v>
      </c>
    </row>
    <row r="282" spans="1:20">
      <c r="A282" s="627"/>
      <c r="B282" s="704"/>
      <c r="C282" s="657" t="s">
        <v>165</v>
      </c>
      <c r="D282" s="658" t="s">
        <v>166</v>
      </c>
      <c r="E282" s="143" t="s">
        <v>167</v>
      </c>
      <c r="F282" s="144" t="s">
        <v>116</v>
      </c>
      <c r="G282" s="145">
        <v>1</v>
      </c>
      <c r="H282" s="239">
        <v>0</v>
      </c>
      <c r="I282" s="252">
        <v>0</v>
      </c>
      <c r="J282" s="215">
        <v>0</v>
      </c>
      <c r="K282" s="215">
        <v>0</v>
      </c>
      <c r="L282" s="240">
        <v>0</v>
      </c>
      <c r="M282" s="242">
        <v>0</v>
      </c>
      <c r="N282" s="240">
        <v>0</v>
      </c>
      <c r="O282" s="242">
        <v>0</v>
      </c>
      <c r="P282" s="242">
        <v>0</v>
      </c>
      <c r="Q282" s="242">
        <v>0</v>
      </c>
      <c r="R282" s="242">
        <v>0</v>
      </c>
      <c r="S282" s="243">
        <v>0</v>
      </c>
      <c r="T282" s="8">
        <v>0</v>
      </c>
    </row>
    <row r="283" spans="1:20" ht="47.25">
      <c r="A283" s="627"/>
      <c r="B283" s="704"/>
      <c r="C283" s="657"/>
      <c r="D283" s="659"/>
      <c r="E283" s="146" t="s">
        <v>168</v>
      </c>
      <c r="F283" s="147" t="s">
        <v>130</v>
      </c>
      <c r="G283" s="148">
        <v>1</v>
      </c>
      <c r="H283" s="241">
        <v>0</v>
      </c>
      <c r="I283" s="250">
        <v>0</v>
      </c>
      <c r="J283" s="226">
        <v>0</v>
      </c>
      <c r="K283" s="226">
        <v>0</v>
      </c>
      <c r="L283" s="242">
        <v>0</v>
      </c>
      <c r="M283" s="242">
        <v>0</v>
      </c>
      <c r="N283" s="242">
        <v>0</v>
      </c>
      <c r="O283" s="242">
        <v>0</v>
      </c>
      <c r="P283" s="242">
        <v>0</v>
      </c>
      <c r="Q283" s="242">
        <v>0</v>
      </c>
      <c r="R283" s="242">
        <v>0</v>
      </c>
      <c r="S283" s="244">
        <v>0</v>
      </c>
      <c r="T283" s="8">
        <v>0</v>
      </c>
    </row>
    <row r="284" spans="1:20" ht="31.5">
      <c r="A284" s="627"/>
      <c r="B284" s="704"/>
      <c r="C284" s="657"/>
      <c r="D284" s="659"/>
      <c r="E284" s="149" t="s">
        <v>169</v>
      </c>
      <c r="F284" s="150" t="s">
        <v>170</v>
      </c>
      <c r="G284" s="151">
        <v>1</v>
      </c>
      <c r="H284" s="245">
        <v>0</v>
      </c>
      <c r="I284" s="218">
        <v>0</v>
      </c>
      <c r="J284" s="246">
        <v>0</v>
      </c>
      <c r="K284" s="219">
        <v>0</v>
      </c>
      <c r="L284" s="246">
        <v>0</v>
      </c>
      <c r="M284" s="219">
        <v>0</v>
      </c>
      <c r="N284" s="246">
        <v>0</v>
      </c>
      <c r="O284" s="219">
        <v>0</v>
      </c>
      <c r="P284" s="242">
        <v>0</v>
      </c>
      <c r="Q284" s="219">
        <v>0</v>
      </c>
      <c r="R284" s="246">
        <v>0</v>
      </c>
      <c r="S284" s="220">
        <v>0</v>
      </c>
      <c r="T284" s="8">
        <f t="shared" ref="T284:T311" si="18">SUM(H284:S284)/12</f>
        <v>0</v>
      </c>
    </row>
    <row r="285" spans="1:20">
      <c r="A285" s="627"/>
      <c r="B285" s="704"/>
      <c r="C285" s="657"/>
      <c r="D285" s="659"/>
      <c r="E285" s="661" t="s">
        <v>144</v>
      </c>
      <c r="F285" s="150" t="s">
        <v>171</v>
      </c>
      <c r="G285" s="151">
        <v>1</v>
      </c>
      <c r="H285" s="217">
        <v>0</v>
      </c>
      <c r="I285" s="218">
        <v>0</v>
      </c>
      <c r="J285" s="219">
        <v>0</v>
      </c>
      <c r="K285" s="219">
        <v>0</v>
      </c>
      <c r="L285" s="219">
        <v>0</v>
      </c>
      <c r="M285" s="219">
        <v>0</v>
      </c>
      <c r="N285" s="219">
        <v>0</v>
      </c>
      <c r="O285" s="219">
        <v>0</v>
      </c>
      <c r="P285" s="219">
        <v>0</v>
      </c>
      <c r="Q285" s="219">
        <v>0</v>
      </c>
      <c r="R285" s="219">
        <v>0</v>
      </c>
      <c r="S285" s="220">
        <v>0</v>
      </c>
      <c r="T285" s="8">
        <f t="shared" si="18"/>
        <v>0</v>
      </c>
    </row>
    <row r="286" spans="1:20" ht="31.5">
      <c r="A286" s="627"/>
      <c r="B286" s="704"/>
      <c r="C286" s="657"/>
      <c r="D286" s="659"/>
      <c r="E286" s="662"/>
      <c r="F286" s="147" t="s">
        <v>172</v>
      </c>
      <c r="G286" s="151">
        <v>1</v>
      </c>
      <c r="H286" s="258">
        <v>0</v>
      </c>
      <c r="I286" s="259">
        <v>0</v>
      </c>
      <c r="J286" s="258">
        <v>0</v>
      </c>
      <c r="K286" s="258">
        <v>0</v>
      </c>
      <c r="L286" s="258">
        <v>0</v>
      </c>
      <c r="M286" s="258">
        <v>0</v>
      </c>
      <c r="N286" s="258">
        <v>0</v>
      </c>
      <c r="O286" s="258">
        <v>0</v>
      </c>
      <c r="P286" s="258">
        <v>0</v>
      </c>
      <c r="Q286" s="258">
        <v>0</v>
      </c>
      <c r="R286" s="258">
        <v>0</v>
      </c>
      <c r="S286" s="260">
        <v>0</v>
      </c>
      <c r="T286" s="8">
        <f t="shared" si="18"/>
        <v>0</v>
      </c>
    </row>
    <row r="287" spans="1:20" ht="31.5">
      <c r="A287" s="627"/>
      <c r="B287" s="704"/>
      <c r="C287" s="657"/>
      <c r="D287" s="659"/>
      <c r="E287" s="662"/>
      <c r="F287" s="147" t="s">
        <v>173</v>
      </c>
      <c r="G287" s="151">
        <v>0.99</v>
      </c>
      <c r="H287" s="217">
        <v>0</v>
      </c>
      <c r="I287" s="218">
        <v>0</v>
      </c>
      <c r="J287" s="219">
        <v>0</v>
      </c>
      <c r="K287" s="219">
        <v>0</v>
      </c>
      <c r="L287" s="219">
        <v>0</v>
      </c>
      <c r="M287" s="219">
        <v>0</v>
      </c>
      <c r="N287" s="219">
        <v>0</v>
      </c>
      <c r="O287" s="219">
        <v>0</v>
      </c>
      <c r="P287" s="219">
        <v>0</v>
      </c>
      <c r="Q287" s="219">
        <v>0</v>
      </c>
      <c r="R287" s="219">
        <v>0</v>
      </c>
      <c r="S287" s="220">
        <v>0</v>
      </c>
      <c r="T287" s="8">
        <f t="shared" si="18"/>
        <v>0</v>
      </c>
    </row>
    <row r="288" spans="1:20" ht="31.5">
      <c r="A288" s="627"/>
      <c r="B288" s="704"/>
      <c r="C288" s="657"/>
      <c r="D288" s="659"/>
      <c r="E288" s="662"/>
      <c r="F288" s="147" t="s">
        <v>174</v>
      </c>
      <c r="G288" s="151">
        <v>1</v>
      </c>
      <c r="H288" s="217">
        <v>0</v>
      </c>
      <c r="I288" s="218">
        <v>0</v>
      </c>
      <c r="J288" s="219">
        <v>0</v>
      </c>
      <c r="K288" s="219">
        <v>0</v>
      </c>
      <c r="L288" s="219">
        <v>0</v>
      </c>
      <c r="M288" s="219">
        <v>0</v>
      </c>
      <c r="N288" s="219">
        <v>0</v>
      </c>
      <c r="O288" s="219">
        <v>0</v>
      </c>
      <c r="P288" s="219">
        <v>0</v>
      </c>
      <c r="Q288" s="219">
        <v>0</v>
      </c>
      <c r="R288" s="219">
        <v>0</v>
      </c>
      <c r="S288" s="220">
        <v>0</v>
      </c>
      <c r="T288" s="8">
        <f t="shared" si="18"/>
        <v>0</v>
      </c>
    </row>
    <row r="289" spans="1:20">
      <c r="A289" s="627"/>
      <c r="B289" s="704"/>
      <c r="C289" s="657"/>
      <c r="D289" s="659"/>
      <c r="E289" s="663"/>
      <c r="F289" s="147" t="s">
        <v>79</v>
      </c>
      <c r="G289" s="151">
        <v>1</v>
      </c>
      <c r="H289" s="217">
        <v>0</v>
      </c>
      <c r="I289" s="218">
        <v>0</v>
      </c>
      <c r="J289" s="219">
        <v>0</v>
      </c>
      <c r="K289" s="219">
        <v>0</v>
      </c>
      <c r="L289" s="219">
        <v>0</v>
      </c>
      <c r="M289" s="219">
        <v>0</v>
      </c>
      <c r="N289" s="219">
        <v>0</v>
      </c>
      <c r="O289" s="219">
        <v>0</v>
      </c>
      <c r="P289" s="219">
        <v>0</v>
      </c>
      <c r="Q289" s="219">
        <v>0</v>
      </c>
      <c r="R289" s="219">
        <v>0</v>
      </c>
      <c r="S289" s="220">
        <v>0</v>
      </c>
      <c r="T289" s="8">
        <f t="shared" si="18"/>
        <v>0</v>
      </c>
    </row>
    <row r="290" spans="1:20">
      <c r="A290" s="627"/>
      <c r="B290" s="704"/>
      <c r="C290" s="657"/>
      <c r="D290" s="659"/>
      <c r="E290" s="149" t="s">
        <v>34</v>
      </c>
      <c r="F290" s="152" t="s">
        <v>35</v>
      </c>
      <c r="G290" s="151">
        <v>1</v>
      </c>
      <c r="H290" s="217">
        <v>0</v>
      </c>
      <c r="I290" s="218">
        <v>0</v>
      </c>
      <c r="J290" s="219">
        <v>0</v>
      </c>
      <c r="K290" s="219">
        <v>0</v>
      </c>
      <c r="L290" s="219">
        <v>0</v>
      </c>
      <c r="M290" s="219">
        <v>0</v>
      </c>
      <c r="N290" s="219">
        <v>0</v>
      </c>
      <c r="O290" s="219">
        <v>0</v>
      </c>
      <c r="P290" s="219">
        <v>0</v>
      </c>
      <c r="Q290" s="219">
        <v>0</v>
      </c>
      <c r="R290" s="219">
        <v>0</v>
      </c>
      <c r="S290" s="220">
        <v>0</v>
      </c>
      <c r="T290" s="8">
        <f t="shared" si="18"/>
        <v>0</v>
      </c>
    </row>
    <row r="291" spans="1:20" ht="47.25">
      <c r="A291" s="627"/>
      <c r="B291" s="704"/>
      <c r="C291" s="657"/>
      <c r="D291" s="659"/>
      <c r="E291" s="149" t="s">
        <v>36</v>
      </c>
      <c r="F291" s="152" t="s">
        <v>175</v>
      </c>
      <c r="G291" s="151">
        <v>1</v>
      </c>
      <c r="H291" s="217">
        <v>0</v>
      </c>
      <c r="I291" s="218">
        <v>0</v>
      </c>
      <c r="J291" s="219">
        <v>0</v>
      </c>
      <c r="K291" s="219">
        <v>0</v>
      </c>
      <c r="L291" s="219">
        <v>0</v>
      </c>
      <c r="M291" s="219">
        <v>0</v>
      </c>
      <c r="N291" s="219">
        <v>0</v>
      </c>
      <c r="O291" s="219">
        <v>0</v>
      </c>
      <c r="P291" s="219">
        <v>0</v>
      </c>
      <c r="Q291" s="219">
        <v>0</v>
      </c>
      <c r="R291" s="219">
        <v>0</v>
      </c>
      <c r="S291" s="220">
        <v>0</v>
      </c>
      <c r="T291" s="8">
        <f t="shared" si="18"/>
        <v>0</v>
      </c>
    </row>
    <row r="292" spans="1:20" ht="16.5" thickBot="1">
      <c r="A292" s="627"/>
      <c r="B292" s="704"/>
      <c r="C292" s="657"/>
      <c r="D292" s="660"/>
      <c r="E292" s="153" t="s">
        <v>176</v>
      </c>
      <c r="F292" s="154" t="s">
        <v>52</v>
      </c>
      <c r="G292" s="155">
        <v>1</v>
      </c>
      <c r="H292" s="233">
        <v>0</v>
      </c>
      <c r="I292" s="223">
        <v>0</v>
      </c>
      <c r="J292" s="230">
        <v>0</v>
      </c>
      <c r="K292" s="230">
        <v>0</v>
      </c>
      <c r="L292" s="230">
        <v>0</v>
      </c>
      <c r="M292" s="230">
        <v>0</v>
      </c>
      <c r="N292" s="230">
        <v>0</v>
      </c>
      <c r="O292" s="230">
        <v>0</v>
      </c>
      <c r="P292" s="230">
        <v>0</v>
      </c>
      <c r="Q292" s="230">
        <v>0</v>
      </c>
      <c r="R292" s="230">
        <v>0</v>
      </c>
      <c r="S292" s="231">
        <v>0</v>
      </c>
      <c r="T292" s="8">
        <f t="shared" si="18"/>
        <v>0</v>
      </c>
    </row>
    <row r="293" spans="1:20">
      <c r="A293" s="627"/>
      <c r="B293" s="704"/>
      <c r="C293" s="664" t="s">
        <v>177</v>
      </c>
      <c r="D293" s="667" t="s">
        <v>178</v>
      </c>
      <c r="E293" s="156" t="s">
        <v>179</v>
      </c>
      <c r="F293" s="157" t="s">
        <v>116</v>
      </c>
      <c r="G293" s="158">
        <v>1</v>
      </c>
      <c r="H293" s="239">
        <v>0</v>
      </c>
      <c r="I293" s="250">
        <v>0</v>
      </c>
      <c r="J293" s="215">
        <v>0</v>
      </c>
      <c r="K293" s="215">
        <v>0</v>
      </c>
      <c r="L293" s="240">
        <v>0</v>
      </c>
      <c r="M293" s="240">
        <v>0</v>
      </c>
      <c r="N293" s="240">
        <v>0</v>
      </c>
      <c r="O293" s="240">
        <v>0</v>
      </c>
      <c r="P293" s="240">
        <v>0</v>
      </c>
      <c r="Q293" s="240">
        <v>0</v>
      </c>
      <c r="R293" s="240">
        <v>0</v>
      </c>
      <c r="S293" s="243">
        <v>0</v>
      </c>
      <c r="T293" s="8">
        <f t="shared" si="18"/>
        <v>0</v>
      </c>
    </row>
    <row r="294" spans="1:20" ht="47.25">
      <c r="A294" s="627"/>
      <c r="B294" s="704"/>
      <c r="C294" s="665"/>
      <c r="D294" s="668"/>
      <c r="E294" s="159" t="s">
        <v>180</v>
      </c>
      <c r="F294" s="160" t="s">
        <v>181</v>
      </c>
      <c r="G294" s="161">
        <v>1</v>
      </c>
      <c r="H294" s="245">
        <v>0</v>
      </c>
      <c r="I294" s="250">
        <v>0</v>
      </c>
      <c r="J294" s="246">
        <v>0</v>
      </c>
      <c r="K294" s="246">
        <v>0</v>
      </c>
      <c r="L294" s="219">
        <v>0</v>
      </c>
      <c r="M294" s="219">
        <v>0</v>
      </c>
      <c r="N294" s="246">
        <v>0</v>
      </c>
      <c r="O294" s="246">
        <v>0</v>
      </c>
      <c r="P294" s="246">
        <v>0</v>
      </c>
      <c r="Q294" s="246">
        <v>0</v>
      </c>
      <c r="R294" s="246">
        <v>0</v>
      </c>
      <c r="S294" s="247">
        <v>0</v>
      </c>
      <c r="T294" s="8">
        <f t="shared" si="18"/>
        <v>0</v>
      </c>
    </row>
    <row r="295" spans="1:20" ht="63">
      <c r="A295" s="627"/>
      <c r="B295" s="704"/>
      <c r="C295" s="665"/>
      <c r="D295" s="668"/>
      <c r="E295" s="159" t="s">
        <v>182</v>
      </c>
      <c r="F295" s="160" t="s">
        <v>183</v>
      </c>
      <c r="G295" s="161">
        <v>1</v>
      </c>
      <c r="H295" s="245">
        <v>0</v>
      </c>
      <c r="I295" s="250">
        <v>0</v>
      </c>
      <c r="J295" s="246">
        <v>0</v>
      </c>
      <c r="K295" s="246">
        <v>0</v>
      </c>
      <c r="L295" s="219">
        <v>0</v>
      </c>
      <c r="M295" s="219">
        <v>0</v>
      </c>
      <c r="N295" s="219">
        <v>0</v>
      </c>
      <c r="O295" s="219">
        <v>0</v>
      </c>
      <c r="P295" s="219">
        <v>0</v>
      </c>
      <c r="Q295" s="219">
        <v>0</v>
      </c>
      <c r="R295" s="219">
        <v>0</v>
      </c>
      <c r="S295" s="220">
        <v>0</v>
      </c>
      <c r="T295" s="8">
        <f t="shared" si="18"/>
        <v>0</v>
      </c>
    </row>
    <row r="296" spans="1:20" ht="31.5">
      <c r="A296" s="627"/>
      <c r="B296" s="704"/>
      <c r="C296" s="665"/>
      <c r="D296" s="668"/>
      <c r="E296" s="670" t="s">
        <v>75</v>
      </c>
      <c r="F296" s="160" t="s">
        <v>77</v>
      </c>
      <c r="G296" s="161">
        <v>1</v>
      </c>
      <c r="H296" s="217">
        <v>0</v>
      </c>
      <c r="I296" s="218">
        <v>0</v>
      </c>
      <c r="J296" s="219">
        <v>0</v>
      </c>
      <c r="K296" s="219">
        <v>0</v>
      </c>
      <c r="L296" s="219">
        <v>0</v>
      </c>
      <c r="M296" s="219">
        <v>0</v>
      </c>
      <c r="N296" s="219">
        <v>0</v>
      </c>
      <c r="O296" s="219">
        <v>0</v>
      </c>
      <c r="P296" s="219">
        <v>0</v>
      </c>
      <c r="Q296" s="219">
        <v>0</v>
      </c>
      <c r="R296" s="219">
        <v>0</v>
      </c>
      <c r="S296" s="220">
        <v>0</v>
      </c>
      <c r="T296" s="8">
        <f t="shared" si="18"/>
        <v>0</v>
      </c>
    </row>
    <row r="297" spans="1:20">
      <c r="A297" s="627"/>
      <c r="B297" s="704"/>
      <c r="C297" s="665"/>
      <c r="D297" s="668"/>
      <c r="E297" s="671"/>
      <c r="F297" s="162" t="s">
        <v>60</v>
      </c>
      <c r="G297" s="161">
        <v>1</v>
      </c>
      <c r="H297" s="217">
        <v>0</v>
      </c>
      <c r="I297" s="218">
        <v>0</v>
      </c>
      <c r="J297" s="219">
        <v>0</v>
      </c>
      <c r="K297" s="219">
        <v>0</v>
      </c>
      <c r="L297" s="219">
        <v>0</v>
      </c>
      <c r="M297" s="219">
        <v>0</v>
      </c>
      <c r="N297" s="219">
        <v>0</v>
      </c>
      <c r="O297" s="219">
        <v>0</v>
      </c>
      <c r="P297" s="219">
        <v>0</v>
      </c>
      <c r="Q297" s="219">
        <v>0</v>
      </c>
      <c r="R297" s="219">
        <v>0</v>
      </c>
      <c r="S297" s="220">
        <v>0</v>
      </c>
      <c r="T297" s="8">
        <f t="shared" si="18"/>
        <v>0</v>
      </c>
    </row>
    <row r="298" spans="1:20" ht="31.5">
      <c r="A298" s="627"/>
      <c r="B298" s="704"/>
      <c r="C298" s="665"/>
      <c r="D298" s="668"/>
      <c r="E298" s="671"/>
      <c r="F298" s="162" t="s">
        <v>125</v>
      </c>
      <c r="G298" s="161">
        <v>0.96</v>
      </c>
      <c r="H298" s="217">
        <v>0</v>
      </c>
      <c r="I298" s="218">
        <v>0</v>
      </c>
      <c r="J298" s="219">
        <v>0</v>
      </c>
      <c r="K298" s="219">
        <v>0</v>
      </c>
      <c r="L298" s="219">
        <v>0</v>
      </c>
      <c r="M298" s="219">
        <v>0</v>
      </c>
      <c r="N298" s="219">
        <v>0</v>
      </c>
      <c r="O298" s="219">
        <v>0</v>
      </c>
      <c r="P298" s="219">
        <v>0</v>
      </c>
      <c r="Q298" s="219">
        <v>0</v>
      </c>
      <c r="R298" s="219">
        <v>0</v>
      </c>
      <c r="S298" s="220">
        <v>0</v>
      </c>
      <c r="T298" s="8">
        <f t="shared" si="18"/>
        <v>0</v>
      </c>
    </row>
    <row r="299" spans="1:20">
      <c r="A299" s="627"/>
      <c r="B299" s="704"/>
      <c r="C299" s="665"/>
      <c r="D299" s="668"/>
      <c r="E299" s="672"/>
      <c r="F299" s="162" t="s">
        <v>79</v>
      </c>
      <c r="G299" s="161">
        <v>1</v>
      </c>
      <c r="H299" s="217">
        <v>0</v>
      </c>
      <c r="I299" s="218">
        <v>0</v>
      </c>
      <c r="J299" s="219">
        <v>0</v>
      </c>
      <c r="K299" s="219">
        <v>0</v>
      </c>
      <c r="L299" s="219">
        <v>0</v>
      </c>
      <c r="M299" s="219">
        <v>0</v>
      </c>
      <c r="N299" s="219">
        <v>0</v>
      </c>
      <c r="O299" s="219">
        <v>0</v>
      </c>
      <c r="P299" s="219">
        <v>0</v>
      </c>
      <c r="Q299" s="219">
        <v>0</v>
      </c>
      <c r="R299" s="219">
        <v>0</v>
      </c>
      <c r="S299" s="220">
        <v>0</v>
      </c>
      <c r="T299" s="8">
        <f t="shared" si="18"/>
        <v>0</v>
      </c>
    </row>
    <row r="300" spans="1:20">
      <c r="A300" s="627"/>
      <c r="B300" s="704"/>
      <c r="C300" s="665"/>
      <c r="D300" s="668"/>
      <c r="E300" s="159" t="s">
        <v>34</v>
      </c>
      <c r="F300" s="162" t="s">
        <v>35</v>
      </c>
      <c r="G300" s="161">
        <v>1</v>
      </c>
      <c r="H300" s="217">
        <v>0</v>
      </c>
      <c r="I300" s="218">
        <v>0</v>
      </c>
      <c r="J300" s="219">
        <v>0</v>
      </c>
      <c r="K300" s="219">
        <v>0</v>
      </c>
      <c r="L300" s="219">
        <v>0</v>
      </c>
      <c r="M300" s="219">
        <v>0</v>
      </c>
      <c r="N300" s="219">
        <v>0</v>
      </c>
      <c r="O300" s="219">
        <v>0</v>
      </c>
      <c r="P300" s="219">
        <v>0</v>
      </c>
      <c r="Q300" s="219">
        <v>0</v>
      </c>
      <c r="R300" s="219">
        <v>0</v>
      </c>
      <c r="S300" s="220">
        <v>0</v>
      </c>
      <c r="T300" s="8">
        <f t="shared" si="18"/>
        <v>0</v>
      </c>
    </row>
    <row r="301" spans="1:20" ht="47.25">
      <c r="A301" s="627"/>
      <c r="B301" s="704"/>
      <c r="C301" s="665"/>
      <c r="D301" s="668"/>
      <c r="E301" s="159" t="s">
        <v>36</v>
      </c>
      <c r="F301" s="162" t="s">
        <v>185</v>
      </c>
      <c r="G301" s="161">
        <v>1</v>
      </c>
      <c r="H301" s="217">
        <v>0</v>
      </c>
      <c r="I301" s="218">
        <v>0</v>
      </c>
      <c r="J301" s="219">
        <v>0</v>
      </c>
      <c r="K301" s="219">
        <v>0</v>
      </c>
      <c r="L301" s="219">
        <v>0</v>
      </c>
      <c r="M301" s="219">
        <v>0</v>
      </c>
      <c r="N301" s="219">
        <v>0</v>
      </c>
      <c r="O301" s="219">
        <v>0</v>
      </c>
      <c r="P301" s="219">
        <v>0</v>
      </c>
      <c r="Q301" s="219">
        <v>0</v>
      </c>
      <c r="R301" s="219">
        <v>0</v>
      </c>
      <c r="S301" s="220">
        <v>0</v>
      </c>
      <c r="T301" s="8">
        <f t="shared" si="18"/>
        <v>0</v>
      </c>
    </row>
    <row r="302" spans="1:20" ht="16.5" thickBot="1">
      <c r="A302" s="627"/>
      <c r="B302" s="704"/>
      <c r="C302" s="665"/>
      <c r="D302" s="669"/>
      <c r="E302" s="163" t="s">
        <v>38</v>
      </c>
      <c r="F302" s="164" t="s">
        <v>52</v>
      </c>
      <c r="G302" s="165">
        <v>1</v>
      </c>
      <c r="H302" s="228">
        <v>0</v>
      </c>
      <c r="I302" s="229">
        <v>0</v>
      </c>
      <c r="J302" s="230">
        <v>0</v>
      </c>
      <c r="K302" s="230">
        <v>0</v>
      </c>
      <c r="L302" s="230">
        <v>0</v>
      </c>
      <c r="M302" s="230">
        <v>0</v>
      </c>
      <c r="N302" s="230">
        <v>0</v>
      </c>
      <c r="O302" s="230">
        <v>0</v>
      </c>
      <c r="P302" s="230">
        <v>0</v>
      </c>
      <c r="Q302" s="230">
        <v>0</v>
      </c>
      <c r="R302" s="230">
        <v>0</v>
      </c>
      <c r="S302" s="231">
        <v>0</v>
      </c>
      <c r="T302" s="8">
        <f t="shared" si="18"/>
        <v>0</v>
      </c>
    </row>
    <row r="303" spans="1:20" ht="31.5">
      <c r="A303" s="627"/>
      <c r="B303" s="704"/>
      <c r="C303" s="665"/>
      <c r="D303" s="673" t="s">
        <v>186</v>
      </c>
      <c r="E303" s="676" t="s">
        <v>187</v>
      </c>
      <c r="F303" s="66" t="s">
        <v>188</v>
      </c>
      <c r="G303" s="166">
        <v>1</v>
      </c>
      <c r="H303" s="251">
        <v>0</v>
      </c>
      <c r="I303" s="252">
        <v>0</v>
      </c>
      <c r="J303" s="240">
        <v>0</v>
      </c>
      <c r="K303" s="240">
        <v>0</v>
      </c>
      <c r="L303" s="215">
        <v>0</v>
      </c>
      <c r="M303" s="215">
        <v>0</v>
      </c>
      <c r="N303" s="240">
        <v>0</v>
      </c>
      <c r="O303" s="240">
        <v>0</v>
      </c>
      <c r="P303" s="240">
        <v>0</v>
      </c>
      <c r="Q303" s="240">
        <v>0</v>
      </c>
      <c r="R303" s="240">
        <v>0</v>
      </c>
      <c r="S303" s="243">
        <v>0</v>
      </c>
      <c r="T303" s="8">
        <f t="shared" si="18"/>
        <v>0</v>
      </c>
    </row>
    <row r="304" spans="1:20" ht="31.5">
      <c r="A304" s="627"/>
      <c r="B304" s="704"/>
      <c r="C304" s="665"/>
      <c r="D304" s="674"/>
      <c r="E304" s="677"/>
      <c r="F304" s="68" t="s">
        <v>189</v>
      </c>
      <c r="G304" s="167">
        <v>1</v>
      </c>
      <c r="H304" s="248">
        <v>0</v>
      </c>
      <c r="I304" s="249">
        <v>0</v>
      </c>
      <c r="J304" s="246">
        <v>0</v>
      </c>
      <c r="K304" s="246">
        <v>0</v>
      </c>
      <c r="L304" s="246">
        <v>0</v>
      </c>
      <c r="M304" s="246">
        <v>0</v>
      </c>
      <c r="N304" s="219">
        <v>0</v>
      </c>
      <c r="O304" s="219">
        <v>0</v>
      </c>
      <c r="P304" s="246">
        <v>0</v>
      </c>
      <c r="Q304" s="246">
        <v>0</v>
      </c>
      <c r="R304" s="246">
        <v>0</v>
      </c>
      <c r="S304" s="247">
        <v>0</v>
      </c>
      <c r="T304" s="8">
        <f t="shared" si="18"/>
        <v>0</v>
      </c>
    </row>
    <row r="305" spans="1:21" ht="31.5">
      <c r="A305" s="627"/>
      <c r="B305" s="704"/>
      <c r="C305" s="665"/>
      <c r="D305" s="674"/>
      <c r="E305" s="677" t="s">
        <v>75</v>
      </c>
      <c r="F305" s="68" t="s">
        <v>109</v>
      </c>
      <c r="G305" s="167">
        <v>1</v>
      </c>
      <c r="H305" s="234">
        <v>0</v>
      </c>
      <c r="I305" s="235">
        <v>0</v>
      </c>
      <c r="J305" s="219">
        <v>0</v>
      </c>
      <c r="K305" s="219">
        <v>0</v>
      </c>
      <c r="L305" s="219">
        <v>0</v>
      </c>
      <c r="M305" s="219">
        <v>0</v>
      </c>
      <c r="N305" s="219">
        <v>0</v>
      </c>
      <c r="O305" s="219">
        <v>0</v>
      </c>
      <c r="P305" s="219">
        <v>0</v>
      </c>
      <c r="Q305" s="219">
        <v>0</v>
      </c>
      <c r="R305" s="219">
        <v>0</v>
      </c>
      <c r="S305" s="220">
        <v>0</v>
      </c>
      <c r="T305" s="8">
        <f t="shared" si="18"/>
        <v>0</v>
      </c>
    </row>
    <row r="306" spans="1:21" ht="31.5">
      <c r="A306" s="627"/>
      <c r="B306" s="704"/>
      <c r="C306" s="665"/>
      <c r="D306" s="674"/>
      <c r="E306" s="677"/>
      <c r="F306" s="68" t="s">
        <v>77</v>
      </c>
      <c r="G306" s="167">
        <v>1</v>
      </c>
      <c r="H306" s="234">
        <v>0</v>
      </c>
      <c r="I306" s="235">
        <v>0</v>
      </c>
      <c r="J306" s="219">
        <v>0</v>
      </c>
      <c r="K306" s="219">
        <v>0</v>
      </c>
      <c r="L306" s="219">
        <v>0</v>
      </c>
      <c r="M306" s="219">
        <v>0</v>
      </c>
      <c r="N306" s="219">
        <v>0</v>
      </c>
      <c r="O306" s="219">
        <v>0</v>
      </c>
      <c r="P306" s="219">
        <v>0</v>
      </c>
      <c r="Q306" s="219">
        <v>0</v>
      </c>
      <c r="R306" s="219">
        <v>0</v>
      </c>
      <c r="S306" s="220">
        <v>0</v>
      </c>
      <c r="T306" s="8">
        <f t="shared" si="18"/>
        <v>0</v>
      </c>
    </row>
    <row r="307" spans="1:21">
      <c r="A307" s="627"/>
      <c r="B307" s="704"/>
      <c r="C307" s="665"/>
      <c r="D307" s="674"/>
      <c r="E307" s="677"/>
      <c r="F307" s="68" t="s">
        <v>79</v>
      </c>
      <c r="G307" s="167">
        <v>1</v>
      </c>
      <c r="H307" s="234">
        <v>0</v>
      </c>
      <c r="I307" s="235">
        <v>0</v>
      </c>
      <c r="J307" s="219">
        <v>0</v>
      </c>
      <c r="K307" s="219">
        <v>0</v>
      </c>
      <c r="L307" s="219">
        <v>0</v>
      </c>
      <c r="M307" s="219">
        <v>0</v>
      </c>
      <c r="N307" s="219">
        <v>0</v>
      </c>
      <c r="O307" s="219">
        <v>0</v>
      </c>
      <c r="P307" s="219">
        <v>0</v>
      </c>
      <c r="Q307" s="219">
        <v>0</v>
      </c>
      <c r="R307" s="219">
        <v>0</v>
      </c>
      <c r="S307" s="220">
        <v>0</v>
      </c>
      <c r="T307" s="8">
        <f t="shared" si="18"/>
        <v>0</v>
      </c>
    </row>
    <row r="308" spans="1:21">
      <c r="A308" s="627"/>
      <c r="B308" s="704"/>
      <c r="C308" s="665"/>
      <c r="D308" s="674"/>
      <c r="E308" s="71" t="s">
        <v>34</v>
      </c>
      <c r="F308" s="70" t="s">
        <v>35</v>
      </c>
      <c r="G308" s="167">
        <v>1</v>
      </c>
      <c r="H308" s="234">
        <v>0</v>
      </c>
      <c r="I308" s="235">
        <v>0</v>
      </c>
      <c r="J308" s="219">
        <v>0</v>
      </c>
      <c r="K308" s="219">
        <v>0</v>
      </c>
      <c r="L308" s="219">
        <v>0</v>
      </c>
      <c r="M308" s="219">
        <v>0</v>
      </c>
      <c r="N308" s="219">
        <v>0</v>
      </c>
      <c r="O308" s="219">
        <v>0</v>
      </c>
      <c r="P308" s="219">
        <v>0</v>
      </c>
      <c r="Q308" s="219">
        <v>0</v>
      </c>
      <c r="R308" s="219">
        <v>0</v>
      </c>
      <c r="S308" s="220">
        <v>0</v>
      </c>
      <c r="T308" s="8">
        <f t="shared" si="18"/>
        <v>0</v>
      </c>
    </row>
    <row r="309" spans="1:21" ht="47.25">
      <c r="A309" s="627"/>
      <c r="B309" s="704"/>
      <c r="C309" s="665"/>
      <c r="D309" s="674"/>
      <c r="E309" s="71" t="s">
        <v>36</v>
      </c>
      <c r="F309" s="70" t="s">
        <v>190</v>
      </c>
      <c r="G309" s="167">
        <v>1</v>
      </c>
      <c r="H309" s="234">
        <v>0</v>
      </c>
      <c r="I309" s="235">
        <v>0</v>
      </c>
      <c r="J309" s="219">
        <v>0</v>
      </c>
      <c r="K309" s="219">
        <v>0</v>
      </c>
      <c r="L309" s="219">
        <v>0</v>
      </c>
      <c r="M309" s="219">
        <v>0</v>
      </c>
      <c r="N309" s="219">
        <v>0</v>
      </c>
      <c r="O309" s="219">
        <v>0</v>
      </c>
      <c r="P309" s="219">
        <v>0</v>
      </c>
      <c r="Q309" s="219">
        <v>0</v>
      </c>
      <c r="R309" s="219">
        <v>0</v>
      </c>
      <c r="S309" s="220">
        <v>0</v>
      </c>
      <c r="T309" s="8">
        <f t="shared" si="18"/>
        <v>0</v>
      </c>
    </row>
    <row r="310" spans="1:21" ht="16.5" thickBot="1">
      <c r="A310" s="627"/>
      <c r="B310" s="705"/>
      <c r="C310" s="666"/>
      <c r="D310" s="675"/>
      <c r="E310" s="72" t="s">
        <v>38</v>
      </c>
      <c r="F310" s="73" t="s">
        <v>52</v>
      </c>
      <c r="G310" s="168">
        <v>1</v>
      </c>
      <c r="H310" s="237">
        <v>0</v>
      </c>
      <c r="I310" s="238">
        <v>0</v>
      </c>
      <c r="J310" s="223">
        <v>0</v>
      </c>
      <c r="K310" s="223">
        <v>0</v>
      </c>
      <c r="L310" s="223">
        <v>0</v>
      </c>
      <c r="M310" s="223">
        <v>0</v>
      </c>
      <c r="N310" s="223">
        <v>0</v>
      </c>
      <c r="O310" s="223">
        <v>0</v>
      </c>
      <c r="P310" s="223">
        <v>0</v>
      </c>
      <c r="Q310" s="223">
        <v>0</v>
      </c>
      <c r="R310" s="223">
        <v>0</v>
      </c>
      <c r="S310" s="224">
        <v>0</v>
      </c>
      <c r="T310" s="8">
        <f t="shared" si="18"/>
        <v>0</v>
      </c>
    </row>
    <row r="311" spans="1:21" ht="16.5" thickBot="1">
      <c r="A311" s="627"/>
      <c r="B311" s="699" t="s">
        <v>191</v>
      </c>
      <c r="C311" s="718"/>
      <c r="D311" s="718"/>
      <c r="E311" s="718"/>
      <c r="F311" s="718"/>
      <c r="G311" s="719"/>
      <c r="H311" s="262">
        <f t="shared" ref="H311:S311" si="19">SUM(H170:H181)/136</f>
        <v>0</v>
      </c>
      <c r="I311" s="262">
        <f t="shared" si="19"/>
        <v>0</v>
      </c>
      <c r="J311" s="262">
        <f t="shared" si="19"/>
        <v>0</v>
      </c>
      <c r="K311" s="262">
        <f t="shared" si="19"/>
        <v>0</v>
      </c>
      <c r="L311" s="262">
        <f t="shared" si="19"/>
        <v>0</v>
      </c>
      <c r="M311" s="262">
        <f t="shared" si="19"/>
        <v>0</v>
      </c>
      <c r="N311" s="262">
        <f t="shared" si="19"/>
        <v>0</v>
      </c>
      <c r="O311" s="262">
        <f t="shared" si="19"/>
        <v>0</v>
      </c>
      <c r="P311" s="262">
        <f t="shared" si="19"/>
        <v>0</v>
      </c>
      <c r="Q311" s="262">
        <f t="shared" si="19"/>
        <v>0</v>
      </c>
      <c r="R311" s="262">
        <f t="shared" si="19"/>
        <v>0</v>
      </c>
      <c r="S311" s="262">
        <f t="shared" si="19"/>
        <v>0</v>
      </c>
      <c r="T311" s="186">
        <f t="shared" si="18"/>
        <v>0</v>
      </c>
    </row>
    <row r="312" spans="1:21">
      <c r="A312" s="627"/>
      <c r="B312" s="629" t="s">
        <v>215</v>
      </c>
      <c r="C312" s="632" t="s">
        <v>24</v>
      </c>
      <c r="D312" s="634" t="s">
        <v>25</v>
      </c>
      <c r="E312" s="637" t="s">
        <v>26</v>
      </c>
      <c r="F312" s="6" t="s">
        <v>27</v>
      </c>
      <c r="G312" s="7">
        <v>0.96</v>
      </c>
      <c r="H312" s="213">
        <v>0</v>
      </c>
      <c r="I312" s="214">
        <v>0</v>
      </c>
      <c r="J312" s="215">
        <v>0</v>
      </c>
      <c r="K312" s="215">
        <v>0</v>
      </c>
      <c r="L312" s="215">
        <v>0</v>
      </c>
      <c r="M312" s="215">
        <v>0</v>
      </c>
      <c r="N312" s="215">
        <v>0</v>
      </c>
      <c r="O312" s="215">
        <v>0</v>
      </c>
      <c r="P312" s="215">
        <v>0</v>
      </c>
      <c r="Q312" s="215">
        <v>0</v>
      </c>
      <c r="R312" s="215">
        <v>0</v>
      </c>
      <c r="S312" s="216">
        <v>0</v>
      </c>
      <c r="T312" s="8">
        <f t="shared" ref="T312:T317" si="20">SUM(H312:S312)/12</f>
        <v>0</v>
      </c>
    </row>
    <row r="313" spans="1:21">
      <c r="A313" s="627"/>
      <c r="B313" s="630"/>
      <c r="C313" s="633"/>
      <c r="D313" s="635"/>
      <c r="E313" s="638"/>
      <c r="F313" s="9" t="s">
        <v>28</v>
      </c>
      <c r="G313" s="10">
        <v>0.96</v>
      </c>
      <c r="H313" s="241">
        <v>0</v>
      </c>
      <c r="I313" s="218">
        <v>0</v>
      </c>
      <c r="J313" s="242">
        <v>0</v>
      </c>
      <c r="K313" s="242">
        <v>0</v>
      </c>
      <c r="L313" s="242">
        <v>0</v>
      </c>
      <c r="M313" s="226">
        <v>0</v>
      </c>
      <c r="N313" s="242">
        <v>0</v>
      </c>
      <c r="O313" s="242">
        <v>0</v>
      </c>
      <c r="P313" s="242">
        <v>0</v>
      </c>
      <c r="Q313" s="226">
        <v>0</v>
      </c>
      <c r="R313" s="242">
        <v>0</v>
      </c>
      <c r="S313" s="244">
        <v>0</v>
      </c>
      <c r="T313" s="8">
        <f t="shared" si="20"/>
        <v>0</v>
      </c>
    </row>
    <row r="314" spans="1:21">
      <c r="A314" s="627"/>
      <c r="B314" s="630"/>
      <c r="C314" s="633"/>
      <c r="D314" s="635"/>
      <c r="E314" s="639" t="s">
        <v>29</v>
      </c>
      <c r="F314" s="9" t="s">
        <v>30</v>
      </c>
      <c r="G314" s="10">
        <v>1</v>
      </c>
      <c r="H314" s="217">
        <v>0</v>
      </c>
      <c r="I314" s="218">
        <v>0</v>
      </c>
      <c r="J314" s="219">
        <v>0</v>
      </c>
      <c r="K314" s="219">
        <v>0</v>
      </c>
      <c r="L314" s="219">
        <v>0</v>
      </c>
      <c r="M314" s="219">
        <v>0</v>
      </c>
      <c r="N314" s="219">
        <v>0</v>
      </c>
      <c r="O314" s="219">
        <v>0</v>
      </c>
      <c r="P314" s="219">
        <v>0</v>
      </c>
      <c r="Q314" s="219">
        <v>0</v>
      </c>
      <c r="R314" s="219">
        <v>0</v>
      </c>
      <c r="S314" s="220">
        <v>0</v>
      </c>
      <c r="T314" s="8">
        <f t="shared" si="20"/>
        <v>0</v>
      </c>
    </row>
    <row r="315" spans="1:21" ht="31.5">
      <c r="A315" s="627"/>
      <c r="B315" s="630"/>
      <c r="C315" s="633"/>
      <c r="D315" s="635"/>
      <c r="E315" s="638"/>
      <c r="F315" s="9" t="s">
        <v>31</v>
      </c>
      <c r="G315" s="10">
        <v>1</v>
      </c>
      <c r="H315" s="217">
        <v>0</v>
      </c>
      <c r="I315" s="218">
        <v>0</v>
      </c>
      <c r="J315" s="219">
        <v>0</v>
      </c>
      <c r="K315" s="219">
        <v>0</v>
      </c>
      <c r="L315" s="219">
        <v>0</v>
      </c>
      <c r="M315" s="219">
        <v>0</v>
      </c>
      <c r="N315" s="219">
        <v>0</v>
      </c>
      <c r="O315" s="219">
        <v>0</v>
      </c>
      <c r="P315" s="219">
        <v>0</v>
      </c>
      <c r="Q315" s="219">
        <v>0</v>
      </c>
      <c r="R315" s="219">
        <v>0</v>
      </c>
      <c r="S315" s="220">
        <v>0</v>
      </c>
      <c r="T315" s="8">
        <f t="shared" si="20"/>
        <v>0</v>
      </c>
    </row>
    <row r="316" spans="1:21">
      <c r="A316" s="627"/>
      <c r="B316" s="630"/>
      <c r="C316" s="633"/>
      <c r="D316" s="635"/>
      <c r="E316" s="11" t="s">
        <v>32</v>
      </c>
      <c r="F316" s="9" t="s">
        <v>33</v>
      </c>
      <c r="G316" s="10">
        <v>1</v>
      </c>
      <c r="H316" s="217">
        <v>0</v>
      </c>
      <c r="I316" s="218">
        <v>0</v>
      </c>
      <c r="J316" s="219">
        <v>0</v>
      </c>
      <c r="K316" s="219">
        <v>0</v>
      </c>
      <c r="L316" s="219">
        <v>0</v>
      </c>
      <c r="M316" s="219">
        <v>0</v>
      </c>
      <c r="N316" s="219">
        <v>0</v>
      </c>
      <c r="O316" s="219">
        <v>0</v>
      </c>
      <c r="P316" s="219">
        <v>0</v>
      </c>
      <c r="Q316" s="219">
        <v>0</v>
      </c>
      <c r="R316" s="219">
        <v>0</v>
      </c>
      <c r="S316" s="220">
        <v>0</v>
      </c>
      <c r="T316" s="8">
        <f t="shared" si="20"/>
        <v>0</v>
      </c>
    </row>
    <row r="317" spans="1:21">
      <c r="A317" s="627"/>
      <c r="B317" s="630"/>
      <c r="C317" s="633"/>
      <c r="D317" s="635"/>
      <c r="E317" s="11" t="s">
        <v>34</v>
      </c>
      <c r="F317" s="12" t="s">
        <v>35</v>
      </c>
      <c r="G317" s="10">
        <v>1</v>
      </c>
      <c r="H317" s="217">
        <v>0</v>
      </c>
      <c r="I317" s="218">
        <v>0</v>
      </c>
      <c r="J317" s="219">
        <v>0</v>
      </c>
      <c r="K317" s="219">
        <v>0</v>
      </c>
      <c r="L317" s="219">
        <v>0</v>
      </c>
      <c r="M317" s="219">
        <v>0</v>
      </c>
      <c r="N317" s="219">
        <v>0</v>
      </c>
      <c r="O317" s="219">
        <v>0</v>
      </c>
      <c r="P317" s="219">
        <v>0</v>
      </c>
      <c r="Q317" s="219">
        <v>0</v>
      </c>
      <c r="R317" s="219">
        <v>0</v>
      </c>
      <c r="S317" s="220">
        <v>0</v>
      </c>
      <c r="T317" s="8">
        <f t="shared" si="20"/>
        <v>0</v>
      </c>
    </row>
    <row r="318" spans="1:21" ht="31.5">
      <c r="A318" s="627"/>
      <c r="B318" s="630"/>
      <c r="C318" s="633"/>
      <c r="D318" s="635"/>
      <c r="E318" s="11" t="s">
        <v>36</v>
      </c>
      <c r="F318" s="9" t="s">
        <v>37</v>
      </c>
      <c r="G318" s="10">
        <v>0.95</v>
      </c>
      <c r="H318" s="217">
        <v>0</v>
      </c>
      <c r="I318" s="218">
        <v>0</v>
      </c>
      <c r="J318" s="219">
        <v>0</v>
      </c>
      <c r="K318" s="219">
        <v>0</v>
      </c>
      <c r="L318" s="219">
        <v>0</v>
      </c>
      <c r="M318" s="219">
        <v>0</v>
      </c>
      <c r="N318" s="219">
        <v>0</v>
      </c>
      <c r="O318" s="219">
        <v>0</v>
      </c>
      <c r="P318" s="219">
        <v>0</v>
      </c>
      <c r="Q318" s="219">
        <v>0</v>
      </c>
      <c r="R318" s="219">
        <v>0</v>
      </c>
      <c r="S318" s="220">
        <v>0</v>
      </c>
      <c r="T318" s="8">
        <f>SUM(H314:N318)/12</f>
        <v>0</v>
      </c>
    </row>
    <row r="319" spans="1:21" ht="16.5" thickBot="1">
      <c r="A319" s="627"/>
      <c r="B319" s="630"/>
      <c r="C319" s="633"/>
      <c r="D319" s="636"/>
      <c r="E319" s="13" t="s">
        <v>38</v>
      </c>
      <c r="F319" s="14" t="s">
        <v>39</v>
      </c>
      <c r="G319" s="15">
        <v>1</v>
      </c>
      <c r="H319" s="221">
        <v>0</v>
      </c>
      <c r="I319" s="222">
        <v>0</v>
      </c>
      <c r="J319" s="223">
        <v>0</v>
      </c>
      <c r="K319" s="223">
        <v>0</v>
      </c>
      <c r="L319" s="223">
        <v>0</v>
      </c>
      <c r="M319" s="223">
        <v>0</v>
      </c>
      <c r="N319" s="223">
        <v>0</v>
      </c>
      <c r="O319" s="223">
        <v>0</v>
      </c>
      <c r="P319" s="223">
        <v>0</v>
      </c>
      <c r="Q319" s="223">
        <v>0</v>
      </c>
      <c r="R319" s="223">
        <v>0</v>
      </c>
      <c r="S319" s="224">
        <v>0</v>
      </c>
      <c r="T319" s="8">
        <f t="shared" ref="T319" si="21">SUM(H319:S319)/12</f>
        <v>0</v>
      </c>
    </row>
    <row r="320" spans="1:21" ht="31.5">
      <c r="A320" s="627"/>
      <c r="B320" s="630"/>
      <c r="C320" s="586" t="s">
        <v>40</v>
      </c>
      <c r="D320" s="586" t="s">
        <v>41</v>
      </c>
      <c r="E320" s="16" t="s">
        <v>42</v>
      </c>
      <c r="F320" s="17" t="s">
        <v>43</v>
      </c>
      <c r="G320" s="18">
        <v>1</v>
      </c>
      <c r="H320" s="213">
        <v>0</v>
      </c>
      <c r="I320" s="240">
        <v>0</v>
      </c>
      <c r="J320" s="240">
        <v>0</v>
      </c>
      <c r="K320" s="240">
        <v>0</v>
      </c>
      <c r="L320" s="240">
        <v>0</v>
      </c>
      <c r="M320" s="240">
        <v>0</v>
      </c>
      <c r="N320" s="240">
        <v>0</v>
      </c>
      <c r="O320" s="240">
        <v>0</v>
      </c>
      <c r="P320" s="240">
        <v>0</v>
      </c>
      <c r="Q320" s="240">
        <v>0</v>
      </c>
      <c r="R320" s="240">
        <v>0</v>
      </c>
      <c r="S320" s="243">
        <v>0</v>
      </c>
      <c r="T320" s="8">
        <f t="shared" ref="T320" si="22">SUM(H320:S320)/12</f>
        <v>0</v>
      </c>
      <c r="U320" s="19"/>
    </row>
    <row r="321" spans="1:21">
      <c r="A321" s="627"/>
      <c r="B321" s="630"/>
      <c r="C321" s="587"/>
      <c r="D321" s="587"/>
      <c r="E321" s="584" t="s">
        <v>44</v>
      </c>
      <c r="F321" s="20" t="s">
        <v>45</v>
      </c>
      <c r="G321" s="21">
        <v>1</v>
      </c>
      <c r="H321" s="225">
        <v>0</v>
      </c>
      <c r="I321" s="226">
        <v>0</v>
      </c>
      <c r="J321" s="242">
        <v>0</v>
      </c>
      <c r="K321" s="242">
        <v>0</v>
      </c>
      <c r="L321" s="242">
        <v>0</v>
      </c>
      <c r="M321" s="242">
        <v>0</v>
      </c>
      <c r="N321" s="242">
        <v>0</v>
      </c>
      <c r="O321" s="242">
        <v>0</v>
      </c>
      <c r="P321" s="242">
        <v>0</v>
      </c>
      <c r="Q321" s="242">
        <v>0</v>
      </c>
      <c r="R321" s="242">
        <v>0</v>
      </c>
      <c r="S321" s="244">
        <v>0</v>
      </c>
      <c r="T321" s="8"/>
      <c r="U321" s="19"/>
    </row>
    <row r="322" spans="1:21" ht="31.5">
      <c r="A322" s="627"/>
      <c r="B322" s="630"/>
      <c r="C322" s="587"/>
      <c r="D322" s="587"/>
      <c r="E322" s="585"/>
      <c r="F322" s="20" t="s">
        <v>46</v>
      </c>
      <c r="G322" s="21">
        <v>1</v>
      </c>
      <c r="H322" s="225">
        <v>0</v>
      </c>
      <c r="I322" s="226">
        <v>0</v>
      </c>
      <c r="J322" s="226">
        <v>0</v>
      </c>
      <c r="K322" s="226">
        <v>0</v>
      </c>
      <c r="L322" s="226">
        <v>0</v>
      </c>
      <c r="M322" s="226">
        <v>0</v>
      </c>
      <c r="N322" s="226">
        <v>0</v>
      </c>
      <c r="O322" s="226">
        <v>0</v>
      </c>
      <c r="P322" s="226">
        <v>0</v>
      </c>
      <c r="Q322" s="226">
        <v>0</v>
      </c>
      <c r="R322" s="226">
        <v>0</v>
      </c>
      <c r="S322" s="227">
        <v>0</v>
      </c>
      <c r="T322" s="8">
        <f t="shared" ref="T322:T328" si="23">SUM(H322:S322)/12</f>
        <v>0</v>
      </c>
      <c r="U322" s="19"/>
    </row>
    <row r="323" spans="1:21" ht="47.25">
      <c r="A323" s="627"/>
      <c r="B323" s="630"/>
      <c r="C323" s="587"/>
      <c r="D323" s="587"/>
      <c r="E323" s="22" t="s">
        <v>47</v>
      </c>
      <c r="F323" s="20" t="s">
        <v>48</v>
      </c>
      <c r="G323" s="21">
        <v>1</v>
      </c>
      <c r="H323" s="245">
        <v>0</v>
      </c>
      <c r="I323" s="219">
        <v>0</v>
      </c>
      <c r="J323" s="219">
        <v>0</v>
      </c>
      <c r="K323" s="219">
        <v>0</v>
      </c>
      <c r="L323" s="219">
        <v>0</v>
      </c>
      <c r="M323" s="219">
        <v>0</v>
      </c>
      <c r="N323" s="246">
        <v>0</v>
      </c>
      <c r="O323" s="246">
        <v>0</v>
      </c>
      <c r="P323" s="246">
        <v>0</v>
      </c>
      <c r="Q323" s="246">
        <v>0</v>
      </c>
      <c r="R323" s="246">
        <v>0</v>
      </c>
      <c r="S323" s="247">
        <v>0</v>
      </c>
      <c r="T323" s="8">
        <f t="shared" si="23"/>
        <v>0</v>
      </c>
      <c r="U323" s="19"/>
    </row>
    <row r="324" spans="1:21" ht="47.25">
      <c r="A324" s="627"/>
      <c r="B324" s="630"/>
      <c r="C324" s="587"/>
      <c r="D324" s="587"/>
      <c r="E324" s="22" t="s">
        <v>49</v>
      </c>
      <c r="F324" s="20" t="s">
        <v>48</v>
      </c>
      <c r="G324" s="21">
        <v>1</v>
      </c>
      <c r="H324" s="245">
        <v>0</v>
      </c>
      <c r="I324" s="250">
        <v>0</v>
      </c>
      <c r="J324" s="246">
        <v>0</v>
      </c>
      <c r="K324" s="219">
        <v>0</v>
      </c>
      <c r="L324" s="219">
        <v>0</v>
      </c>
      <c r="M324" s="219">
        <v>0</v>
      </c>
      <c r="N324" s="219">
        <v>0</v>
      </c>
      <c r="O324" s="219">
        <v>0</v>
      </c>
      <c r="P324" s="246">
        <v>0</v>
      </c>
      <c r="Q324" s="246">
        <v>0</v>
      </c>
      <c r="R324" s="246">
        <v>0</v>
      </c>
      <c r="S324" s="247">
        <v>0</v>
      </c>
      <c r="T324" s="8">
        <f t="shared" si="23"/>
        <v>0</v>
      </c>
      <c r="U324" s="19"/>
    </row>
    <row r="325" spans="1:21" ht="31.5">
      <c r="A325" s="627"/>
      <c r="B325" s="630"/>
      <c r="C325" s="587"/>
      <c r="D325" s="587"/>
      <c r="E325" s="22" t="s">
        <v>50</v>
      </c>
      <c r="F325" s="20" t="s">
        <v>51</v>
      </c>
      <c r="G325" s="21">
        <v>1</v>
      </c>
      <c r="H325" s="245">
        <v>0</v>
      </c>
      <c r="I325" s="250">
        <v>0</v>
      </c>
      <c r="J325" s="219">
        <v>0</v>
      </c>
      <c r="K325" s="246">
        <v>0</v>
      </c>
      <c r="L325" s="246">
        <v>0</v>
      </c>
      <c r="M325" s="219">
        <v>0</v>
      </c>
      <c r="N325" s="246">
        <v>0</v>
      </c>
      <c r="O325" s="246">
        <v>0</v>
      </c>
      <c r="P325" s="219">
        <v>0</v>
      </c>
      <c r="Q325" s="246">
        <v>0</v>
      </c>
      <c r="R325" s="246">
        <v>0</v>
      </c>
      <c r="S325" s="247">
        <v>0</v>
      </c>
      <c r="T325" s="8">
        <f t="shared" si="23"/>
        <v>0</v>
      </c>
      <c r="U325" s="19"/>
    </row>
    <row r="326" spans="1:21" ht="16.5" thickBot="1">
      <c r="A326" s="627"/>
      <c r="B326" s="630"/>
      <c r="C326" s="587"/>
      <c r="D326" s="588"/>
      <c r="E326" s="23" t="s">
        <v>38</v>
      </c>
      <c r="F326" s="24" t="s">
        <v>52</v>
      </c>
      <c r="G326" s="25">
        <v>1</v>
      </c>
      <c r="H326" s="228">
        <v>0</v>
      </c>
      <c r="I326" s="229">
        <v>0</v>
      </c>
      <c r="J326" s="230">
        <v>0</v>
      </c>
      <c r="K326" s="230">
        <v>0</v>
      </c>
      <c r="L326" s="230">
        <v>0</v>
      </c>
      <c r="M326" s="230">
        <v>0</v>
      </c>
      <c r="N326" s="230">
        <v>0</v>
      </c>
      <c r="O326" s="230">
        <v>0</v>
      </c>
      <c r="P326" s="230">
        <v>0</v>
      </c>
      <c r="Q326" s="230">
        <v>0</v>
      </c>
      <c r="R326" s="230">
        <v>0</v>
      </c>
      <c r="S326" s="231">
        <v>0</v>
      </c>
      <c r="T326" s="8">
        <f t="shared" si="23"/>
        <v>0</v>
      </c>
      <c r="U326" s="19"/>
    </row>
    <row r="327" spans="1:21" ht="63">
      <c r="A327" s="627"/>
      <c r="B327" s="630"/>
      <c r="C327" s="587"/>
      <c r="D327" s="586" t="s">
        <v>53</v>
      </c>
      <c r="E327" s="16" t="s">
        <v>54</v>
      </c>
      <c r="F327" s="17" t="s">
        <v>55</v>
      </c>
      <c r="G327" s="18">
        <v>1</v>
      </c>
      <c r="H327" s="213">
        <v>0</v>
      </c>
      <c r="I327" s="214">
        <v>0</v>
      </c>
      <c r="J327" s="215">
        <v>0</v>
      </c>
      <c r="K327" s="215">
        <v>0</v>
      </c>
      <c r="L327" s="215">
        <v>0</v>
      </c>
      <c r="M327" s="215">
        <v>0</v>
      </c>
      <c r="N327" s="215">
        <v>0</v>
      </c>
      <c r="O327" s="215">
        <v>0</v>
      </c>
      <c r="P327" s="215">
        <v>0</v>
      </c>
      <c r="Q327" s="215">
        <v>0</v>
      </c>
      <c r="R327" s="215">
        <v>0</v>
      </c>
      <c r="S327" s="216">
        <v>0</v>
      </c>
      <c r="T327" s="8">
        <f t="shared" si="23"/>
        <v>0</v>
      </c>
      <c r="U327" s="19"/>
    </row>
    <row r="328" spans="1:21" ht="63">
      <c r="A328" s="627"/>
      <c r="B328" s="630"/>
      <c r="C328" s="587"/>
      <c r="D328" s="587"/>
      <c r="E328" s="22" t="s">
        <v>56</v>
      </c>
      <c r="F328" s="26" t="s">
        <v>57</v>
      </c>
      <c r="G328" s="27">
        <v>1</v>
      </c>
      <c r="H328" s="217">
        <v>0</v>
      </c>
      <c r="I328" s="218">
        <v>0</v>
      </c>
      <c r="J328" s="219">
        <v>0</v>
      </c>
      <c r="K328" s="219">
        <v>0</v>
      </c>
      <c r="L328" s="219">
        <v>0</v>
      </c>
      <c r="M328" s="219">
        <v>0</v>
      </c>
      <c r="N328" s="219">
        <v>0</v>
      </c>
      <c r="O328" s="219">
        <v>0</v>
      </c>
      <c r="P328" s="219">
        <v>0</v>
      </c>
      <c r="Q328" s="219">
        <v>0</v>
      </c>
      <c r="R328" s="219">
        <v>0</v>
      </c>
      <c r="S328" s="220">
        <v>0</v>
      </c>
      <c r="T328" s="8">
        <f t="shared" si="23"/>
        <v>0</v>
      </c>
      <c r="U328" s="19"/>
    </row>
    <row r="329" spans="1:21" ht="31.5">
      <c r="A329" s="627"/>
      <c r="B329" s="630"/>
      <c r="C329" s="587"/>
      <c r="D329" s="587"/>
      <c r="E329" s="584" t="s">
        <v>58</v>
      </c>
      <c r="F329" s="26" t="s">
        <v>59</v>
      </c>
      <c r="G329" s="27">
        <v>1</v>
      </c>
      <c r="H329" s="245">
        <v>0</v>
      </c>
      <c r="I329" s="218">
        <v>0</v>
      </c>
      <c r="J329" s="219">
        <v>0</v>
      </c>
      <c r="K329" s="219">
        <v>0</v>
      </c>
      <c r="L329" s="219">
        <v>0</v>
      </c>
      <c r="M329" s="219">
        <v>0</v>
      </c>
      <c r="N329" s="219">
        <v>0</v>
      </c>
      <c r="O329" s="219">
        <v>0</v>
      </c>
      <c r="P329" s="219">
        <v>0</v>
      </c>
      <c r="Q329" s="219">
        <v>0</v>
      </c>
      <c r="R329" s="219">
        <v>0</v>
      </c>
      <c r="S329" s="220">
        <v>0</v>
      </c>
      <c r="T329" s="8">
        <f>SUM(H329:S329)/12</f>
        <v>0</v>
      </c>
    </row>
    <row r="330" spans="1:21">
      <c r="A330" s="627"/>
      <c r="B330" s="630"/>
      <c r="C330" s="587"/>
      <c r="D330" s="587"/>
      <c r="E330" s="589"/>
      <c r="F330" s="26" t="s">
        <v>60</v>
      </c>
      <c r="G330" s="27">
        <v>1</v>
      </c>
      <c r="H330" s="245">
        <v>0</v>
      </c>
      <c r="I330" s="218">
        <v>0</v>
      </c>
      <c r="J330" s="219">
        <v>0</v>
      </c>
      <c r="K330" s="219">
        <v>0</v>
      </c>
      <c r="L330" s="219">
        <v>0</v>
      </c>
      <c r="M330" s="219">
        <v>0</v>
      </c>
      <c r="N330" s="219">
        <v>0</v>
      </c>
      <c r="O330" s="219">
        <v>0</v>
      </c>
      <c r="P330" s="219">
        <v>0</v>
      </c>
      <c r="Q330" s="219">
        <v>0</v>
      </c>
      <c r="R330" s="219">
        <v>0</v>
      </c>
      <c r="S330" s="220">
        <v>0</v>
      </c>
      <c r="T330" s="8">
        <f>SUM(H330:S330)/12</f>
        <v>0</v>
      </c>
    </row>
    <row r="331" spans="1:21" ht="32.25" thickBot="1">
      <c r="A331" s="627"/>
      <c r="B331" s="630"/>
      <c r="C331" s="588"/>
      <c r="D331" s="588"/>
      <c r="E331" s="590"/>
      <c r="F331" s="28" t="s">
        <v>61</v>
      </c>
      <c r="G331" s="29">
        <v>1</v>
      </c>
      <c r="H331" s="257">
        <v>0</v>
      </c>
      <c r="I331" s="222">
        <v>0</v>
      </c>
      <c r="J331" s="223">
        <v>0</v>
      </c>
      <c r="K331" s="223">
        <v>0</v>
      </c>
      <c r="L331" s="223">
        <v>0</v>
      </c>
      <c r="M331" s="223">
        <v>0</v>
      </c>
      <c r="N331" s="223">
        <v>0</v>
      </c>
      <c r="O331" s="223">
        <v>0</v>
      </c>
      <c r="P331" s="223">
        <v>0</v>
      </c>
      <c r="Q331" s="223">
        <v>0</v>
      </c>
      <c r="R331" s="223">
        <v>0</v>
      </c>
      <c r="S331" s="224">
        <v>0</v>
      </c>
      <c r="T331" s="8"/>
    </row>
    <row r="332" spans="1:21" ht="63">
      <c r="A332" s="627"/>
      <c r="B332" s="630"/>
      <c r="C332" s="591" t="s">
        <v>40</v>
      </c>
      <c r="D332" s="586" t="s">
        <v>62</v>
      </c>
      <c r="E332" s="30" t="s">
        <v>63</v>
      </c>
      <c r="F332" s="24" t="s">
        <v>64</v>
      </c>
      <c r="G332" s="25">
        <v>1</v>
      </c>
      <c r="H332" s="225">
        <v>0</v>
      </c>
      <c r="I332" s="218">
        <v>0</v>
      </c>
      <c r="J332" s="226">
        <v>0</v>
      </c>
      <c r="K332" s="226">
        <v>0</v>
      </c>
      <c r="L332" s="226">
        <v>0</v>
      </c>
      <c r="M332" s="226">
        <v>0</v>
      </c>
      <c r="N332" s="226">
        <v>0</v>
      </c>
      <c r="O332" s="226">
        <v>0</v>
      </c>
      <c r="P332" s="226">
        <v>0</v>
      </c>
      <c r="Q332" s="226">
        <v>0</v>
      </c>
      <c r="R332" s="226">
        <v>0</v>
      </c>
      <c r="S332" s="227">
        <v>0</v>
      </c>
      <c r="T332" s="8">
        <f>SUM(H332:S332)/12</f>
        <v>0</v>
      </c>
    </row>
    <row r="333" spans="1:21" ht="47.25">
      <c r="A333" s="627"/>
      <c r="B333" s="630"/>
      <c r="C333" s="592"/>
      <c r="D333" s="587"/>
      <c r="E333" s="584" t="s">
        <v>65</v>
      </c>
      <c r="F333" s="26" t="s">
        <v>66</v>
      </c>
      <c r="G333" s="27">
        <v>1</v>
      </c>
      <c r="H333" s="217">
        <v>0</v>
      </c>
      <c r="I333" s="218">
        <v>0</v>
      </c>
      <c r="J333" s="219">
        <v>0</v>
      </c>
      <c r="K333" s="219">
        <v>0</v>
      </c>
      <c r="L333" s="219">
        <v>0</v>
      </c>
      <c r="M333" s="219">
        <v>0</v>
      </c>
      <c r="N333" s="219">
        <v>0</v>
      </c>
      <c r="O333" s="219">
        <v>0</v>
      </c>
      <c r="P333" s="219">
        <v>0</v>
      </c>
      <c r="Q333" s="219">
        <v>0</v>
      </c>
      <c r="R333" s="219">
        <v>0</v>
      </c>
      <c r="S333" s="220">
        <v>0</v>
      </c>
      <c r="T333" s="8">
        <f>SUM(H333:S333)/12</f>
        <v>0</v>
      </c>
    </row>
    <row r="334" spans="1:21">
      <c r="A334" s="627"/>
      <c r="B334" s="630"/>
      <c r="C334" s="592"/>
      <c r="D334" s="587"/>
      <c r="E334" s="585"/>
      <c r="F334" s="26" t="s">
        <v>67</v>
      </c>
      <c r="G334" s="27">
        <v>1</v>
      </c>
      <c r="H334" s="217">
        <v>0</v>
      </c>
      <c r="I334" s="218">
        <v>0</v>
      </c>
      <c r="J334" s="219">
        <v>0</v>
      </c>
      <c r="K334" s="219">
        <v>0</v>
      </c>
      <c r="L334" s="219">
        <v>0</v>
      </c>
      <c r="M334" s="219">
        <v>0</v>
      </c>
      <c r="N334" s="219">
        <v>0</v>
      </c>
      <c r="O334" s="219">
        <v>0</v>
      </c>
      <c r="P334" s="219">
        <v>0</v>
      </c>
      <c r="Q334" s="219">
        <v>0</v>
      </c>
      <c r="R334" s="219">
        <v>0</v>
      </c>
      <c r="S334" s="220">
        <v>0</v>
      </c>
      <c r="T334" s="8"/>
    </row>
    <row r="335" spans="1:21" ht="79.5" thickBot="1">
      <c r="A335" s="627"/>
      <c r="B335" s="630"/>
      <c r="C335" s="593"/>
      <c r="D335" s="588"/>
      <c r="E335" s="31" t="s">
        <v>68</v>
      </c>
      <c r="F335" s="32" t="s">
        <v>69</v>
      </c>
      <c r="G335" s="33">
        <v>1</v>
      </c>
      <c r="H335" s="221">
        <v>0</v>
      </c>
      <c r="I335" s="222">
        <v>0</v>
      </c>
      <c r="J335" s="223">
        <v>0</v>
      </c>
      <c r="K335" s="223">
        <v>0</v>
      </c>
      <c r="L335" s="223">
        <v>0</v>
      </c>
      <c r="M335" s="223">
        <v>0</v>
      </c>
      <c r="N335" s="223">
        <v>0</v>
      </c>
      <c r="O335" s="223">
        <v>0</v>
      </c>
      <c r="P335" s="223">
        <v>0</v>
      </c>
      <c r="Q335" s="223">
        <v>0</v>
      </c>
      <c r="R335" s="223">
        <v>0</v>
      </c>
      <c r="S335" s="224">
        <v>0</v>
      </c>
      <c r="T335" s="8">
        <f>SUM(H335:S335)/12</f>
        <v>0</v>
      </c>
    </row>
    <row r="336" spans="1:21" ht="31.5">
      <c r="A336" s="627"/>
      <c r="B336" s="630"/>
      <c r="C336" s="640" t="s">
        <v>70</v>
      </c>
      <c r="D336" s="642" t="s">
        <v>71</v>
      </c>
      <c r="E336" s="34" t="s">
        <v>72</v>
      </c>
      <c r="F336" s="35" t="s">
        <v>73</v>
      </c>
      <c r="G336" s="36">
        <v>1</v>
      </c>
      <c r="H336" s="217">
        <v>0</v>
      </c>
      <c r="I336" s="235">
        <v>0</v>
      </c>
      <c r="J336" s="246">
        <v>0</v>
      </c>
      <c r="K336" s="246">
        <v>0</v>
      </c>
      <c r="L336" s="246">
        <v>0</v>
      </c>
      <c r="M336" s="246">
        <v>0</v>
      </c>
      <c r="N336" s="246">
        <v>0</v>
      </c>
      <c r="O336" s="246">
        <v>0</v>
      </c>
      <c r="P336" s="246">
        <v>0</v>
      </c>
      <c r="Q336" s="246">
        <v>0</v>
      </c>
      <c r="R336" s="246">
        <v>0</v>
      </c>
      <c r="S336" s="247">
        <v>0</v>
      </c>
      <c r="T336" s="8">
        <v>0</v>
      </c>
    </row>
    <row r="337" spans="1:20" ht="31.5">
      <c r="A337" s="627"/>
      <c r="B337" s="630"/>
      <c r="C337" s="640"/>
      <c r="D337" s="643"/>
      <c r="E337" s="37" t="s">
        <v>74</v>
      </c>
      <c r="F337" s="38" t="s">
        <v>59</v>
      </c>
      <c r="G337" s="39">
        <v>1</v>
      </c>
      <c r="H337" s="245">
        <v>0</v>
      </c>
      <c r="I337" s="250">
        <v>0</v>
      </c>
      <c r="J337" s="219">
        <v>0</v>
      </c>
      <c r="K337" s="219">
        <v>0</v>
      </c>
      <c r="L337" s="246">
        <v>0</v>
      </c>
      <c r="M337" s="246">
        <v>0</v>
      </c>
      <c r="N337" s="246">
        <v>0</v>
      </c>
      <c r="O337" s="246">
        <v>0</v>
      </c>
      <c r="P337" s="246">
        <v>0</v>
      </c>
      <c r="Q337" s="246">
        <v>0</v>
      </c>
      <c r="R337" s="246">
        <v>0</v>
      </c>
      <c r="S337" s="247">
        <v>0</v>
      </c>
      <c r="T337" s="8">
        <f t="shared" ref="T337:T339" si="24">SUM(H337:S337)/12</f>
        <v>0</v>
      </c>
    </row>
    <row r="338" spans="1:20" ht="31.5">
      <c r="A338" s="627"/>
      <c r="B338" s="630"/>
      <c r="C338" s="640"/>
      <c r="D338" s="643"/>
      <c r="E338" s="600" t="s">
        <v>75</v>
      </c>
      <c r="F338" s="40" t="s">
        <v>76</v>
      </c>
      <c r="G338" s="41">
        <v>1</v>
      </c>
      <c r="H338" s="245">
        <v>0</v>
      </c>
      <c r="I338" s="250">
        <v>0</v>
      </c>
      <c r="J338" s="246">
        <v>0</v>
      </c>
      <c r="K338" s="246">
        <v>0</v>
      </c>
      <c r="L338" s="219">
        <v>0</v>
      </c>
      <c r="M338" s="246">
        <v>0</v>
      </c>
      <c r="N338" s="246">
        <v>0</v>
      </c>
      <c r="O338" s="246">
        <v>0</v>
      </c>
      <c r="P338" s="246">
        <v>0</v>
      </c>
      <c r="Q338" s="246">
        <v>0</v>
      </c>
      <c r="R338" s="246">
        <v>0</v>
      </c>
      <c r="S338" s="247">
        <v>0</v>
      </c>
      <c r="T338" s="8">
        <f t="shared" si="24"/>
        <v>0</v>
      </c>
    </row>
    <row r="339" spans="1:20" ht="31.5">
      <c r="A339" s="627"/>
      <c r="B339" s="630"/>
      <c r="C339" s="640"/>
      <c r="D339" s="643"/>
      <c r="E339" s="601"/>
      <c r="F339" s="42" t="s">
        <v>77</v>
      </c>
      <c r="G339" s="41">
        <v>1</v>
      </c>
      <c r="H339" s="217">
        <v>0</v>
      </c>
      <c r="I339" s="218">
        <v>0</v>
      </c>
      <c r="J339" s="219">
        <v>0</v>
      </c>
      <c r="K339" s="219">
        <v>0</v>
      </c>
      <c r="L339" s="219">
        <v>0</v>
      </c>
      <c r="M339" s="219">
        <v>0</v>
      </c>
      <c r="N339" s="219">
        <v>0</v>
      </c>
      <c r="O339" s="219">
        <v>0</v>
      </c>
      <c r="P339" s="219">
        <v>0</v>
      </c>
      <c r="Q339" s="219">
        <v>0</v>
      </c>
      <c r="R339" s="219">
        <v>0</v>
      </c>
      <c r="S339" s="220">
        <v>0</v>
      </c>
      <c r="T339" s="8">
        <f t="shared" si="24"/>
        <v>0</v>
      </c>
    </row>
    <row r="340" spans="1:20">
      <c r="A340" s="627"/>
      <c r="B340" s="630"/>
      <c r="C340" s="640"/>
      <c r="D340" s="643"/>
      <c r="E340" s="601"/>
      <c r="F340" s="42" t="s">
        <v>78</v>
      </c>
      <c r="G340" s="41">
        <v>1</v>
      </c>
      <c r="H340" s="217">
        <v>0</v>
      </c>
      <c r="I340" s="218">
        <v>0</v>
      </c>
      <c r="J340" s="219">
        <v>0</v>
      </c>
      <c r="K340" s="219">
        <v>0</v>
      </c>
      <c r="L340" s="219">
        <v>0</v>
      </c>
      <c r="M340" s="219">
        <v>0</v>
      </c>
      <c r="N340" s="219">
        <v>0</v>
      </c>
      <c r="O340" s="219">
        <v>0</v>
      </c>
      <c r="P340" s="219">
        <v>0</v>
      </c>
      <c r="Q340" s="219">
        <v>0</v>
      </c>
      <c r="R340" s="219">
        <v>0</v>
      </c>
      <c r="S340" s="220">
        <v>0</v>
      </c>
      <c r="T340" s="8"/>
    </row>
    <row r="341" spans="1:20">
      <c r="A341" s="627"/>
      <c r="B341" s="630"/>
      <c r="C341" s="640"/>
      <c r="D341" s="643"/>
      <c r="E341" s="602"/>
      <c r="F341" s="42" t="s">
        <v>79</v>
      </c>
      <c r="G341" s="41">
        <v>1</v>
      </c>
      <c r="H341" s="217">
        <v>0</v>
      </c>
      <c r="I341" s="218">
        <v>0</v>
      </c>
      <c r="J341" s="219">
        <v>0</v>
      </c>
      <c r="K341" s="219">
        <v>0</v>
      </c>
      <c r="L341" s="219">
        <v>0</v>
      </c>
      <c r="M341" s="219">
        <v>0</v>
      </c>
      <c r="N341" s="219">
        <v>0</v>
      </c>
      <c r="O341" s="219">
        <v>0</v>
      </c>
      <c r="P341" s="219">
        <v>0</v>
      </c>
      <c r="Q341" s="219">
        <v>0</v>
      </c>
      <c r="R341" s="219">
        <v>0</v>
      </c>
      <c r="S341" s="220">
        <v>0</v>
      </c>
      <c r="T341" s="8">
        <f t="shared" ref="T341:T344" si="25">SUM(H341:S341)/12</f>
        <v>0</v>
      </c>
    </row>
    <row r="342" spans="1:20">
      <c r="A342" s="627"/>
      <c r="B342" s="630"/>
      <c r="C342" s="640"/>
      <c r="D342" s="643"/>
      <c r="E342" s="37" t="s">
        <v>34</v>
      </c>
      <c r="F342" s="42" t="s">
        <v>80</v>
      </c>
      <c r="G342" s="41">
        <v>1</v>
      </c>
      <c r="H342" s="217">
        <v>0</v>
      </c>
      <c r="I342" s="218">
        <v>0</v>
      </c>
      <c r="J342" s="219">
        <v>0</v>
      </c>
      <c r="K342" s="219">
        <v>0</v>
      </c>
      <c r="L342" s="219">
        <v>0</v>
      </c>
      <c r="M342" s="219">
        <v>0</v>
      </c>
      <c r="N342" s="219">
        <v>0</v>
      </c>
      <c r="O342" s="219">
        <v>0</v>
      </c>
      <c r="P342" s="219">
        <v>0</v>
      </c>
      <c r="Q342" s="219">
        <v>0</v>
      </c>
      <c r="R342" s="219">
        <v>0</v>
      </c>
      <c r="S342" s="220">
        <v>0</v>
      </c>
      <c r="T342" s="8">
        <f t="shared" si="25"/>
        <v>0</v>
      </c>
    </row>
    <row r="343" spans="1:20" ht="31.5">
      <c r="A343" s="627"/>
      <c r="B343" s="630"/>
      <c r="C343" s="640"/>
      <c r="D343" s="643"/>
      <c r="E343" s="37" t="s">
        <v>36</v>
      </c>
      <c r="F343" s="42" t="s">
        <v>81</v>
      </c>
      <c r="G343" s="41">
        <v>1</v>
      </c>
      <c r="H343" s="217">
        <v>0</v>
      </c>
      <c r="I343" s="218">
        <v>0</v>
      </c>
      <c r="J343" s="219">
        <v>0</v>
      </c>
      <c r="K343" s="219">
        <v>0</v>
      </c>
      <c r="L343" s="219">
        <v>0</v>
      </c>
      <c r="M343" s="219">
        <v>0</v>
      </c>
      <c r="N343" s="219">
        <v>0</v>
      </c>
      <c r="O343" s="219">
        <v>0</v>
      </c>
      <c r="P343" s="219">
        <v>0</v>
      </c>
      <c r="Q343" s="219">
        <v>0</v>
      </c>
      <c r="R343" s="219">
        <v>0</v>
      </c>
      <c r="S343" s="220">
        <v>0</v>
      </c>
      <c r="T343" s="8">
        <f t="shared" si="25"/>
        <v>0</v>
      </c>
    </row>
    <row r="344" spans="1:20" ht="16.5" thickBot="1">
      <c r="A344" s="627"/>
      <c r="B344" s="630"/>
      <c r="C344" s="641"/>
      <c r="D344" s="644"/>
      <c r="E344" s="43" t="s">
        <v>38</v>
      </c>
      <c r="F344" s="44" t="s">
        <v>39</v>
      </c>
      <c r="G344" s="45">
        <v>1</v>
      </c>
      <c r="H344" s="221">
        <v>0</v>
      </c>
      <c r="I344" s="222">
        <v>0</v>
      </c>
      <c r="J344" s="223">
        <v>0</v>
      </c>
      <c r="K344" s="223">
        <v>0</v>
      </c>
      <c r="L344" s="223">
        <v>0</v>
      </c>
      <c r="M344" s="223">
        <v>0</v>
      </c>
      <c r="N344" s="223">
        <v>0</v>
      </c>
      <c r="O344" s="223">
        <v>0</v>
      </c>
      <c r="P344" s="223">
        <v>0</v>
      </c>
      <c r="Q344" s="223">
        <v>0</v>
      </c>
      <c r="R344" s="223">
        <v>0</v>
      </c>
      <c r="S344" s="224">
        <v>0</v>
      </c>
      <c r="T344" s="8">
        <f t="shared" si="25"/>
        <v>0</v>
      </c>
    </row>
    <row r="345" spans="1:20">
      <c r="A345" s="627"/>
      <c r="B345" s="630"/>
      <c r="C345" s="645" t="s">
        <v>82</v>
      </c>
      <c r="D345" s="648" t="s">
        <v>83</v>
      </c>
      <c r="E345" s="46" t="s">
        <v>84</v>
      </c>
      <c r="F345" s="47" t="s">
        <v>73</v>
      </c>
      <c r="G345" s="48">
        <v>1</v>
      </c>
      <c r="H345" s="213">
        <v>0</v>
      </c>
      <c r="I345" s="250">
        <v>0</v>
      </c>
      <c r="J345" s="240">
        <v>0</v>
      </c>
      <c r="K345" s="240">
        <v>0</v>
      </c>
      <c r="L345" s="240">
        <v>0</v>
      </c>
      <c r="M345" s="240">
        <v>0</v>
      </c>
      <c r="N345" s="240">
        <v>0</v>
      </c>
      <c r="O345" s="240">
        <v>0</v>
      </c>
      <c r="P345" s="240">
        <v>0</v>
      </c>
      <c r="Q345" s="240">
        <v>0</v>
      </c>
      <c r="R345" s="240">
        <v>0</v>
      </c>
      <c r="S345" s="243">
        <v>0</v>
      </c>
      <c r="T345" s="8">
        <f t="shared" ref="T345:T347" si="26">SUM(H345:S345)/12</f>
        <v>0</v>
      </c>
    </row>
    <row r="346" spans="1:20" ht="31.5">
      <c r="A346" s="627"/>
      <c r="B346" s="630"/>
      <c r="C346" s="646"/>
      <c r="D346" s="649"/>
      <c r="E346" s="49" t="s">
        <v>85</v>
      </c>
      <c r="F346" s="50" t="s">
        <v>59</v>
      </c>
      <c r="G346" s="51">
        <v>1</v>
      </c>
      <c r="H346" s="245">
        <v>0</v>
      </c>
      <c r="I346" s="250">
        <v>0</v>
      </c>
      <c r="J346" s="219">
        <v>0</v>
      </c>
      <c r="K346" s="246">
        <v>0</v>
      </c>
      <c r="L346" s="246">
        <v>0</v>
      </c>
      <c r="M346" s="219">
        <v>0</v>
      </c>
      <c r="N346" s="246">
        <v>0</v>
      </c>
      <c r="O346" s="246">
        <v>0</v>
      </c>
      <c r="P346" s="219">
        <v>0</v>
      </c>
      <c r="Q346" s="246">
        <v>0</v>
      </c>
      <c r="R346" s="246">
        <v>0</v>
      </c>
      <c r="S346" s="247">
        <v>0</v>
      </c>
      <c r="T346" s="8">
        <f t="shared" si="26"/>
        <v>0</v>
      </c>
    </row>
    <row r="347" spans="1:20">
      <c r="A347" s="627"/>
      <c r="B347" s="630"/>
      <c r="C347" s="646"/>
      <c r="D347" s="649"/>
      <c r="E347" s="651" t="s">
        <v>75</v>
      </c>
      <c r="F347" s="50" t="s">
        <v>86</v>
      </c>
      <c r="G347" s="51">
        <v>1</v>
      </c>
      <c r="H347" s="217">
        <v>0</v>
      </c>
      <c r="I347" s="218">
        <v>0</v>
      </c>
      <c r="J347" s="219">
        <v>0</v>
      </c>
      <c r="K347" s="219">
        <v>0</v>
      </c>
      <c r="L347" s="219">
        <v>0</v>
      </c>
      <c r="M347" s="219">
        <v>0</v>
      </c>
      <c r="N347" s="219">
        <v>0</v>
      </c>
      <c r="O347" s="219">
        <v>0</v>
      </c>
      <c r="P347" s="219">
        <v>0</v>
      </c>
      <c r="Q347" s="219">
        <v>0</v>
      </c>
      <c r="R347" s="219">
        <v>0</v>
      </c>
      <c r="S347" s="220">
        <v>0</v>
      </c>
      <c r="T347" s="8">
        <f t="shared" si="26"/>
        <v>0</v>
      </c>
    </row>
    <row r="348" spans="1:20">
      <c r="A348" s="627"/>
      <c r="B348" s="630"/>
      <c r="C348" s="646"/>
      <c r="D348" s="649"/>
      <c r="E348" s="652"/>
      <c r="F348" s="50" t="s">
        <v>87</v>
      </c>
      <c r="G348" s="51">
        <v>1</v>
      </c>
      <c r="H348" s="217">
        <v>0</v>
      </c>
      <c r="I348" s="218">
        <v>0</v>
      </c>
      <c r="J348" s="219">
        <v>0</v>
      </c>
      <c r="K348" s="219">
        <v>0</v>
      </c>
      <c r="L348" s="219">
        <v>0</v>
      </c>
      <c r="M348" s="219">
        <v>0</v>
      </c>
      <c r="N348" s="219">
        <v>0</v>
      </c>
      <c r="O348" s="219">
        <v>0</v>
      </c>
      <c r="P348" s="219">
        <v>0</v>
      </c>
      <c r="Q348" s="219">
        <v>0</v>
      </c>
      <c r="R348" s="219">
        <v>0</v>
      </c>
      <c r="S348" s="220">
        <v>0</v>
      </c>
      <c r="T348" s="8"/>
    </row>
    <row r="349" spans="1:20">
      <c r="A349" s="627"/>
      <c r="B349" s="630"/>
      <c r="C349" s="646"/>
      <c r="D349" s="649"/>
      <c r="E349" s="52" t="s">
        <v>34</v>
      </c>
      <c r="F349" s="50" t="s">
        <v>35</v>
      </c>
      <c r="G349" s="51">
        <v>1</v>
      </c>
      <c r="H349" s="217">
        <v>0</v>
      </c>
      <c r="I349" s="218">
        <v>0</v>
      </c>
      <c r="J349" s="219">
        <v>0</v>
      </c>
      <c r="K349" s="219">
        <v>0</v>
      </c>
      <c r="L349" s="219">
        <v>0</v>
      </c>
      <c r="M349" s="219">
        <v>0</v>
      </c>
      <c r="N349" s="219">
        <v>0</v>
      </c>
      <c r="O349" s="219">
        <v>0</v>
      </c>
      <c r="P349" s="219">
        <v>0</v>
      </c>
      <c r="Q349" s="219">
        <v>0</v>
      </c>
      <c r="R349" s="219">
        <v>0</v>
      </c>
      <c r="S349" s="220">
        <v>0</v>
      </c>
      <c r="T349" s="8">
        <f t="shared" ref="T349:T351" si="27">SUM(H349:S349)/12</f>
        <v>0</v>
      </c>
    </row>
    <row r="350" spans="1:20" ht="47.25">
      <c r="A350" s="627"/>
      <c r="B350" s="630"/>
      <c r="C350" s="646"/>
      <c r="D350" s="649"/>
      <c r="E350" s="52" t="s">
        <v>36</v>
      </c>
      <c r="F350" s="50" t="s">
        <v>88</v>
      </c>
      <c r="G350" s="51">
        <v>1</v>
      </c>
      <c r="H350" s="217">
        <v>0</v>
      </c>
      <c r="I350" s="218">
        <v>0</v>
      </c>
      <c r="J350" s="219">
        <v>0</v>
      </c>
      <c r="K350" s="219">
        <v>0</v>
      </c>
      <c r="L350" s="219">
        <v>0</v>
      </c>
      <c r="M350" s="219">
        <v>0</v>
      </c>
      <c r="N350" s="219">
        <v>0</v>
      </c>
      <c r="O350" s="219">
        <v>0</v>
      </c>
      <c r="P350" s="219">
        <v>0</v>
      </c>
      <c r="Q350" s="219">
        <v>0</v>
      </c>
      <c r="R350" s="219">
        <v>0</v>
      </c>
      <c r="S350" s="220">
        <v>0</v>
      </c>
      <c r="T350" s="8">
        <f t="shared" si="27"/>
        <v>0</v>
      </c>
    </row>
    <row r="351" spans="1:20" ht="16.5" thickBot="1">
      <c r="A351" s="627"/>
      <c r="B351" s="630"/>
      <c r="C351" s="646"/>
      <c r="D351" s="649"/>
      <c r="E351" s="52" t="s">
        <v>38</v>
      </c>
      <c r="F351" s="53" t="s">
        <v>39</v>
      </c>
      <c r="G351" s="54">
        <v>1</v>
      </c>
      <c r="H351" s="221">
        <v>0</v>
      </c>
      <c r="I351" s="222">
        <v>0</v>
      </c>
      <c r="J351" s="223">
        <v>0</v>
      </c>
      <c r="K351" s="223">
        <v>0</v>
      </c>
      <c r="L351" s="223">
        <v>0</v>
      </c>
      <c r="M351" s="223">
        <v>0</v>
      </c>
      <c r="N351" s="223">
        <v>0</v>
      </c>
      <c r="O351" s="223">
        <v>0</v>
      </c>
      <c r="P351" s="223">
        <v>0</v>
      </c>
      <c r="Q351" s="223">
        <v>0</v>
      </c>
      <c r="R351" s="223">
        <v>0</v>
      </c>
      <c r="S351" s="224">
        <v>0</v>
      </c>
      <c r="T351" s="8">
        <f t="shared" si="27"/>
        <v>0</v>
      </c>
    </row>
    <row r="352" spans="1:20" ht="31.5">
      <c r="A352" s="627"/>
      <c r="B352" s="630"/>
      <c r="C352" s="646"/>
      <c r="D352" s="649"/>
      <c r="E352" s="653" t="s">
        <v>89</v>
      </c>
      <c r="F352" s="47" t="s">
        <v>90</v>
      </c>
      <c r="G352" s="48">
        <v>1</v>
      </c>
      <c r="H352" s="239">
        <v>0</v>
      </c>
      <c r="I352" s="250">
        <v>0</v>
      </c>
      <c r="J352" s="215">
        <v>0</v>
      </c>
      <c r="K352" s="215">
        <v>0</v>
      </c>
      <c r="L352" s="215">
        <v>0</v>
      </c>
      <c r="M352" s="253">
        <v>0</v>
      </c>
      <c r="N352" s="240">
        <v>0</v>
      </c>
      <c r="O352" s="240">
        <v>0</v>
      </c>
      <c r="P352" s="240">
        <v>0</v>
      </c>
      <c r="Q352" s="240">
        <v>0</v>
      </c>
      <c r="R352" s="240">
        <v>0</v>
      </c>
      <c r="S352" s="243">
        <v>0</v>
      </c>
      <c r="T352" s="8">
        <f>SUM(H352:S352)/12</f>
        <v>0</v>
      </c>
    </row>
    <row r="353" spans="1:20" ht="31.5">
      <c r="A353" s="627"/>
      <c r="B353" s="630"/>
      <c r="C353" s="646"/>
      <c r="D353" s="649"/>
      <c r="E353" s="654"/>
      <c r="F353" s="55" t="s">
        <v>91</v>
      </c>
      <c r="G353" s="51">
        <v>1</v>
      </c>
      <c r="H353" s="217">
        <v>0</v>
      </c>
      <c r="I353" s="218">
        <v>0</v>
      </c>
      <c r="J353" s="219">
        <v>0</v>
      </c>
      <c r="K353" s="219">
        <v>0</v>
      </c>
      <c r="L353" s="219">
        <v>0</v>
      </c>
      <c r="M353" s="219">
        <v>0</v>
      </c>
      <c r="N353" s="219">
        <v>0</v>
      </c>
      <c r="O353" s="219">
        <v>0</v>
      </c>
      <c r="P353" s="219">
        <v>0</v>
      </c>
      <c r="Q353" s="219">
        <v>0</v>
      </c>
      <c r="R353" s="219">
        <v>0</v>
      </c>
      <c r="S353" s="220">
        <v>0</v>
      </c>
      <c r="T353" s="8">
        <f>SUM(H353:S353)/12</f>
        <v>0</v>
      </c>
    </row>
    <row r="354" spans="1:20" ht="31.5">
      <c r="A354" s="627"/>
      <c r="B354" s="630"/>
      <c r="C354" s="646"/>
      <c r="D354" s="649"/>
      <c r="E354" s="654"/>
      <c r="F354" s="55" t="s">
        <v>92</v>
      </c>
      <c r="G354" s="51">
        <v>1</v>
      </c>
      <c r="H354" s="217">
        <v>0</v>
      </c>
      <c r="I354" s="218">
        <v>0</v>
      </c>
      <c r="J354" s="219">
        <v>0</v>
      </c>
      <c r="K354" s="219">
        <v>0</v>
      </c>
      <c r="L354" s="219">
        <v>0</v>
      </c>
      <c r="M354" s="219">
        <v>0</v>
      </c>
      <c r="N354" s="219">
        <v>0</v>
      </c>
      <c r="O354" s="219">
        <v>0</v>
      </c>
      <c r="P354" s="219">
        <v>0</v>
      </c>
      <c r="Q354" s="219">
        <v>0</v>
      </c>
      <c r="R354" s="219">
        <v>0</v>
      </c>
      <c r="S354" s="220">
        <v>0</v>
      </c>
      <c r="T354" s="8"/>
    </row>
    <row r="355" spans="1:20" ht="47.25">
      <c r="A355" s="627"/>
      <c r="B355" s="630"/>
      <c r="C355" s="646"/>
      <c r="D355" s="649"/>
      <c r="E355" s="654"/>
      <c r="F355" s="50" t="s">
        <v>93</v>
      </c>
      <c r="G355" s="51">
        <v>1</v>
      </c>
      <c r="H355" s="217">
        <v>0</v>
      </c>
      <c r="I355" s="218">
        <v>0</v>
      </c>
      <c r="J355" s="219">
        <v>0</v>
      </c>
      <c r="K355" s="219">
        <v>0</v>
      </c>
      <c r="L355" s="219">
        <v>0</v>
      </c>
      <c r="M355" s="219">
        <v>0</v>
      </c>
      <c r="N355" s="219">
        <v>0</v>
      </c>
      <c r="O355" s="219">
        <v>0</v>
      </c>
      <c r="P355" s="219">
        <v>0</v>
      </c>
      <c r="Q355" s="219">
        <v>0</v>
      </c>
      <c r="R355" s="219">
        <v>0</v>
      </c>
      <c r="S355" s="220">
        <v>0</v>
      </c>
      <c r="T355" s="8">
        <f>SUM(H355:S355)/12</f>
        <v>0</v>
      </c>
    </row>
    <row r="356" spans="1:20" ht="63">
      <c r="A356" s="627"/>
      <c r="B356" s="630"/>
      <c r="C356" s="646"/>
      <c r="D356" s="649"/>
      <c r="E356" s="654"/>
      <c r="F356" s="50" t="s">
        <v>94</v>
      </c>
      <c r="G356" s="51">
        <v>1</v>
      </c>
      <c r="H356" s="217">
        <v>0</v>
      </c>
      <c r="I356" s="218">
        <v>0</v>
      </c>
      <c r="J356" s="219">
        <v>0</v>
      </c>
      <c r="K356" s="219">
        <v>0</v>
      </c>
      <c r="L356" s="219">
        <v>0</v>
      </c>
      <c r="M356" s="219">
        <v>0</v>
      </c>
      <c r="N356" s="219">
        <v>0</v>
      </c>
      <c r="O356" s="219">
        <v>0</v>
      </c>
      <c r="P356" s="219">
        <v>0</v>
      </c>
      <c r="Q356" s="219">
        <v>0</v>
      </c>
      <c r="R356" s="219">
        <v>0</v>
      </c>
      <c r="S356" s="220">
        <v>0</v>
      </c>
      <c r="T356" s="8"/>
    </row>
    <row r="357" spans="1:20">
      <c r="A357" s="627"/>
      <c r="B357" s="630"/>
      <c r="C357" s="646"/>
      <c r="D357" s="649"/>
      <c r="E357" s="654"/>
      <c r="F357" s="55" t="s">
        <v>95</v>
      </c>
      <c r="G357" s="51">
        <v>1</v>
      </c>
      <c r="H357" s="217">
        <v>0</v>
      </c>
      <c r="I357" s="218">
        <v>0</v>
      </c>
      <c r="J357" s="219">
        <v>0</v>
      </c>
      <c r="K357" s="219">
        <v>0</v>
      </c>
      <c r="L357" s="219">
        <v>0</v>
      </c>
      <c r="M357" s="219">
        <v>0</v>
      </c>
      <c r="N357" s="219">
        <v>0</v>
      </c>
      <c r="O357" s="219">
        <v>0</v>
      </c>
      <c r="P357" s="219">
        <v>0</v>
      </c>
      <c r="Q357" s="219">
        <v>0</v>
      </c>
      <c r="R357" s="219">
        <v>0</v>
      </c>
      <c r="S357" s="220">
        <v>0</v>
      </c>
      <c r="T357" s="8">
        <f>SUM(H357:S357)/12</f>
        <v>0</v>
      </c>
    </row>
    <row r="358" spans="1:20" ht="16.5" thickBot="1">
      <c r="A358" s="627"/>
      <c r="B358" s="630"/>
      <c r="C358" s="647"/>
      <c r="D358" s="650"/>
      <c r="E358" s="655"/>
      <c r="F358" s="56" t="s">
        <v>52</v>
      </c>
      <c r="G358" s="54">
        <v>1</v>
      </c>
      <c r="H358" s="221">
        <v>0</v>
      </c>
      <c r="I358" s="222">
        <v>0</v>
      </c>
      <c r="J358" s="223">
        <v>0</v>
      </c>
      <c r="K358" s="223">
        <v>0</v>
      </c>
      <c r="L358" s="223">
        <v>0</v>
      </c>
      <c r="M358" s="226">
        <v>0</v>
      </c>
      <c r="N358" s="223">
        <v>0</v>
      </c>
      <c r="O358" s="223">
        <v>0</v>
      </c>
      <c r="P358" s="223">
        <v>0</v>
      </c>
      <c r="Q358" s="223">
        <v>0</v>
      </c>
      <c r="R358" s="223">
        <v>0</v>
      </c>
      <c r="S358" s="224">
        <v>0</v>
      </c>
      <c r="T358" s="8">
        <f>SUM(H358:S358)/12</f>
        <v>0</v>
      </c>
    </row>
    <row r="359" spans="1:20">
      <c r="A359" s="627"/>
      <c r="B359" s="630"/>
      <c r="C359" s="678" t="s">
        <v>96</v>
      </c>
      <c r="D359" s="609" t="s">
        <v>97</v>
      </c>
      <c r="E359" s="680" t="s">
        <v>98</v>
      </c>
      <c r="F359" s="57" t="s">
        <v>73</v>
      </c>
      <c r="G359" s="58">
        <v>1</v>
      </c>
      <c r="H359" s="239">
        <v>0</v>
      </c>
      <c r="I359" s="218">
        <v>0</v>
      </c>
      <c r="J359" s="240">
        <v>0</v>
      </c>
      <c r="K359" s="240">
        <v>0</v>
      </c>
      <c r="L359" s="240">
        <v>0</v>
      </c>
      <c r="M359" s="240">
        <v>0</v>
      </c>
      <c r="N359" s="240">
        <v>0</v>
      </c>
      <c r="O359" s="240">
        <v>0</v>
      </c>
      <c r="P359" s="240">
        <v>0</v>
      </c>
      <c r="Q359" s="240">
        <v>0</v>
      </c>
      <c r="R359" s="240">
        <v>0</v>
      </c>
      <c r="S359" s="243">
        <v>0</v>
      </c>
      <c r="T359" s="8">
        <f t="shared" ref="T359:T362" si="28">SUM(H359:S359)/12</f>
        <v>0</v>
      </c>
    </row>
    <row r="360" spans="1:20" ht="31.5">
      <c r="A360" s="627"/>
      <c r="B360" s="630"/>
      <c r="C360" s="679"/>
      <c r="D360" s="610"/>
      <c r="E360" s="613"/>
      <c r="F360" s="59" t="s">
        <v>59</v>
      </c>
      <c r="G360" s="60">
        <v>1</v>
      </c>
      <c r="H360" s="245">
        <v>0</v>
      </c>
      <c r="I360" s="250">
        <v>0</v>
      </c>
      <c r="J360" s="246">
        <v>0</v>
      </c>
      <c r="K360" s="246">
        <v>0</v>
      </c>
      <c r="L360" s="219">
        <v>0</v>
      </c>
      <c r="M360" s="219">
        <v>0</v>
      </c>
      <c r="N360" s="219">
        <v>0</v>
      </c>
      <c r="O360" s="246">
        <v>0</v>
      </c>
      <c r="P360" s="246">
        <v>0</v>
      </c>
      <c r="Q360" s="246">
        <v>0</v>
      </c>
      <c r="R360" s="246">
        <v>0</v>
      </c>
      <c r="S360" s="247">
        <v>0</v>
      </c>
      <c r="T360" s="8">
        <f t="shared" si="28"/>
        <v>0</v>
      </c>
    </row>
    <row r="361" spans="1:20" ht="47.25">
      <c r="A361" s="627"/>
      <c r="B361" s="630"/>
      <c r="C361" s="679"/>
      <c r="D361" s="610"/>
      <c r="E361" s="681" t="s">
        <v>99</v>
      </c>
      <c r="F361" s="61" t="s">
        <v>216</v>
      </c>
      <c r="G361" s="60">
        <v>0.95</v>
      </c>
      <c r="H361" s="217">
        <v>0</v>
      </c>
      <c r="I361" s="218">
        <v>0</v>
      </c>
      <c r="J361" s="219">
        <v>0</v>
      </c>
      <c r="K361" s="219">
        <v>0</v>
      </c>
      <c r="L361" s="219">
        <v>0</v>
      </c>
      <c r="M361" s="219">
        <v>0</v>
      </c>
      <c r="N361" s="219">
        <v>0</v>
      </c>
      <c r="O361" s="219">
        <v>0</v>
      </c>
      <c r="P361" s="219">
        <v>0</v>
      </c>
      <c r="Q361" s="219">
        <v>0</v>
      </c>
      <c r="R361" s="219">
        <v>0</v>
      </c>
      <c r="S361" s="220">
        <v>0</v>
      </c>
      <c r="T361" s="8">
        <f t="shared" si="28"/>
        <v>0</v>
      </c>
    </row>
    <row r="362" spans="1:20" ht="63">
      <c r="A362" s="627"/>
      <c r="B362" s="630"/>
      <c r="C362" s="679"/>
      <c r="D362" s="610"/>
      <c r="E362" s="612"/>
      <c r="F362" s="61" t="s">
        <v>217</v>
      </c>
      <c r="G362" s="60">
        <v>1</v>
      </c>
      <c r="H362" s="217">
        <v>0</v>
      </c>
      <c r="I362" s="218">
        <v>0</v>
      </c>
      <c r="J362" s="219">
        <v>0</v>
      </c>
      <c r="K362" s="219">
        <v>0</v>
      </c>
      <c r="L362" s="219">
        <v>0</v>
      </c>
      <c r="M362" s="219">
        <v>0</v>
      </c>
      <c r="N362" s="219">
        <v>0</v>
      </c>
      <c r="O362" s="219">
        <v>0</v>
      </c>
      <c r="P362" s="219">
        <v>0</v>
      </c>
      <c r="Q362" s="219">
        <v>0</v>
      </c>
      <c r="R362" s="219">
        <v>0</v>
      </c>
      <c r="S362" s="220">
        <v>0</v>
      </c>
      <c r="T362" s="8">
        <f t="shared" si="28"/>
        <v>0</v>
      </c>
    </row>
    <row r="363" spans="1:20" ht="31.5">
      <c r="A363" s="627"/>
      <c r="B363" s="630"/>
      <c r="C363" s="679"/>
      <c r="D363" s="610"/>
      <c r="E363" s="612"/>
      <c r="F363" s="59" t="s">
        <v>102</v>
      </c>
      <c r="G363" s="60">
        <v>1</v>
      </c>
      <c r="H363" s="217">
        <v>0</v>
      </c>
      <c r="I363" s="218">
        <v>0</v>
      </c>
      <c r="J363" s="219">
        <v>0</v>
      </c>
      <c r="K363" s="219">
        <v>0</v>
      </c>
      <c r="L363" s="219">
        <v>0</v>
      </c>
      <c r="M363" s="219">
        <v>0</v>
      </c>
      <c r="N363" s="219">
        <v>0</v>
      </c>
      <c r="O363" s="219">
        <v>0</v>
      </c>
      <c r="P363" s="219">
        <v>0</v>
      </c>
      <c r="Q363" s="219">
        <v>0</v>
      </c>
      <c r="R363" s="219">
        <v>0</v>
      </c>
      <c r="S363" s="220">
        <v>0</v>
      </c>
      <c r="T363" s="8"/>
    </row>
    <row r="364" spans="1:20">
      <c r="A364" s="627"/>
      <c r="B364" s="630"/>
      <c r="C364" s="679"/>
      <c r="D364" s="610"/>
      <c r="E364" s="613"/>
      <c r="F364" s="59" t="s">
        <v>79</v>
      </c>
      <c r="G364" s="60">
        <v>0.99</v>
      </c>
      <c r="H364" s="217">
        <v>0</v>
      </c>
      <c r="I364" s="218">
        <v>0</v>
      </c>
      <c r="J364" s="219">
        <v>0</v>
      </c>
      <c r="K364" s="219">
        <v>0</v>
      </c>
      <c r="L364" s="219">
        <v>0</v>
      </c>
      <c r="M364" s="219">
        <v>0</v>
      </c>
      <c r="N364" s="219">
        <v>0</v>
      </c>
      <c r="O364" s="219">
        <v>0</v>
      </c>
      <c r="P364" s="219">
        <v>0</v>
      </c>
      <c r="Q364" s="219">
        <v>0</v>
      </c>
      <c r="R364" s="219">
        <v>0</v>
      </c>
      <c r="S364" s="220">
        <v>0</v>
      </c>
      <c r="T364" s="8">
        <f t="shared" ref="T364:T398" si="29">SUM(H364:S364)/12</f>
        <v>0</v>
      </c>
    </row>
    <row r="365" spans="1:20" ht="31.5">
      <c r="A365" s="627"/>
      <c r="B365" s="630"/>
      <c r="C365" s="679"/>
      <c r="D365" s="610"/>
      <c r="E365" s="62" t="s">
        <v>103</v>
      </c>
      <c r="F365" s="59" t="s">
        <v>35</v>
      </c>
      <c r="G365" s="60">
        <v>1</v>
      </c>
      <c r="H365" s="217">
        <v>0</v>
      </c>
      <c r="I365" s="218">
        <v>0</v>
      </c>
      <c r="J365" s="219">
        <v>0</v>
      </c>
      <c r="K365" s="219">
        <v>0</v>
      </c>
      <c r="L365" s="219">
        <v>0</v>
      </c>
      <c r="M365" s="219">
        <v>0</v>
      </c>
      <c r="N365" s="219">
        <v>0</v>
      </c>
      <c r="O365" s="219">
        <v>0</v>
      </c>
      <c r="P365" s="219">
        <v>0</v>
      </c>
      <c r="Q365" s="219">
        <v>0</v>
      </c>
      <c r="R365" s="219">
        <v>0</v>
      </c>
      <c r="S365" s="220">
        <v>0</v>
      </c>
      <c r="T365" s="8">
        <f t="shared" si="29"/>
        <v>0</v>
      </c>
    </row>
    <row r="366" spans="1:20" ht="47.25">
      <c r="A366" s="627"/>
      <c r="B366" s="630"/>
      <c r="C366" s="679"/>
      <c r="D366" s="610"/>
      <c r="E366" s="62" t="s">
        <v>36</v>
      </c>
      <c r="F366" s="59" t="s">
        <v>104</v>
      </c>
      <c r="G366" s="60">
        <v>1</v>
      </c>
      <c r="H366" s="217">
        <v>0</v>
      </c>
      <c r="I366" s="218">
        <v>0</v>
      </c>
      <c r="J366" s="219">
        <v>0</v>
      </c>
      <c r="K366" s="219">
        <v>0</v>
      </c>
      <c r="L366" s="219">
        <v>0</v>
      </c>
      <c r="M366" s="219">
        <v>0</v>
      </c>
      <c r="N366" s="219">
        <v>0</v>
      </c>
      <c r="O366" s="219">
        <v>0</v>
      </c>
      <c r="P366" s="219">
        <v>0</v>
      </c>
      <c r="Q366" s="219">
        <v>0</v>
      </c>
      <c r="R366" s="219">
        <v>0</v>
      </c>
      <c r="S366" s="220">
        <v>0</v>
      </c>
      <c r="T366" s="8">
        <f t="shared" si="29"/>
        <v>0</v>
      </c>
    </row>
    <row r="367" spans="1:20" ht="16.5" thickBot="1">
      <c r="A367" s="627"/>
      <c r="B367" s="630"/>
      <c r="C367" s="679"/>
      <c r="D367" s="611"/>
      <c r="E367" s="63" t="s">
        <v>38</v>
      </c>
      <c r="F367" s="64" t="s">
        <v>52</v>
      </c>
      <c r="G367" s="65">
        <v>1</v>
      </c>
      <c r="H367" s="221">
        <v>0</v>
      </c>
      <c r="I367" s="222">
        <v>0</v>
      </c>
      <c r="J367" s="223">
        <v>0</v>
      </c>
      <c r="K367" s="223">
        <v>0</v>
      </c>
      <c r="L367" s="223">
        <v>0</v>
      </c>
      <c r="M367" s="219">
        <v>0</v>
      </c>
      <c r="N367" s="223">
        <v>0</v>
      </c>
      <c r="O367" s="223">
        <v>0</v>
      </c>
      <c r="P367" s="223">
        <v>0</v>
      </c>
      <c r="Q367" s="223">
        <v>0</v>
      </c>
      <c r="R367" s="223">
        <v>0</v>
      </c>
      <c r="S367" s="224">
        <v>0</v>
      </c>
      <c r="T367" s="8">
        <f t="shared" si="29"/>
        <v>0</v>
      </c>
    </row>
    <row r="368" spans="1:20">
      <c r="A368" s="627"/>
      <c r="B368" s="630"/>
      <c r="C368" s="679"/>
      <c r="D368" s="673" t="s">
        <v>105</v>
      </c>
      <c r="E368" s="682" t="s">
        <v>106</v>
      </c>
      <c r="F368" s="66" t="s">
        <v>107</v>
      </c>
      <c r="G368" s="67">
        <v>1</v>
      </c>
      <c r="H368" s="239">
        <v>0</v>
      </c>
      <c r="I368" s="218">
        <v>0</v>
      </c>
      <c r="J368" s="215">
        <v>0</v>
      </c>
      <c r="K368" s="240">
        <v>0</v>
      </c>
      <c r="L368" s="240">
        <v>0</v>
      </c>
      <c r="M368" s="240">
        <v>0</v>
      </c>
      <c r="N368" s="240">
        <v>0</v>
      </c>
      <c r="O368" s="240">
        <v>0</v>
      </c>
      <c r="P368" s="240">
        <v>0</v>
      </c>
      <c r="Q368" s="240">
        <v>0</v>
      </c>
      <c r="R368" s="240">
        <v>0</v>
      </c>
      <c r="S368" s="243">
        <v>0</v>
      </c>
      <c r="T368" s="8">
        <f t="shared" si="29"/>
        <v>0</v>
      </c>
    </row>
    <row r="369" spans="1:20" ht="31.5">
      <c r="A369" s="627"/>
      <c r="B369" s="630"/>
      <c r="C369" s="679"/>
      <c r="D369" s="674"/>
      <c r="E369" s="683"/>
      <c r="F369" s="68" t="s">
        <v>59</v>
      </c>
      <c r="G369" s="69">
        <v>1</v>
      </c>
      <c r="H369" s="245">
        <v>0</v>
      </c>
      <c r="I369" s="250">
        <v>0</v>
      </c>
      <c r="J369" s="246">
        <v>0</v>
      </c>
      <c r="K369" s="246">
        <v>0</v>
      </c>
      <c r="L369" s="219">
        <v>0</v>
      </c>
      <c r="M369" s="219">
        <v>0</v>
      </c>
      <c r="N369" s="219">
        <v>0</v>
      </c>
      <c r="O369" s="246">
        <v>0</v>
      </c>
      <c r="P369" s="246">
        <v>0</v>
      </c>
      <c r="Q369" s="246">
        <v>0</v>
      </c>
      <c r="R369" s="246">
        <v>0</v>
      </c>
      <c r="S369" s="247">
        <v>0</v>
      </c>
      <c r="T369" s="8">
        <f t="shared" si="29"/>
        <v>0</v>
      </c>
    </row>
    <row r="370" spans="1:20">
      <c r="A370" s="627"/>
      <c r="B370" s="630"/>
      <c r="C370" s="679"/>
      <c r="D370" s="674"/>
      <c r="E370" s="677" t="s">
        <v>108</v>
      </c>
      <c r="F370" s="70" t="s">
        <v>60</v>
      </c>
      <c r="G370" s="69">
        <v>1</v>
      </c>
      <c r="H370" s="245">
        <v>0</v>
      </c>
      <c r="I370" s="250">
        <v>0</v>
      </c>
      <c r="J370" s="246">
        <v>0</v>
      </c>
      <c r="K370" s="246">
        <v>0</v>
      </c>
      <c r="L370" s="219">
        <v>0</v>
      </c>
      <c r="M370" s="219">
        <v>0</v>
      </c>
      <c r="N370" s="219">
        <v>0</v>
      </c>
      <c r="O370" s="219">
        <v>0</v>
      </c>
      <c r="P370" s="246">
        <v>0</v>
      </c>
      <c r="Q370" s="246">
        <v>0</v>
      </c>
      <c r="R370" s="246">
        <v>0</v>
      </c>
      <c r="S370" s="247">
        <v>0</v>
      </c>
      <c r="T370" s="8">
        <f t="shared" si="29"/>
        <v>0</v>
      </c>
    </row>
    <row r="371" spans="1:20" ht="31.5">
      <c r="A371" s="627"/>
      <c r="B371" s="630"/>
      <c r="C371" s="679"/>
      <c r="D371" s="674"/>
      <c r="E371" s="677"/>
      <c r="F371" s="70" t="s">
        <v>218</v>
      </c>
      <c r="G371" s="69">
        <v>1</v>
      </c>
      <c r="H371" s="217">
        <v>0</v>
      </c>
      <c r="I371" s="218">
        <v>0</v>
      </c>
      <c r="J371" s="219">
        <v>0</v>
      </c>
      <c r="K371" s="219">
        <v>0</v>
      </c>
      <c r="L371" s="219">
        <v>0</v>
      </c>
      <c r="M371" s="219">
        <v>0</v>
      </c>
      <c r="N371" s="219">
        <v>0</v>
      </c>
      <c r="O371" s="219">
        <v>0</v>
      </c>
      <c r="P371" s="219">
        <v>0</v>
      </c>
      <c r="Q371" s="219">
        <v>0</v>
      </c>
      <c r="R371" s="219">
        <v>0</v>
      </c>
      <c r="S371" s="220">
        <v>0</v>
      </c>
      <c r="T371" s="8">
        <f t="shared" si="29"/>
        <v>0</v>
      </c>
    </row>
    <row r="372" spans="1:20" ht="31.5">
      <c r="A372" s="627"/>
      <c r="B372" s="630"/>
      <c r="C372" s="679"/>
      <c r="D372" s="674"/>
      <c r="E372" s="677"/>
      <c r="F372" s="70" t="s">
        <v>110</v>
      </c>
      <c r="G372" s="69">
        <v>1</v>
      </c>
      <c r="H372" s="217">
        <v>0</v>
      </c>
      <c r="I372" s="218">
        <v>0</v>
      </c>
      <c r="J372" s="219">
        <v>0</v>
      </c>
      <c r="K372" s="219">
        <v>0</v>
      </c>
      <c r="L372" s="219">
        <v>0</v>
      </c>
      <c r="M372" s="219">
        <v>0</v>
      </c>
      <c r="N372" s="219">
        <v>0</v>
      </c>
      <c r="O372" s="219">
        <v>0</v>
      </c>
      <c r="P372" s="219">
        <v>0</v>
      </c>
      <c r="Q372" s="219">
        <v>0</v>
      </c>
      <c r="R372" s="219">
        <v>0</v>
      </c>
      <c r="S372" s="220">
        <v>0</v>
      </c>
      <c r="T372" s="8">
        <f t="shared" si="29"/>
        <v>0</v>
      </c>
    </row>
    <row r="373" spans="1:20">
      <c r="A373" s="627"/>
      <c r="B373" s="630"/>
      <c r="C373" s="679"/>
      <c r="D373" s="674"/>
      <c r="E373" s="677"/>
      <c r="F373" s="70" t="s">
        <v>79</v>
      </c>
      <c r="G373" s="69">
        <v>1</v>
      </c>
      <c r="H373" s="217">
        <v>0</v>
      </c>
      <c r="I373" s="218">
        <v>0</v>
      </c>
      <c r="J373" s="219">
        <v>0</v>
      </c>
      <c r="K373" s="219">
        <v>0</v>
      </c>
      <c r="L373" s="219">
        <v>0</v>
      </c>
      <c r="M373" s="219">
        <v>0</v>
      </c>
      <c r="N373" s="219">
        <v>0</v>
      </c>
      <c r="O373" s="219">
        <v>0</v>
      </c>
      <c r="P373" s="219">
        <v>0</v>
      </c>
      <c r="Q373" s="219">
        <v>0</v>
      </c>
      <c r="R373" s="219">
        <v>0</v>
      </c>
      <c r="S373" s="220">
        <v>0</v>
      </c>
      <c r="T373" s="8">
        <f t="shared" si="29"/>
        <v>0</v>
      </c>
    </row>
    <row r="374" spans="1:20">
      <c r="A374" s="627"/>
      <c r="B374" s="630"/>
      <c r="C374" s="679"/>
      <c r="D374" s="674"/>
      <c r="E374" s="677" t="s">
        <v>111</v>
      </c>
      <c r="F374" s="68" t="s">
        <v>107</v>
      </c>
      <c r="G374" s="69">
        <v>1</v>
      </c>
      <c r="H374" s="245">
        <v>0</v>
      </c>
      <c r="I374" s="218">
        <v>0</v>
      </c>
      <c r="J374" s="219">
        <v>0</v>
      </c>
      <c r="K374" s="219">
        <v>0</v>
      </c>
      <c r="L374" s="219">
        <v>0</v>
      </c>
      <c r="M374" s="219">
        <v>0</v>
      </c>
      <c r="N374" s="219">
        <v>0</v>
      </c>
      <c r="O374" s="219">
        <v>0</v>
      </c>
      <c r="P374" s="219">
        <v>0</v>
      </c>
      <c r="Q374" s="219">
        <v>0</v>
      </c>
      <c r="R374" s="219">
        <v>0</v>
      </c>
      <c r="S374" s="220">
        <v>0</v>
      </c>
      <c r="T374" s="8">
        <f t="shared" si="29"/>
        <v>0</v>
      </c>
    </row>
    <row r="375" spans="1:20" ht="47.25">
      <c r="A375" s="627"/>
      <c r="B375" s="630"/>
      <c r="C375" s="679"/>
      <c r="D375" s="674"/>
      <c r="E375" s="677"/>
      <c r="F375" s="68" t="s">
        <v>112</v>
      </c>
      <c r="G375" s="69">
        <v>1</v>
      </c>
      <c r="H375" s="245">
        <v>0</v>
      </c>
      <c r="I375" s="218">
        <v>0</v>
      </c>
      <c r="J375" s="219">
        <v>0</v>
      </c>
      <c r="K375" s="219">
        <v>0</v>
      </c>
      <c r="L375" s="219">
        <v>0</v>
      </c>
      <c r="M375" s="219">
        <v>0</v>
      </c>
      <c r="N375" s="219">
        <v>0</v>
      </c>
      <c r="O375" s="246">
        <v>0</v>
      </c>
      <c r="P375" s="246">
        <v>0</v>
      </c>
      <c r="Q375" s="246">
        <v>0</v>
      </c>
      <c r="R375" s="246">
        <v>0</v>
      </c>
      <c r="S375" s="247">
        <v>0</v>
      </c>
      <c r="T375" s="8">
        <f t="shared" si="29"/>
        <v>0</v>
      </c>
    </row>
    <row r="376" spans="1:20">
      <c r="A376" s="627"/>
      <c r="B376" s="630"/>
      <c r="C376" s="679"/>
      <c r="D376" s="674"/>
      <c r="E376" s="677"/>
      <c r="F376" s="70" t="s">
        <v>79</v>
      </c>
      <c r="G376" s="69">
        <v>1</v>
      </c>
      <c r="H376" s="217">
        <v>0</v>
      </c>
      <c r="I376" s="218">
        <v>0</v>
      </c>
      <c r="J376" s="219">
        <v>0</v>
      </c>
      <c r="K376" s="219">
        <v>0</v>
      </c>
      <c r="L376" s="219">
        <v>0</v>
      </c>
      <c r="M376" s="219">
        <v>0</v>
      </c>
      <c r="N376" s="219">
        <v>0</v>
      </c>
      <c r="O376" s="219">
        <v>0</v>
      </c>
      <c r="P376" s="219">
        <v>0</v>
      </c>
      <c r="Q376" s="219">
        <v>0</v>
      </c>
      <c r="R376" s="219">
        <v>0</v>
      </c>
      <c r="S376" s="220">
        <v>0</v>
      </c>
      <c r="T376" s="8">
        <f t="shared" si="29"/>
        <v>0</v>
      </c>
    </row>
    <row r="377" spans="1:20">
      <c r="A377" s="627"/>
      <c r="B377" s="630"/>
      <c r="C377" s="679"/>
      <c r="D377" s="674"/>
      <c r="E377" s="71" t="s">
        <v>34</v>
      </c>
      <c r="F377" s="70" t="s">
        <v>35</v>
      </c>
      <c r="G377" s="69">
        <v>1</v>
      </c>
      <c r="H377" s="217">
        <v>0</v>
      </c>
      <c r="I377" s="218">
        <v>0</v>
      </c>
      <c r="J377" s="219">
        <v>0</v>
      </c>
      <c r="K377" s="219">
        <v>0</v>
      </c>
      <c r="L377" s="219">
        <v>0</v>
      </c>
      <c r="M377" s="219">
        <v>0</v>
      </c>
      <c r="N377" s="219">
        <v>0</v>
      </c>
      <c r="O377" s="219">
        <v>0</v>
      </c>
      <c r="P377" s="219">
        <v>0</v>
      </c>
      <c r="Q377" s="219">
        <v>0</v>
      </c>
      <c r="R377" s="219">
        <v>0</v>
      </c>
      <c r="S377" s="220">
        <v>0</v>
      </c>
      <c r="T377" s="8">
        <f t="shared" si="29"/>
        <v>0</v>
      </c>
    </row>
    <row r="378" spans="1:20" ht="63.75" thickBot="1">
      <c r="A378" s="627"/>
      <c r="B378" s="630"/>
      <c r="C378" s="679"/>
      <c r="D378" s="675"/>
      <c r="E378" s="72" t="s">
        <v>36</v>
      </c>
      <c r="F378" s="73" t="s">
        <v>113</v>
      </c>
      <c r="G378" s="74">
        <v>1</v>
      </c>
      <c r="H378" s="217">
        <v>0</v>
      </c>
      <c r="I378" s="219">
        <v>0</v>
      </c>
      <c r="J378" s="219">
        <v>0</v>
      </c>
      <c r="K378" s="219">
        <v>0</v>
      </c>
      <c r="L378" s="219">
        <v>0</v>
      </c>
      <c r="M378" s="219">
        <v>0</v>
      </c>
      <c r="N378" s="219">
        <v>0</v>
      </c>
      <c r="O378" s="219">
        <v>0</v>
      </c>
      <c r="P378" s="219">
        <v>0</v>
      </c>
      <c r="Q378" s="219">
        <v>0</v>
      </c>
      <c r="R378" s="219">
        <v>0</v>
      </c>
      <c r="S378" s="220">
        <v>0</v>
      </c>
      <c r="T378" s="8">
        <f t="shared" si="29"/>
        <v>0</v>
      </c>
    </row>
    <row r="379" spans="1:20" ht="30">
      <c r="A379" s="627"/>
      <c r="B379" s="630"/>
      <c r="C379" s="679"/>
      <c r="D379" s="684" t="s">
        <v>114</v>
      </c>
      <c r="E379" s="75" t="s">
        <v>115</v>
      </c>
      <c r="F379" s="76" t="s">
        <v>116</v>
      </c>
      <c r="G379" s="77">
        <v>1</v>
      </c>
      <c r="H379" s="239">
        <v>0</v>
      </c>
      <c r="I379" s="240">
        <v>0</v>
      </c>
      <c r="J379" s="215">
        <v>0</v>
      </c>
      <c r="K379" s="240">
        <v>0</v>
      </c>
      <c r="L379" s="240">
        <v>0</v>
      </c>
      <c r="M379" s="240">
        <v>0</v>
      </c>
      <c r="N379" s="240">
        <v>0</v>
      </c>
      <c r="O379" s="240">
        <v>0</v>
      </c>
      <c r="P379" s="240">
        <v>0</v>
      </c>
      <c r="Q379" s="240">
        <v>0</v>
      </c>
      <c r="R379" s="240">
        <v>0</v>
      </c>
      <c r="S379" s="243">
        <v>0</v>
      </c>
      <c r="T379" s="8">
        <f t="shared" si="29"/>
        <v>0</v>
      </c>
    </row>
    <row r="380" spans="1:20">
      <c r="A380" s="627"/>
      <c r="B380" s="630"/>
      <c r="C380" s="679"/>
      <c r="D380" s="684"/>
      <c r="E380" s="78" t="s">
        <v>117</v>
      </c>
      <c r="F380" s="76" t="s">
        <v>59</v>
      </c>
      <c r="G380" s="79">
        <v>1</v>
      </c>
      <c r="H380" s="245">
        <v>0</v>
      </c>
      <c r="I380" s="250">
        <v>0</v>
      </c>
      <c r="J380" s="246">
        <v>0</v>
      </c>
      <c r="K380" s="246">
        <v>0</v>
      </c>
      <c r="L380" s="219">
        <v>0</v>
      </c>
      <c r="M380" s="246">
        <v>0</v>
      </c>
      <c r="N380" s="246">
        <v>0</v>
      </c>
      <c r="O380" s="246">
        <v>0</v>
      </c>
      <c r="P380" s="246">
        <v>0</v>
      </c>
      <c r="Q380" s="246">
        <v>0</v>
      </c>
      <c r="R380" s="246">
        <v>0</v>
      </c>
      <c r="S380" s="247">
        <v>0</v>
      </c>
      <c r="T380" s="8">
        <f t="shared" si="29"/>
        <v>0</v>
      </c>
    </row>
    <row r="381" spans="1:20">
      <c r="A381" s="627"/>
      <c r="B381" s="630"/>
      <c r="C381" s="679"/>
      <c r="D381" s="684"/>
      <c r="E381" s="686" t="s">
        <v>75</v>
      </c>
      <c r="F381" s="80" t="s">
        <v>60</v>
      </c>
      <c r="G381" s="79">
        <v>1</v>
      </c>
      <c r="H381" s="245">
        <v>0</v>
      </c>
      <c r="I381" s="250">
        <v>0</v>
      </c>
      <c r="J381" s="246">
        <v>0</v>
      </c>
      <c r="K381" s="219">
        <v>0</v>
      </c>
      <c r="L381" s="219">
        <v>0</v>
      </c>
      <c r="M381" s="219">
        <v>0</v>
      </c>
      <c r="N381" s="219">
        <v>0</v>
      </c>
      <c r="O381" s="246">
        <v>0</v>
      </c>
      <c r="P381" s="246">
        <v>0</v>
      </c>
      <c r="Q381" s="246">
        <v>0</v>
      </c>
      <c r="R381" s="246">
        <v>0</v>
      </c>
      <c r="S381" s="247">
        <v>0</v>
      </c>
      <c r="T381" s="8">
        <f t="shared" si="29"/>
        <v>0</v>
      </c>
    </row>
    <row r="382" spans="1:20" ht="30">
      <c r="A382" s="627"/>
      <c r="B382" s="630"/>
      <c r="C382" s="679"/>
      <c r="D382" s="684"/>
      <c r="E382" s="687"/>
      <c r="F382" s="80" t="s">
        <v>118</v>
      </c>
      <c r="G382" s="79">
        <v>0</v>
      </c>
      <c r="H382" s="217">
        <v>0</v>
      </c>
      <c r="I382" s="218">
        <v>0</v>
      </c>
      <c r="J382" s="219">
        <v>0</v>
      </c>
      <c r="K382" s="219">
        <v>0</v>
      </c>
      <c r="L382" s="219">
        <v>0</v>
      </c>
      <c r="M382" s="219">
        <v>0</v>
      </c>
      <c r="N382" s="219">
        <v>0</v>
      </c>
      <c r="O382" s="219">
        <v>0</v>
      </c>
      <c r="P382" s="219">
        <v>0</v>
      </c>
      <c r="Q382" s="219">
        <v>0</v>
      </c>
      <c r="R382" s="219">
        <v>0</v>
      </c>
      <c r="S382" s="220">
        <v>0</v>
      </c>
      <c r="T382" s="8">
        <f t="shared" si="29"/>
        <v>0</v>
      </c>
    </row>
    <row r="383" spans="1:20">
      <c r="A383" s="627"/>
      <c r="B383" s="630"/>
      <c r="C383" s="679"/>
      <c r="D383" s="684"/>
      <c r="E383" s="688"/>
      <c r="F383" s="80" t="s">
        <v>79</v>
      </c>
      <c r="G383" s="79">
        <v>1</v>
      </c>
      <c r="H383" s="217">
        <v>0</v>
      </c>
      <c r="I383" s="218">
        <v>0</v>
      </c>
      <c r="J383" s="219">
        <v>0</v>
      </c>
      <c r="K383" s="219">
        <v>0</v>
      </c>
      <c r="L383" s="219">
        <v>0</v>
      </c>
      <c r="M383" s="219">
        <v>0</v>
      </c>
      <c r="N383" s="219">
        <v>0</v>
      </c>
      <c r="O383" s="219">
        <v>0</v>
      </c>
      <c r="P383" s="219">
        <v>0</v>
      </c>
      <c r="Q383" s="219">
        <v>0</v>
      </c>
      <c r="R383" s="219">
        <v>0</v>
      </c>
      <c r="S383" s="220">
        <v>0</v>
      </c>
      <c r="T383" s="8">
        <f t="shared" si="29"/>
        <v>0</v>
      </c>
    </row>
    <row r="384" spans="1:20">
      <c r="A384" s="627"/>
      <c r="B384" s="630"/>
      <c r="C384" s="679"/>
      <c r="D384" s="684"/>
      <c r="E384" s="78" t="s">
        <v>34</v>
      </c>
      <c r="F384" s="80" t="s">
        <v>35</v>
      </c>
      <c r="G384" s="79">
        <v>1</v>
      </c>
      <c r="H384" s="217">
        <v>0</v>
      </c>
      <c r="I384" s="218">
        <v>0</v>
      </c>
      <c r="J384" s="219">
        <v>0</v>
      </c>
      <c r="K384" s="219">
        <v>0</v>
      </c>
      <c r="L384" s="219">
        <v>0</v>
      </c>
      <c r="M384" s="219">
        <v>0</v>
      </c>
      <c r="N384" s="219">
        <v>0</v>
      </c>
      <c r="O384" s="219">
        <v>0</v>
      </c>
      <c r="P384" s="219">
        <v>0</v>
      </c>
      <c r="Q384" s="219">
        <v>0</v>
      </c>
      <c r="R384" s="219">
        <v>0</v>
      </c>
      <c r="S384" s="220">
        <v>0</v>
      </c>
      <c r="T384" s="8">
        <f t="shared" si="29"/>
        <v>0</v>
      </c>
    </row>
    <row r="385" spans="1:20" ht="45">
      <c r="A385" s="627"/>
      <c r="B385" s="630"/>
      <c r="C385" s="679"/>
      <c r="D385" s="684"/>
      <c r="E385" s="78" t="s">
        <v>36</v>
      </c>
      <c r="F385" s="80" t="s">
        <v>119</v>
      </c>
      <c r="G385" s="79">
        <v>1</v>
      </c>
      <c r="H385" s="217">
        <v>0</v>
      </c>
      <c r="I385" s="218">
        <v>0</v>
      </c>
      <c r="J385" s="219">
        <v>0</v>
      </c>
      <c r="K385" s="219">
        <v>0</v>
      </c>
      <c r="L385" s="219">
        <v>0</v>
      </c>
      <c r="M385" s="219">
        <v>0</v>
      </c>
      <c r="N385" s="219">
        <v>0</v>
      </c>
      <c r="O385" s="219">
        <v>0</v>
      </c>
      <c r="P385" s="219">
        <v>0</v>
      </c>
      <c r="Q385" s="219">
        <v>0</v>
      </c>
      <c r="R385" s="219">
        <v>0</v>
      </c>
      <c r="S385" s="220">
        <v>0</v>
      </c>
      <c r="T385" s="8">
        <f t="shared" si="29"/>
        <v>0</v>
      </c>
    </row>
    <row r="386" spans="1:20" ht="16.5" thickBot="1">
      <c r="A386" s="627"/>
      <c r="B386" s="630"/>
      <c r="C386" s="679"/>
      <c r="D386" s="685"/>
      <c r="E386" s="81" t="s">
        <v>38</v>
      </c>
      <c r="F386" s="82" t="s">
        <v>52</v>
      </c>
      <c r="G386" s="83">
        <v>1</v>
      </c>
      <c r="H386" s="221">
        <v>0</v>
      </c>
      <c r="I386" s="222">
        <v>0</v>
      </c>
      <c r="J386" s="223">
        <v>0</v>
      </c>
      <c r="K386" s="223">
        <v>0</v>
      </c>
      <c r="L386" s="223">
        <v>0</v>
      </c>
      <c r="M386" s="223">
        <v>0</v>
      </c>
      <c r="N386" s="223">
        <v>0</v>
      </c>
      <c r="O386" s="223">
        <v>0</v>
      </c>
      <c r="P386" s="223">
        <v>0</v>
      </c>
      <c r="Q386" s="223">
        <v>0</v>
      </c>
      <c r="R386" s="223">
        <v>0</v>
      </c>
      <c r="S386" s="224">
        <v>0</v>
      </c>
      <c r="T386" s="8">
        <f t="shared" si="29"/>
        <v>0</v>
      </c>
    </row>
    <row r="387" spans="1:20">
      <c r="A387" s="627"/>
      <c r="B387" s="630"/>
      <c r="C387" s="679"/>
      <c r="D387" s="642" t="s">
        <v>120</v>
      </c>
      <c r="E387" s="84" t="s">
        <v>121</v>
      </c>
      <c r="F387" s="85" t="s">
        <v>116</v>
      </c>
      <c r="G387" s="86">
        <v>1</v>
      </c>
      <c r="H387" s="255">
        <v>0</v>
      </c>
      <c r="I387" s="229">
        <v>0</v>
      </c>
      <c r="J387" s="256">
        <v>0</v>
      </c>
      <c r="K387" s="256">
        <v>0</v>
      </c>
      <c r="L387" s="253">
        <v>0</v>
      </c>
      <c r="M387" s="253">
        <v>0</v>
      </c>
      <c r="N387" s="253">
        <v>0</v>
      </c>
      <c r="O387" s="253">
        <v>0</v>
      </c>
      <c r="P387" s="253">
        <v>0</v>
      </c>
      <c r="Q387" s="253">
        <v>0</v>
      </c>
      <c r="R387" s="253">
        <v>0</v>
      </c>
      <c r="S387" s="254">
        <v>0</v>
      </c>
      <c r="T387" s="8">
        <f t="shared" si="29"/>
        <v>0</v>
      </c>
    </row>
    <row r="388" spans="1:20" ht="31.5">
      <c r="A388" s="627"/>
      <c r="B388" s="630"/>
      <c r="C388" s="679"/>
      <c r="D388" s="643"/>
      <c r="E388" s="37" t="s">
        <v>122</v>
      </c>
      <c r="F388" s="87" t="s">
        <v>59</v>
      </c>
      <c r="G388" s="41">
        <v>1</v>
      </c>
      <c r="H388" s="245">
        <v>0</v>
      </c>
      <c r="I388" s="249">
        <v>0</v>
      </c>
      <c r="J388" s="246">
        <v>0</v>
      </c>
      <c r="K388" s="219">
        <v>0</v>
      </c>
      <c r="L388" s="219">
        <v>0</v>
      </c>
      <c r="M388" s="219">
        <v>0</v>
      </c>
      <c r="N388" s="219">
        <v>0</v>
      </c>
      <c r="O388" s="246">
        <v>0</v>
      </c>
      <c r="P388" s="246">
        <v>0</v>
      </c>
      <c r="Q388" s="246">
        <v>0</v>
      </c>
      <c r="R388" s="246">
        <v>0</v>
      </c>
      <c r="S388" s="247">
        <v>0</v>
      </c>
      <c r="T388" s="8">
        <f t="shared" si="29"/>
        <v>0</v>
      </c>
    </row>
    <row r="389" spans="1:20">
      <c r="A389" s="627"/>
      <c r="B389" s="630"/>
      <c r="C389" s="679"/>
      <c r="D389" s="643"/>
      <c r="E389" s="600" t="s">
        <v>75</v>
      </c>
      <c r="F389" s="88" t="s">
        <v>60</v>
      </c>
      <c r="G389" s="41">
        <v>1</v>
      </c>
      <c r="H389" s="245">
        <v>0</v>
      </c>
      <c r="I389" s="250">
        <v>0</v>
      </c>
      <c r="J389" s="246">
        <v>0</v>
      </c>
      <c r="K389" s="219">
        <v>0</v>
      </c>
      <c r="L389" s="219">
        <v>0</v>
      </c>
      <c r="M389" s="219">
        <v>0</v>
      </c>
      <c r="N389" s="219">
        <v>0</v>
      </c>
      <c r="O389" s="246">
        <v>0</v>
      </c>
      <c r="P389" s="246">
        <v>0</v>
      </c>
      <c r="Q389" s="246">
        <v>0</v>
      </c>
      <c r="R389" s="246">
        <v>0</v>
      </c>
      <c r="S389" s="247">
        <v>0</v>
      </c>
      <c r="T389" s="8">
        <f t="shared" si="29"/>
        <v>0</v>
      </c>
    </row>
    <row r="390" spans="1:20">
      <c r="A390" s="627"/>
      <c r="B390" s="630"/>
      <c r="C390" s="679"/>
      <c r="D390" s="643"/>
      <c r="E390" s="601"/>
      <c r="F390" s="88" t="s">
        <v>79</v>
      </c>
      <c r="G390" s="41">
        <v>1</v>
      </c>
      <c r="H390" s="217">
        <v>0</v>
      </c>
      <c r="I390" s="218">
        <v>0</v>
      </c>
      <c r="J390" s="219">
        <v>0</v>
      </c>
      <c r="K390" s="219">
        <v>0</v>
      </c>
      <c r="L390" s="219">
        <v>0</v>
      </c>
      <c r="M390" s="219">
        <v>0</v>
      </c>
      <c r="N390" s="219">
        <v>0</v>
      </c>
      <c r="O390" s="219">
        <v>0</v>
      </c>
      <c r="P390" s="219">
        <v>0</v>
      </c>
      <c r="Q390" s="219">
        <v>0</v>
      </c>
      <c r="R390" s="219">
        <v>0</v>
      </c>
      <c r="S390" s="220">
        <v>0</v>
      </c>
      <c r="T390" s="8">
        <f t="shared" si="29"/>
        <v>0</v>
      </c>
    </row>
    <row r="391" spans="1:20" ht="31.5">
      <c r="A391" s="627"/>
      <c r="B391" s="630"/>
      <c r="C391" s="679"/>
      <c r="D391" s="643"/>
      <c r="E391" s="601"/>
      <c r="F391" s="88" t="s">
        <v>123</v>
      </c>
      <c r="G391" s="89">
        <v>0.01</v>
      </c>
      <c r="H391" s="217">
        <v>0</v>
      </c>
      <c r="I391" s="218">
        <v>0</v>
      </c>
      <c r="J391" s="219">
        <v>0</v>
      </c>
      <c r="K391" s="219">
        <v>0</v>
      </c>
      <c r="L391" s="219">
        <v>0</v>
      </c>
      <c r="M391" s="219">
        <v>0</v>
      </c>
      <c r="N391" s="219">
        <v>0</v>
      </c>
      <c r="O391" s="219">
        <v>0</v>
      </c>
      <c r="P391" s="219">
        <v>0</v>
      </c>
      <c r="Q391" s="219">
        <v>0</v>
      </c>
      <c r="R391" s="219">
        <v>0</v>
      </c>
      <c r="S391" s="220">
        <v>0</v>
      </c>
      <c r="T391" s="8">
        <f t="shared" si="29"/>
        <v>0</v>
      </c>
    </row>
    <row r="392" spans="1:20">
      <c r="A392" s="627"/>
      <c r="B392" s="630"/>
      <c r="C392" s="679"/>
      <c r="D392" s="643"/>
      <c r="E392" s="601"/>
      <c r="F392" s="88" t="s">
        <v>124</v>
      </c>
      <c r="G392" s="41">
        <v>1</v>
      </c>
      <c r="H392" s="217">
        <v>0</v>
      </c>
      <c r="I392" s="218">
        <v>0</v>
      </c>
      <c r="J392" s="219">
        <v>0</v>
      </c>
      <c r="K392" s="219">
        <v>0</v>
      </c>
      <c r="L392" s="219">
        <v>0</v>
      </c>
      <c r="M392" s="219">
        <v>0</v>
      </c>
      <c r="N392" s="219">
        <v>0</v>
      </c>
      <c r="O392" s="219">
        <v>0</v>
      </c>
      <c r="P392" s="219">
        <v>0</v>
      </c>
      <c r="Q392" s="219">
        <v>0</v>
      </c>
      <c r="R392" s="219">
        <v>0</v>
      </c>
      <c r="S392" s="220">
        <v>0</v>
      </c>
      <c r="T392" s="8">
        <f t="shared" si="29"/>
        <v>0</v>
      </c>
    </row>
    <row r="393" spans="1:20" ht="31.5">
      <c r="A393" s="627"/>
      <c r="B393" s="630"/>
      <c r="C393" s="679"/>
      <c r="D393" s="643"/>
      <c r="E393" s="602"/>
      <c r="F393" s="88" t="s">
        <v>125</v>
      </c>
      <c r="G393" s="41">
        <v>1</v>
      </c>
      <c r="H393" s="217">
        <v>0</v>
      </c>
      <c r="I393" s="218">
        <v>0</v>
      </c>
      <c r="J393" s="219">
        <v>0</v>
      </c>
      <c r="K393" s="219">
        <v>0</v>
      </c>
      <c r="L393" s="219">
        <v>0</v>
      </c>
      <c r="M393" s="219">
        <v>0</v>
      </c>
      <c r="N393" s="219">
        <v>0</v>
      </c>
      <c r="O393" s="219">
        <v>0</v>
      </c>
      <c r="P393" s="219">
        <v>0</v>
      </c>
      <c r="Q393" s="219">
        <v>0</v>
      </c>
      <c r="R393" s="219">
        <v>0</v>
      </c>
      <c r="S393" s="220">
        <v>0</v>
      </c>
      <c r="T393" s="8">
        <f t="shared" si="29"/>
        <v>0</v>
      </c>
    </row>
    <row r="394" spans="1:20">
      <c r="A394" s="627"/>
      <c r="B394" s="630"/>
      <c r="C394" s="679"/>
      <c r="D394" s="643"/>
      <c r="E394" s="37" t="s">
        <v>34</v>
      </c>
      <c r="F394" s="88" t="s">
        <v>35</v>
      </c>
      <c r="G394" s="41">
        <v>1</v>
      </c>
      <c r="H394" s="217">
        <v>0</v>
      </c>
      <c r="I394" s="218">
        <v>0</v>
      </c>
      <c r="J394" s="219">
        <v>0</v>
      </c>
      <c r="K394" s="219">
        <v>0</v>
      </c>
      <c r="L394" s="219">
        <v>0</v>
      </c>
      <c r="M394" s="219">
        <v>0</v>
      </c>
      <c r="N394" s="219">
        <v>0</v>
      </c>
      <c r="O394" s="219">
        <v>0</v>
      </c>
      <c r="P394" s="219">
        <v>0</v>
      </c>
      <c r="Q394" s="219">
        <v>0</v>
      </c>
      <c r="R394" s="219">
        <v>0</v>
      </c>
      <c r="S394" s="220">
        <v>0</v>
      </c>
      <c r="T394" s="8">
        <f t="shared" si="29"/>
        <v>0</v>
      </c>
    </row>
    <row r="395" spans="1:20" ht="63">
      <c r="A395" s="627"/>
      <c r="B395" s="630"/>
      <c r="C395" s="679"/>
      <c r="D395" s="643"/>
      <c r="E395" s="37" t="s">
        <v>36</v>
      </c>
      <c r="F395" s="88" t="s">
        <v>126</v>
      </c>
      <c r="G395" s="41">
        <v>1</v>
      </c>
      <c r="H395" s="217">
        <v>0</v>
      </c>
      <c r="I395" s="218">
        <v>0</v>
      </c>
      <c r="J395" s="219">
        <v>0</v>
      </c>
      <c r="K395" s="219">
        <v>0</v>
      </c>
      <c r="L395" s="219">
        <v>0</v>
      </c>
      <c r="M395" s="219">
        <v>0</v>
      </c>
      <c r="N395" s="219">
        <v>0</v>
      </c>
      <c r="O395" s="219">
        <v>0</v>
      </c>
      <c r="P395" s="219">
        <v>0</v>
      </c>
      <c r="Q395" s="219">
        <v>0</v>
      </c>
      <c r="R395" s="219">
        <v>0</v>
      </c>
      <c r="S395" s="220">
        <v>0</v>
      </c>
      <c r="T395" s="8">
        <f t="shared" si="29"/>
        <v>0</v>
      </c>
    </row>
    <row r="396" spans="1:20" ht="16.5" thickBot="1">
      <c r="A396" s="627"/>
      <c r="B396" s="630"/>
      <c r="C396" s="679"/>
      <c r="D396" s="644"/>
      <c r="E396" s="43" t="s">
        <v>38</v>
      </c>
      <c r="F396" s="90" t="s">
        <v>39</v>
      </c>
      <c r="G396" s="45">
        <v>1</v>
      </c>
      <c r="H396" s="221">
        <v>0</v>
      </c>
      <c r="I396" s="222">
        <v>0</v>
      </c>
      <c r="J396" s="223">
        <v>0</v>
      </c>
      <c r="K396" s="223">
        <v>0</v>
      </c>
      <c r="L396" s="223">
        <v>0</v>
      </c>
      <c r="M396" s="219">
        <v>0</v>
      </c>
      <c r="N396" s="223">
        <v>0</v>
      </c>
      <c r="O396" s="223">
        <v>0</v>
      </c>
      <c r="P396" s="223">
        <v>0</v>
      </c>
      <c r="Q396" s="223">
        <v>0</v>
      </c>
      <c r="R396" s="223">
        <v>0</v>
      </c>
      <c r="S396" s="224">
        <v>0</v>
      </c>
      <c r="T396" s="8">
        <f t="shared" si="29"/>
        <v>0</v>
      </c>
    </row>
    <row r="397" spans="1:20">
      <c r="A397" s="627"/>
      <c r="B397" s="630"/>
      <c r="C397" s="679"/>
      <c r="D397" s="603" t="s">
        <v>127</v>
      </c>
      <c r="E397" s="91" t="s">
        <v>128</v>
      </c>
      <c r="F397" s="47" t="s">
        <v>116</v>
      </c>
      <c r="G397" s="48">
        <v>1</v>
      </c>
      <c r="H397" s="213">
        <v>0</v>
      </c>
      <c r="I397" s="218">
        <v>0</v>
      </c>
      <c r="J397" s="240">
        <v>0</v>
      </c>
      <c r="K397" s="240">
        <v>0</v>
      </c>
      <c r="L397" s="240">
        <v>0</v>
      </c>
      <c r="M397" s="240">
        <v>0</v>
      </c>
      <c r="N397" s="240">
        <v>0</v>
      </c>
      <c r="O397" s="240">
        <v>0</v>
      </c>
      <c r="P397" s="240">
        <v>0</v>
      </c>
      <c r="Q397" s="240">
        <v>0</v>
      </c>
      <c r="R397" s="240">
        <v>0</v>
      </c>
      <c r="S397" s="243">
        <v>0</v>
      </c>
      <c r="T397" s="8">
        <f t="shared" si="29"/>
        <v>0</v>
      </c>
    </row>
    <row r="398" spans="1:20" ht="47.25">
      <c r="A398" s="627"/>
      <c r="B398" s="630"/>
      <c r="C398" s="679"/>
      <c r="D398" s="604"/>
      <c r="E398" s="92" t="s">
        <v>129</v>
      </c>
      <c r="F398" s="93" t="s">
        <v>130</v>
      </c>
      <c r="G398" s="51">
        <v>1</v>
      </c>
      <c r="H398" s="245">
        <v>0</v>
      </c>
      <c r="I398" s="218">
        <v>0</v>
      </c>
      <c r="J398" s="219">
        <v>0</v>
      </c>
      <c r="K398" s="219">
        <v>0</v>
      </c>
      <c r="L398" s="219">
        <v>0</v>
      </c>
      <c r="M398" s="219">
        <v>0</v>
      </c>
      <c r="N398" s="219">
        <v>0</v>
      </c>
      <c r="O398" s="219">
        <v>0</v>
      </c>
      <c r="P398" s="219">
        <v>0</v>
      </c>
      <c r="Q398" s="219">
        <v>0</v>
      </c>
      <c r="R398" s="219">
        <v>0</v>
      </c>
      <c r="S398" s="220">
        <v>0</v>
      </c>
      <c r="T398" s="8">
        <f t="shared" si="29"/>
        <v>0</v>
      </c>
    </row>
    <row r="399" spans="1:20" ht="31.5">
      <c r="A399" s="627"/>
      <c r="B399" s="630"/>
      <c r="C399" s="679"/>
      <c r="D399" s="604"/>
      <c r="E399" s="606" t="s">
        <v>75</v>
      </c>
      <c r="F399" s="93" t="s">
        <v>131</v>
      </c>
      <c r="G399" s="51">
        <v>8.0000000000000002E-3</v>
      </c>
      <c r="H399" s="245">
        <v>0</v>
      </c>
      <c r="I399" s="218">
        <v>0</v>
      </c>
      <c r="J399" s="219">
        <v>0</v>
      </c>
      <c r="K399" s="219">
        <v>0</v>
      </c>
      <c r="L399" s="219">
        <v>0</v>
      </c>
      <c r="M399" s="219">
        <v>0</v>
      </c>
      <c r="N399" s="219">
        <v>0</v>
      </c>
      <c r="O399" s="219">
        <v>0</v>
      </c>
      <c r="P399" s="219">
        <v>0</v>
      </c>
      <c r="Q399" s="219">
        <v>0</v>
      </c>
      <c r="R399" s="219">
        <v>0</v>
      </c>
      <c r="S399" s="219">
        <v>0</v>
      </c>
      <c r="T399" s="94">
        <f t="shared" ref="T399:T401" si="30">SUM(H399:S399)/12</f>
        <v>0</v>
      </c>
    </row>
    <row r="400" spans="1:20" ht="47.25">
      <c r="A400" s="627"/>
      <c r="B400" s="630"/>
      <c r="C400" s="679"/>
      <c r="D400" s="604"/>
      <c r="E400" s="607"/>
      <c r="F400" s="93" t="s">
        <v>132</v>
      </c>
      <c r="G400" s="51">
        <v>1</v>
      </c>
      <c r="H400" s="217">
        <v>0</v>
      </c>
      <c r="I400" s="218">
        <v>0</v>
      </c>
      <c r="J400" s="219">
        <v>0</v>
      </c>
      <c r="K400" s="219">
        <v>0</v>
      </c>
      <c r="L400" s="219">
        <v>0</v>
      </c>
      <c r="M400" s="219">
        <v>0</v>
      </c>
      <c r="N400" s="219">
        <v>0</v>
      </c>
      <c r="O400" s="219">
        <v>0</v>
      </c>
      <c r="P400" s="219">
        <v>0</v>
      </c>
      <c r="Q400" s="219">
        <v>0</v>
      </c>
      <c r="R400" s="219">
        <v>0</v>
      </c>
      <c r="S400" s="219">
        <v>0</v>
      </c>
      <c r="T400" s="94">
        <f t="shared" si="30"/>
        <v>0</v>
      </c>
    </row>
    <row r="401" spans="1:20" ht="31.5">
      <c r="A401" s="627"/>
      <c r="B401" s="630"/>
      <c r="C401" s="679"/>
      <c r="D401" s="604"/>
      <c r="E401" s="607"/>
      <c r="F401" s="93" t="s">
        <v>133</v>
      </c>
      <c r="G401" s="51">
        <v>1</v>
      </c>
      <c r="H401" s="217">
        <v>0</v>
      </c>
      <c r="I401" s="218">
        <v>0</v>
      </c>
      <c r="J401" s="219">
        <v>0</v>
      </c>
      <c r="K401" s="219">
        <v>0</v>
      </c>
      <c r="L401" s="219">
        <v>0</v>
      </c>
      <c r="M401" s="219">
        <v>0</v>
      </c>
      <c r="N401" s="219">
        <v>0</v>
      </c>
      <c r="O401" s="219">
        <v>0</v>
      </c>
      <c r="P401" s="219">
        <v>0</v>
      </c>
      <c r="Q401" s="219">
        <v>0</v>
      </c>
      <c r="R401" s="219">
        <v>0</v>
      </c>
      <c r="S401" s="219">
        <v>0</v>
      </c>
      <c r="T401" s="94">
        <f t="shared" si="30"/>
        <v>0</v>
      </c>
    </row>
    <row r="402" spans="1:20">
      <c r="A402" s="627"/>
      <c r="B402" s="630"/>
      <c r="C402" s="679"/>
      <c r="D402" s="604"/>
      <c r="E402" s="608"/>
      <c r="F402" s="93" t="s">
        <v>79</v>
      </c>
      <c r="G402" s="51">
        <v>1</v>
      </c>
      <c r="H402" s="217">
        <v>0</v>
      </c>
      <c r="I402" s="218">
        <v>0</v>
      </c>
      <c r="J402" s="219">
        <v>0</v>
      </c>
      <c r="K402" s="219">
        <v>0</v>
      </c>
      <c r="L402" s="219">
        <v>0</v>
      </c>
      <c r="M402" s="219">
        <v>0</v>
      </c>
      <c r="N402" s="219">
        <v>0</v>
      </c>
      <c r="O402" s="219">
        <v>0</v>
      </c>
      <c r="P402" s="219">
        <v>0</v>
      </c>
      <c r="Q402" s="219">
        <v>0</v>
      </c>
      <c r="R402" s="232">
        <v>0</v>
      </c>
      <c r="S402" s="220">
        <v>0</v>
      </c>
      <c r="T402" s="8">
        <f t="shared" ref="T402:T407" si="31">SUM(H402:S402)/12</f>
        <v>0</v>
      </c>
    </row>
    <row r="403" spans="1:20">
      <c r="A403" s="627"/>
      <c r="B403" s="630"/>
      <c r="C403" s="679"/>
      <c r="D403" s="604"/>
      <c r="E403" s="92" t="s">
        <v>34</v>
      </c>
      <c r="F403" s="93" t="s">
        <v>35</v>
      </c>
      <c r="G403" s="51">
        <v>1</v>
      </c>
      <c r="H403" s="217">
        <v>0</v>
      </c>
      <c r="I403" s="218">
        <v>0</v>
      </c>
      <c r="J403" s="219">
        <v>0</v>
      </c>
      <c r="K403" s="219">
        <v>0</v>
      </c>
      <c r="L403" s="219">
        <v>0</v>
      </c>
      <c r="M403" s="219">
        <v>0</v>
      </c>
      <c r="N403" s="219">
        <v>0</v>
      </c>
      <c r="O403" s="219">
        <v>0</v>
      </c>
      <c r="P403" s="219">
        <v>0</v>
      </c>
      <c r="Q403" s="219">
        <v>0</v>
      </c>
      <c r="R403" s="219">
        <v>0</v>
      </c>
      <c r="S403" s="220">
        <v>0</v>
      </c>
      <c r="T403" s="8">
        <f t="shared" si="31"/>
        <v>0</v>
      </c>
    </row>
    <row r="404" spans="1:20" ht="47.25">
      <c r="A404" s="627"/>
      <c r="B404" s="630"/>
      <c r="C404" s="679"/>
      <c r="D404" s="604"/>
      <c r="E404" s="92" t="s">
        <v>36</v>
      </c>
      <c r="F404" s="93" t="s">
        <v>134</v>
      </c>
      <c r="G404" s="51">
        <v>1</v>
      </c>
      <c r="H404" s="217">
        <v>0</v>
      </c>
      <c r="I404" s="218">
        <v>0</v>
      </c>
      <c r="J404" s="219">
        <v>0</v>
      </c>
      <c r="K404" s="219">
        <v>0</v>
      </c>
      <c r="L404" s="219">
        <v>0</v>
      </c>
      <c r="M404" s="219">
        <v>0</v>
      </c>
      <c r="N404" s="219">
        <v>0</v>
      </c>
      <c r="O404" s="219">
        <v>0</v>
      </c>
      <c r="P404" s="219">
        <v>0</v>
      </c>
      <c r="Q404" s="219">
        <v>0</v>
      </c>
      <c r="R404" s="219">
        <v>0</v>
      </c>
      <c r="S404" s="220">
        <v>0</v>
      </c>
      <c r="T404" s="8">
        <f t="shared" si="31"/>
        <v>0</v>
      </c>
    </row>
    <row r="405" spans="1:20" ht="32.25" thickBot="1">
      <c r="A405" s="627"/>
      <c r="B405" s="630"/>
      <c r="C405" s="679"/>
      <c r="D405" s="605"/>
      <c r="E405" s="95" t="s">
        <v>38</v>
      </c>
      <c r="F405" s="96" t="s">
        <v>135</v>
      </c>
      <c r="G405" s="54">
        <v>1</v>
      </c>
      <c r="H405" s="221">
        <v>0</v>
      </c>
      <c r="I405" s="222">
        <v>0</v>
      </c>
      <c r="J405" s="223">
        <v>0</v>
      </c>
      <c r="K405" s="223">
        <v>0</v>
      </c>
      <c r="L405" s="223">
        <v>0</v>
      </c>
      <c r="M405" s="219">
        <v>0</v>
      </c>
      <c r="N405" s="223">
        <v>0</v>
      </c>
      <c r="O405" s="223">
        <v>0</v>
      </c>
      <c r="P405" s="223">
        <v>0</v>
      </c>
      <c r="Q405" s="223">
        <v>0</v>
      </c>
      <c r="R405" s="223">
        <v>0</v>
      </c>
      <c r="S405" s="224">
        <v>0</v>
      </c>
      <c r="T405" s="8">
        <f t="shared" si="31"/>
        <v>0</v>
      </c>
    </row>
    <row r="406" spans="1:20" ht="47.25">
      <c r="A406" s="627"/>
      <c r="B406" s="630"/>
      <c r="C406" s="679"/>
      <c r="D406" s="609" t="s">
        <v>136</v>
      </c>
      <c r="E406" s="97" t="s">
        <v>137</v>
      </c>
      <c r="F406" s="57" t="s">
        <v>116</v>
      </c>
      <c r="G406" s="58">
        <v>1</v>
      </c>
      <c r="H406" s="239">
        <v>0</v>
      </c>
      <c r="I406" s="250">
        <v>0</v>
      </c>
      <c r="J406" s="215">
        <v>0</v>
      </c>
      <c r="K406" s="240">
        <v>0</v>
      </c>
      <c r="L406" s="240">
        <v>0</v>
      </c>
      <c r="M406" s="253">
        <v>0</v>
      </c>
      <c r="N406" s="240">
        <v>0</v>
      </c>
      <c r="O406" s="240">
        <v>0</v>
      </c>
      <c r="P406" s="240">
        <v>0</v>
      </c>
      <c r="Q406" s="240">
        <v>0</v>
      </c>
      <c r="R406" s="240">
        <v>0</v>
      </c>
      <c r="S406" s="243">
        <v>0</v>
      </c>
      <c r="T406" s="8">
        <f t="shared" si="31"/>
        <v>0</v>
      </c>
    </row>
    <row r="407" spans="1:20" ht="31.5">
      <c r="A407" s="627"/>
      <c r="B407" s="630"/>
      <c r="C407" s="679"/>
      <c r="D407" s="610"/>
      <c r="E407" s="62" t="s">
        <v>122</v>
      </c>
      <c r="F407" s="98" t="s">
        <v>130</v>
      </c>
      <c r="G407" s="60">
        <v>1</v>
      </c>
      <c r="H407" s="245">
        <v>0</v>
      </c>
      <c r="I407" s="250">
        <v>0</v>
      </c>
      <c r="J407" s="219">
        <v>0</v>
      </c>
      <c r="K407" s="219">
        <v>0</v>
      </c>
      <c r="L407" s="219">
        <v>0</v>
      </c>
      <c r="M407" s="246">
        <v>0</v>
      </c>
      <c r="N407" s="246">
        <v>0</v>
      </c>
      <c r="O407" s="246">
        <v>0</v>
      </c>
      <c r="P407" s="246">
        <v>0</v>
      </c>
      <c r="Q407" s="246">
        <v>0</v>
      </c>
      <c r="R407" s="246">
        <v>0</v>
      </c>
      <c r="S407" s="247">
        <v>0</v>
      </c>
      <c r="T407" s="8">
        <f t="shared" si="31"/>
        <v>0</v>
      </c>
    </row>
    <row r="408" spans="1:20" ht="31.5">
      <c r="A408" s="627"/>
      <c r="B408" s="630"/>
      <c r="C408" s="679"/>
      <c r="D408" s="610"/>
      <c r="E408" s="612" t="s">
        <v>75</v>
      </c>
      <c r="F408" s="98" t="s">
        <v>138</v>
      </c>
      <c r="G408" s="60">
        <v>1</v>
      </c>
      <c r="H408" s="217">
        <v>0</v>
      </c>
      <c r="I408" s="218">
        <v>0</v>
      </c>
      <c r="J408" s="219">
        <v>0</v>
      </c>
      <c r="K408" s="219">
        <v>0</v>
      </c>
      <c r="L408" s="219">
        <v>0</v>
      </c>
      <c r="M408" s="219">
        <v>0</v>
      </c>
      <c r="N408" s="219">
        <v>0</v>
      </c>
      <c r="O408" s="219">
        <v>0</v>
      </c>
      <c r="P408" s="219">
        <v>0</v>
      </c>
      <c r="Q408" s="219">
        <v>0</v>
      </c>
      <c r="R408" s="219">
        <v>0</v>
      </c>
      <c r="S408" s="220">
        <v>0</v>
      </c>
      <c r="T408" s="8">
        <f t="shared" ref="T408:T409" si="32">SUM(H408:S408)/12</f>
        <v>0</v>
      </c>
    </row>
    <row r="409" spans="1:20" ht="31.5">
      <c r="A409" s="627"/>
      <c r="B409" s="630"/>
      <c r="C409" s="679"/>
      <c r="D409" s="610"/>
      <c r="E409" s="612"/>
      <c r="F409" s="98" t="s">
        <v>139</v>
      </c>
      <c r="G409" s="60">
        <v>1</v>
      </c>
      <c r="H409" s="217">
        <v>0</v>
      </c>
      <c r="I409" s="218">
        <v>0</v>
      </c>
      <c r="J409" s="219">
        <v>0</v>
      </c>
      <c r="K409" s="219">
        <v>0</v>
      </c>
      <c r="L409" s="219">
        <v>0</v>
      </c>
      <c r="M409" s="219">
        <v>0</v>
      </c>
      <c r="N409" s="219">
        <v>0</v>
      </c>
      <c r="O409" s="219">
        <v>0</v>
      </c>
      <c r="P409" s="219">
        <v>0</v>
      </c>
      <c r="Q409" s="219">
        <v>0</v>
      </c>
      <c r="R409" s="219">
        <v>0</v>
      </c>
      <c r="S409" s="220">
        <v>0</v>
      </c>
      <c r="T409" s="8">
        <f t="shared" si="32"/>
        <v>0</v>
      </c>
    </row>
    <row r="410" spans="1:20">
      <c r="A410" s="627"/>
      <c r="B410" s="630"/>
      <c r="C410" s="679"/>
      <c r="D410" s="610"/>
      <c r="E410" s="613"/>
      <c r="F410" s="98" t="s">
        <v>79</v>
      </c>
      <c r="G410" s="60">
        <v>1</v>
      </c>
      <c r="H410" s="217">
        <v>0</v>
      </c>
      <c r="I410" s="218">
        <v>0</v>
      </c>
      <c r="J410" s="219">
        <v>0</v>
      </c>
      <c r="K410" s="219">
        <v>0</v>
      </c>
      <c r="L410" s="219">
        <v>0</v>
      </c>
      <c r="M410" s="219">
        <v>0</v>
      </c>
      <c r="N410" s="219">
        <v>0</v>
      </c>
      <c r="O410" s="219">
        <v>0</v>
      </c>
      <c r="P410" s="219">
        <v>0</v>
      </c>
      <c r="Q410" s="219">
        <v>0</v>
      </c>
      <c r="R410" s="219">
        <v>0</v>
      </c>
      <c r="S410" s="220">
        <v>0</v>
      </c>
      <c r="T410" s="8"/>
    </row>
    <row r="411" spans="1:20">
      <c r="A411" s="627"/>
      <c r="B411" s="630"/>
      <c r="C411" s="679"/>
      <c r="D411" s="610"/>
      <c r="E411" s="62" t="s">
        <v>34</v>
      </c>
      <c r="F411" s="98" t="s">
        <v>80</v>
      </c>
      <c r="G411" s="60">
        <v>1</v>
      </c>
      <c r="H411" s="217">
        <v>0</v>
      </c>
      <c r="I411" s="218">
        <v>0</v>
      </c>
      <c r="J411" s="219">
        <v>0</v>
      </c>
      <c r="K411" s="219">
        <v>0</v>
      </c>
      <c r="L411" s="219">
        <v>0</v>
      </c>
      <c r="M411" s="219">
        <v>0</v>
      </c>
      <c r="N411" s="219">
        <v>0</v>
      </c>
      <c r="O411" s="219">
        <v>0</v>
      </c>
      <c r="P411" s="219">
        <v>0</v>
      </c>
      <c r="Q411" s="219">
        <v>0</v>
      </c>
      <c r="R411" s="219">
        <v>0</v>
      </c>
      <c r="S411" s="220">
        <v>0</v>
      </c>
      <c r="T411" s="8">
        <f t="shared" ref="T411:T416" si="33">SUM(H411:S411)/12</f>
        <v>0</v>
      </c>
    </row>
    <row r="412" spans="1:20" ht="47.25">
      <c r="A412" s="627"/>
      <c r="B412" s="630"/>
      <c r="C412" s="679"/>
      <c r="D412" s="610"/>
      <c r="E412" s="62" t="s">
        <v>36</v>
      </c>
      <c r="F412" s="98" t="s">
        <v>140</v>
      </c>
      <c r="G412" s="60">
        <v>1</v>
      </c>
      <c r="H412" s="217">
        <v>0</v>
      </c>
      <c r="I412" s="218">
        <v>0</v>
      </c>
      <c r="J412" s="219">
        <v>0</v>
      </c>
      <c r="K412" s="219">
        <v>0</v>
      </c>
      <c r="L412" s="219">
        <v>0</v>
      </c>
      <c r="M412" s="219">
        <v>0</v>
      </c>
      <c r="N412" s="219">
        <v>0</v>
      </c>
      <c r="O412" s="219">
        <v>0</v>
      </c>
      <c r="P412" s="219">
        <v>0</v>
      </c>
      <c r="Q412" s="219">
        <v>0</v>
      </c>
      <c r="R412" s="219">
        <v>0</v>
      </c>
      <c r="S412" s="220">
        <v>0</v>
      </c>
      <c r="T412" s="8">
        <f t="shared" si="33"/>
        <v>0</v>
      </c>
    </row>
    <row r="413" spans="1:20" ht="16.5" thickBot="1">
      <c r="A413" s="627"/>
      <c r="B413" s="630"/>
      <c r="C413" s="679"/>
      <c r="D413" s="611"/>
      <c r="E413" s="99" t="s">
        <v>38</v>
      </c>
      <c r="F413" s="100" t="s">
        <v>52</v>
      </c>
      <c r="G413" s="101">
        <v>1</v>
      </c>
      <c r="H413" s="221">
        <v>0</v>
      </c>
      <c r="I413" s="222">
        <v>0</v>
      </c>
      <c r="J413" s="223">
        <v>0</v>
      </c>
      <c r="K413" s="223">
        <v>0</v>
      </c>
      <c r="L413" s="223">
        <v>0</v>
      </c>
      <c r="M413" s="219">
        <v>0</v>
      </c>
      <c r="N413" s="223">
        <v>0</v>
      </c>
      <c r="O413" s="223">
        <v>0</v>
      </c>
      <c r="P413" s="223">
        <v>0</v>
      </c>
      <c r="Q413" s="223">
        <v>0</v>
      </c>
      <c r="R413" s="223">
        <v>0</v>
      </c>
      <c r="S413" s="224">
        <v>0</v>
      </c>
      <c r="T413" s="8">
        <f t="shared" si="33"/>
        <v>0</v>
      </c>
    </row>
    <row r="414" spans="1:20" ht="31.5">
      <c r="A414" s="627"/>
      <c r="B414" s="630"/>
      <c r="C414" s="679"/>
      <c r="D414" s="594" t="s">
        <v>141</v>
      </c>
      <c r="E414" s="102" t="s">
        <v>142</v>
      </c>
      <c r="F414" s="103" t="s">
        <v>51</v>
      </c>
      <c r="G414" s="104">
        <v>1</v>
      </c>
      <c r="H414" s="239">
        <v>0</v>
      </c>
      <c r="I414" s="250">
        <v>0</v>
      </c>
      <c r="J414" s="215">
        <v>0</v>
      </c>
      <c r="K414" s="240">
        <v>0</v>
      </c>
      <c r="L414" s="240">
        <v>0</v>
      </c>
      <c r="M414" s="253">
        <v>0</v>
      </c>
      <c r="N414" s="240">
        <v>0</v>
      </c>
      <c r="O414" s="240">
        <v>0</v>
      </c>
      <c r="P414" s="240">
        <v>0</v>
      </c>
      <c r="Q414" s="240">
        <v>0</v>
      </c>
      <c r="R414" s="240">
        <v>0</v>
      </c>
      <c r="S414" s="243">
        <v>0</v>
      </c>
      <c r="T414" s="8">
        <f t="shared" si="33"/>
        <v>0</v>
      </c>
    </row>
    <row r="415" spans="1:20" ht="31.5">
      <c r="A415" s="627"/>
      <c r="B415" s="630"/>
      <c r="C415" s="679"/>
      <c r="D415" s="595"/>
      <c r="E415" s="105" t="s">
        <v>143</v>
      </c>
      <c r="F415" s="106" t="s">
        <v>59</v>
      </c>
      <c r="G415" s="107">
        <v>1</v>
      </c>
      <c r="H415" s="245">
        <v>0</v>
      </c>
      <c r="I415" s="250">
        <v>0</v>
      </c>
      <c r="J415" s="219">
        <v>0</v>
      </c>
      <c r="K415" s="219">
        <v>0</v>
      </c>
      <c r="L415" s="219">
        <v>0</v>
      </c>
      <c r="M415" s="246">
        <v>0</v>
      </c>
      <c r="N415" s="246">
        <v>0</v>
      </c>
      <c r="O415" s="246">
        <v>0</v>
      </c>
      <c r="P415" s="246">
        <v>0</v>
      </c>
      <c r="Q415" s="246">
        <v>0</v>
      </c>
      <c r="R415" s="246">
        <v>0</v>
      </c>
      <c r="S415" s="247">
        <v>0</v>
      </c>
      <c r="T415" s="8">
        <f t="shared" si="33"/>
        <v>0</v>
      </c>
    </row>
    <row r="416" spans="1:20">
      <c r="A416" s="627"/>
      <c r="B416" s="630"/>
      <c r="C416" s="679"/>
      <c r="D416" s="595"/>
      <c r="E416" s="689" t="s">
        <v>144</v>
      </c>
      <c r="F416" s="106" t="s">
        <v>60</v>
      </c>
      <c r="G416" s="107">
        <v>1</v>
      </c>
      <c r="H416" s="245">
        <v>0</v>
      </c>
      <c r="I416" s="250">
        <v>0</v>
      </c>
      <c r="J416" s="219">
        <v>0</v>
      </c>
      <c r="K416" s="219">
        <v>0</v>
      </c>
      <c r="L416" s="219">
        <v>0</v>
      </c>
      <c r="M416" s="242">
        <v>0</v>
      </c>
      <c r="N416" s="246">
        <v>0</v>
      </c>
      <c r="O416" s="246">
        <v>0</v>
      </c>
      <c r="P416" s="246">
        <v>0</v>
      </c>
      <c r="Q416" s="246">
        <v>0</v>
      </c>
      <c r="R416" s="246">
        <v>0</v>
      </c>
      <c r="S416" s="247">
        <v>0</v>
      </c>
      <c r="T416" s="8">
        <f t="shared" si="33"/>
        <v>0</v>
      </c>
    </row>
    <row r="417" spans="1:20">
      <c r="A417" s="627"/>
      <c r="B417" s="630"/>
      <c r="C417" s="679"/>
      <c r="D417" s="595"/>
      <c r="E417" s="690"/>
      <c r="F417" s="106" t="s">
        <v>79</v>
      </c>
      <c r="G417" s="107">
        <v>1</v>
      </c>
      <c r="H417" s="217">
        <v>0</v>
      </c>
      <c r="I417" s="218">
        <v>0</v>
      </c>
      <c r="J417" s="219">
        <v>0</v>
      </c>
      <c r="K417" s="219">
        <v>0</v>
      </c>
      <c r="L417" s="219">
        <v>0</v>
      </c>
      <c r="M417" s="219">
        <v>0</v>
      </c>
      <c r="N417" s="219">
        <v>0</v>
      </c>
      <c r="O417" s="219">
        <v>0</v>
      </c>
      <c r="P417" s="219">
        <v>0</v>
      </c>
      <c r="Q417" s="219">
        <v>0</v>
      </c>
      <c r="R417" s="219">
        <v>0</v>
      </c>
      <c r="S417" s="220">
        <v>0</v>
      </c>
      <c r="T417" s="8"/>
    </row>
    <row r="418" spans="1:20">
      <c r="A418" s="627"/>
      <c r="B418" s="630"/>
      <c r="C418" s="679"/>
      <c r="D418" s="595"/>
      <c r="E418" s="108" t="s">
        <v>34</v>
      </c>
      <c r="F418" s="106" t="s">
        <v>35</v>
      </c>
      <c r="G418" s="107">
        <v>1</v>
      </c>
      <c r="H418" s="217">
        <v>0</v>
      </c>
      <c r="I418" s="218">
        <v>0</v>
      </c>
      <c r="J418" s="219">
        <v>0</v>
      </c>
      <c r="K418" s="219">
        <v>0</v>
      </c>
      <c r="L418" s="219">
        <v>0</v>
      </c>
      <c r="M418" s="219">
        <v>0</v>
      </c>
      <c r="N418" s="219">
        <v>0</v>
      </c>
      <c r="O418" s="219">
        <v>0</v>
      </c>
      <c r="P418" s="219">
        <v>0</v>
      </c>
      <c r="Q418" s="219">
        <v>0</v>
      </c>
      <c r="R418" s="219">
        <v>0</v>
      </c>
      <c r="S418" s="220">
        <v>0</v>
      </c>
      <c r="T418" s="8">
        <f t="shared" ref="T418:T432" si="34">SUM(H418:S418)/12</f>
        <v>0</v>
      </c>
    </row>
    <row r="419" spans="1:20">
      <c r="A419" s="627"/>
      <c r="B419" s="630"/>
      <c r="C419" s="679"/>
      <c r="D419" s="595"/>
      <c r="E419" s="108" t="s">
        <v>36</v>
      </c>
      <c r="F419" s="106" t="s">
        <v>95</v>
      </c>
      <c r="G419" s="107">
        <v>1</v>
      </c>
      <c r="H419" s="217">
        <v>0</v>
      </c>
      <c r="I419" s="218">
        <v>0</v>
      </c>
      <c r="J419" s="219">
        <v>0</v>
      </c>
      <c r="K419" s="219">
        <v>0</v>
      </c>
      <c r="L419" s="219">
        <v>0</v>
      </c>
      <c r="M419" s="219">
        <v>0</v>
      </c>
      <c r="N419" s="219">
        <v>0</v>
      </c>
      <c r="O419" s="219">
        <v>0</v>
      </c>
      <c r="P419" s="219">
        <v>0</v>
      </c>
      <c r="Q419" s="219">
        <v>0</v>
      </c>
      <c r="R419" s="219">
        <v>0</v>
      </c>
      <c r="S419" s="220">
        <v>0</v>
      </c>
      <c r="T419" s="8">
        <f t="shared" si="34"/>
        <v>0</v>
      </c>
    </row>
    <row r="420" spans="1:20" ht="16.5" thickBot="1">
      <c r="A420" s="627"/>
      <c r="B420" s="630"/>
      <c r="C420" s="679"/>
      <c r="D420" s="596"/>
      <c r="E420" s="109" t="s">
        <v>38</v>
      </c>
      <c r="F420" s="110" t="s">
        <v>39</v>
      </c>
      <c r="G420" s="111">
        <v>1</v>
      </c>
      <c r="H420" s="221">
        <v>0</v>
      </c>
      <c r="I420" s="222">
        <v>0</v>
      </c>
      <c r="J420" s="223">
        <v>0</v>
      </c>
      <c r="K420" s="223">
        <v>0</v>
      </c>
      <c r="L420" s="223">
        <v>0</v>
      </c>
      <c r="M420" s="223">
        <v>0</v>
      </c>
      <c r="N420" s="223">
        <v>0</v>
      </c>
      <c r="O420" s="223">
        <v>0</v>
      </c>
      <c r="P420" s="223">
        <v>0</v>
      </c>
      <c r="Q420" s="223">
        <v>0</v>
      </c>
      <c r="R420" s="223">
        <v>0</v>
      </c>
      <c r="S420" s="224">
        <v>0</v>
      </c>
      <c r="T420" s="8">
        <f t="shared" si="34"/>
        <v>0</v>
      </c>
    </row>
    <row r="421" spans="1:20" ht="31.5">
      <c r="A421" s="627"/>
      <c r="B421" s="630"/>
      <c r="C421" s="679"/>
      <c r="D421" s="691" t="s">
        <v>145</v>
      </c>
      <c r="E421" s="112" t="s">
        <v>146</v>
      </c>
      <c r="F421" s="113" t="s">
        <v>116</v>
      </c>
      <c r="G421" s="114">
        <v>1</v>
      </c>
      <c r="H421" s="239">
        <v>0</v>
      </c>
      <c r="I421" s="250">
        <v>0</v>
      </c>
      <c r="J421" s="215">
        <v>0</v>
      </c>
      <c r="K421" s="215">
        <v>0</v>
      </c>
      <c r="L421" s="240">
        <v>0</v>
      </c>
      <c r="M421" s="240">
        <v>0</v>
      </c>
      <c r="N421" s="240">
        <v>0</v>
      </c>
      <c r="O421" s="240">
        <v>0</v>
      </c>
      <c r="P421" s="240">
        <v>0</v>
      </c>
      <c r="Q421" s="240">
        <v>0</v>
      </c>
      <c r="R421" s="240">
        <v>0</v>
      </c>
      <c r="S421" s="243">
        <v>0</v>
      </c>
      <c r="T421" s="8">
        <f t="shared" si="34"/>
        <v>0</v>
      </c>
    </row>
    <row r="422" spans="1:20" ht="31.5">
      <c r="A422" s="627"/>
      <c r="B422" s="630"/>
      <c r="C422" s="679"/>
      <c r="D422" s="692"/>
      <c r="E422" s="115" t="s">
        <v>122</v>
      </c>
      <c r="F422" s="116" t="s">
        <v>147</v>
      </c>
      <c r="G422" s="117">
        <v>1</v>
      </c>
      <c r="H422" s="245">
        <v>0</v>
      </c>
      <c r="I422" s="250">
        <v>0</v>
      </c>
      <c r="J422" s="219">
        <v>0</v>
      </c>
      <c r="K422" s="219">
        <v>0</v>
      </c>
      <c r="L422" s="219">
        <v>0</v>
      </c>
      <c r="M422" s="246">
        <v>0</v>
      </c>
      <c r="N422" s="246">
        <v>0</v>
      </c>
      <c r="O422" s="246">
        <v>0</v>
      </c>
      <c r="P422" s="246">
        <v>0</v>
      </c>
      <c r="Q422" s="246">
        <v>0</v>
      </c>
      <c r="R422" s="246">
        <v>0</v>
      </c>
      <c r="S422" s="247">
        <v>0</v>
      </c>
      <c r="T422" s="8">
        <f t="shared" si="34"/>
        <v>0</v>
      </c>
    </row>
    <row r="423" spans="1:20" ht="31.5">
      <c r="A423" s="627"/>
      <c r="B423" s="630"/>
      <c r="C423" s="679"/>
      <c r="D423" s="692"/>
      <c r="E423" s="694" t="s">
        <v>144</v>
      </c>
      <c r="F423" s="116" t="s">
        <v>77</v>
      </c>
      <c r="G423" s="117">
        <v>1</v>
      </c>
      <c r="H423" s="217">
        <v>0</v>
      </c>
      <c r="I423" s="218">
        <v>0</v>
      </c>
      <c r="J423" s="219">
        <v>0</v>
      </c>
      <c r="K423" s="219">
        <v>0</v>
      </c>
      <c r="L423" s="219">
        <v>0</v>
      </c>
      <c r="M423" s="219">
        <v>0</v>
      </c>
      <c r="N423" s="219">
        <v>0</v>
      </c>
      <c r="O423" s="219">
        <v>0</v>
      </c>
      <c r="P423" s="219">
        <v>0</v>
      </c>
      <c r="Q423" s="219">
        <v>0</v>
      </c>
      <c r="R423" s="219">
        <v>0</v>
      </c>
      <c r="S423" s="220">
        <v>0</v>
      </c>
      <c r="T423" s="8">
        <f t="shared" si="34"/>
        <v>0</v>
      </c>
    </row>
    <row r="424" spans="1:20" ht="31.5">
      <c r="A424" s="627"/>
      <c r="B424" s="630"/>
      <c r="C424" s="679"/>
      <c r="D424" s="692"/>
      <c r="E424" s="694"/>
      <c r="F424" s="116" t="s">
        <v>219</v>
      </c>
      <c r="G424" s="117">
        <v>1</v>
      </c>
      <c r="H424" s="217">
        <v>0</v>
      </c>
      <c r="I424" s="218">
        <v>0</v>
      </c>
      <c r="J424" s="219">
        <v>0</v>
      </c>
      <c r="K424" s="219">
        <v>0</v>
      </c>
      <c r="L424" s="219">
        <v>0</v>
      </c>
      <c r="M424" s="219">
        <v>0</v>
      </c>
      <c r="N424" s="219">
        <v>0</v>
      </c>
      <c r="O424" s="219">
        <v>0</v>
      </c>
      <c r="P424" s="219">
        <v>0</v>
      </c>
      <c r="Q424" s="219">
        <v>0</v>
      </c>
      <c r="R424" s="219">
        <v>0</v>
      </c>
      <c r="S424" s="220">
        <v>0</v>
      </c>
      <c r="T424" s="8">
        <f t="shared" si="34"/>
        <v>0</v>
      </c>
    </row>
    <row r="425" spans="1:20">
      <c r="A425" s="627"/>
      <c r="B425" s="630"/>
      <c r="C425" s="679"/>
      <c r="D425" s="692"/>
      <c r="E425" s="695"/>
      <c r="F425" s="116" t="s">
        <v>79</v>
      </c>
      <c r="G425" s="117">
        <v>1</v>
      </c>
      <c r="H425" s="217">
        <v>0</v>
      </c>
      <c r="I425" s="218">
        <v>0</v>
      </c>
      <c r="J425" s="219">
        <v>0</v>
      </c>
      <c r="K425" s="219">
        <v>0</v>
      </c>
      <c r="L425" s="219">
        <v>0</v>
      </c>
      <c r="M425" s="219">
        <v>0</v>
      </c>
      <c r="N425" s="219">
        <v>0</v>
      </c>
      <c r="O425" s="219">
        <v>0</v>
      </c>
      <c r="P425" s="219">
        <v>0</v>
      </c>
      <c r="Q425" s="219">
        <v>0</v>
      </c>
      <c r="R425" s="219">
        <v>0</v>
      </c>
      <c r="S425" s="220">
        <v>0</v>
      </c>
      <c r="T425" s="8">
        <f t="shared" si="34"/>
        <v>0</v>
      </c>
    </row>
    <row r="426" spans="1:20">
      <c r="A426" s="627"/>
      <c r="B426" s="630"/>
      <c r="C426" s="679"/>
      <c r="D426" s="692"/>
      <c r="E426" s="118" t="s">
        <v>34</v>
      </c>
      <c r="F426" s="116" t="s">
        <v>35</v>
      </c>
      <c r="G426" s="117">
        <v>1</v>
      </c>
      <c r="H426" s="217">
        <v>0</v>
      </c>
      <c r="I426" s="218">
        <v>0</v>
      </c>
      <c r="J426" s="219">
        <v>0</v>
      </c>
      <c r="K426" s="219">
        <v>0</v>
      </c>
      <c r="L426" s="219">
        <v>0</v>
      </c>
      <c r="M426" s="219">
        <v>0</v>
      </c>
      <c r="N426" s="219">
        <v>0</v>
      </c>
      <c r="O426" s="219">
        <v>0</v>
      </c>
      <c r="P426" s="219">
        <v>0</v>
      </c>
      <c r="Q426" s="219">
        <v>0</v>
      </c>
      <c r="R426" s="219">
        <v>0</v>
      </c>
      <c r="S426" s="220">
        <v>0</v>
      </c>
      <c r="T426" s="8">
        <f t="shared" si="34"/>
        <v>0</v>
      </c>
    </row>
    <row r="427" spans="1:20">
      <c r="A427" s="627"/>
      <c r="B427" s="630"/>
      <c r="C427" s="679"/>
      <c r="D427" s="692"/>
      <c r="E427" s="118" t="s">
        <v>36</v>
      </c>
      <c r="F427" s="116" t="s">
        <v>95</v>
      </c>
      <c r="G427" s="117">
        <v>1</v>
      </c>
      <c r="H427" s="217">
        <v>0</v>
      </c>
      <c r="I427" s="218">
        <v>0</v>
      </c>
      <c r="J427" s="219">
        <v>0</v>
      </c>
      <c r="K427" s="219">
        <v>0</v>
      </c>
      <c r="L427" s="219">
        <v>0</v>
      </c>
      <c r="M427" s="219">
        <v>0</v>
      </c>
      <c r="N427" s="219">
        <v>0</v>
      </c>
      <c r="O427" s="219">
        <v>0</v>
      </c>
      <c r="P427" s="219">
        <v>0</v>
      </c>
      <c r="Q427" s="219">
        <v>0</v>
      </c>
      <c r="R427" s="219">
        <v>0</v>
      </c>
      <c r="S427" s="220">
        <v>0</v>
      </c>
      <c r="T427" s="8">
        <f t="shared" si="34"/>
        <v>0</v>
      </c>
    </row>
    <row r="428" spans="1:20" ht="16.5" thickBot="1">
      <c r="A428" s="627"/>
      <c r="B428" s="630"/>
      <c r="C428" s="679"/>
      <c r="D428" s="693"/>
      <c r="E428" s="119" t="s">
        <v>38</v>
      </c>
      <c r="F428" s="120" t="s">
        <v>39</v>
      </c>
      <c r="G428" s="121">
        <v>1</v>
      </c>
      <c r="H428" s="221">
        <v>0</v>
      </c>
      <c r="I428" s="222">
        <v>0</v>
      </c>
      <c r="J428" s="223">
        <v>0</v>
      </c>
      <c r="K428" s="223">
        <v>0</v>
      </c>
      <c r="L428" s="223">
        <v>0</v>
      </c>
      <c r="M428" s="223">
        <v>0</v>
      </c>
      <c r="N428" s="223">
        <v>0</v>
      </c>
      <c r="O428" s="223">
        <v>0</v>
      </c>
      <c r="P428" s="223">
        <v>0</v>
      </c>
      <c r="Q428" s="223">
        <v>0</v>
      </c>
      <c r="R428" s="223">
        <v>0</v>
      </c>
      <c r="S428" s="224">
        <v>0</v>
      </c>
      <c r="T428" s="8">
        <f t="shared" si="34"/>
        <v>0</v>
      </c>
    </row>
    <row r="429" spans="1:20" ht="31.5">
      <c r="A429" s="627"/>
      <c r="B429" s="630"/>
      <c r="C429" s="679"/>
      <c r="D429" s="597" t="s">
        <v>149</v>
      </c>
      <c r="E429" s="122" t="s">
        <v>150</v>
      </c>
      <c r="F429" s="123" t="s">
        <v>116</v>
      </c>
      <c r="G429" s="124">
        <v>1</v>
      </c>
      <c r="H429" s="239">
        <v>0</v>
      </c>
      <c r="I429" s="218">
        <v>0</v>
      </c>
      <c r="J429" s="240">
        <v>0</v>
      </c>
      <c r="K429" s="240">
        <v>0</v>
      </c>
      <c r="L429" s="240">
        <v>0</v>
      </c>
      <c r="M429" s="240">
        <v>0</v>
      </c>
      <c r="N429" s="240">
        <v>0</v>
      </c>
      <c r="O429" s="240">
        <v>0</v>
      </c>
      <c r="P429" s="240">
        <v>0</v>
      </c>
      <c r="Q429" s="240">
        <v>0</v>
      </c>
      <c r="R429" s="240">
        <v>0</v>
      </c>
      <c r="S429" s="243">
        <v>0</v>
      </c>
      <c r="T429" s="8">
        <f t="shared" si="34"/>
        <v>0</v>
      </c>
    </row>
    <row r="430" spans="1:20" ht="31.5">
      <c r="A430" s="627"/>
      <c r="B430" s="630"/>
      <c r="C430" s="679"/>
      <c r="D430" s="598"/>
      <c r="E430" s="125" t="s">
        <v>151</v>
      </c>
      <c r="F430" s="126" t="s">
        <v>130</v>
      </c>
      <c r="G430" s="127">
        <v>1</v>
      </c>
      <c r="H430" s="245">
        <v>0</v>
      </c>
      <c r="I430" s="218">
        <v>0</v>
      </c>
      <c r="J430" s="219">
        <v>0</v>
      </c>
      <c r="K430" s="246">
        <v>0</v>
      </c>
      <c r="L430" s="246">
        <v>0</v>
      </c>
      <c r="M430" s="246">
        <v>0</v>
      </c>
      <c r="N430" s="219">
        <v>0</v>
      </c>
      <c r="O430" s="219">
        <v>0</v>
      </c>
      <c r="P430" s="246">
        <v>0</v>
      </c>
      <c r="Q430" s="246">
        <v>0</v>
      </c>
      <c r="R430" s="246">
        <v>0</v>
      </c>
      <c r="S430" s="247">
        <v>0</v>
      </c>
      <c r="T430" s="8">
        <f t="shared" si="34"/>
        <v>0</v>
      </c>
    </row>
    <row r="431" spans="1:20" ht="31.5">
      <c r="A431" s="627"/>
      <c r="B431" s="630"/>
      <c r="C431" s="679"/>
      <c r="D431" s="598"/>
      <c r="E431" s="696" t="s">
        <v>152</v>
      </c>
      <c r="F431" s="128" t="s">
        <v>153</v>
      </c>
      <c r="G431" s="127">
        <v>0</v>
      </c>
      <c r="H431" s="217">
        <v>0</v>
      </c>
      <c r="I431" s="218">
        <v>0</v>
      </c>
      <c r="J431" s="219">
        <v>0</v>
      </c>
      <c r="K431" s="219">
        <v>0</v>
      </c>
      <c r="L431" s="219">
        <v>0</v>
      </c>
      <c r="M431" s="219">
        <v>0</v>
      </c>
      <c r="N431" s="219">
        <v>0</v>
      </c>
      <c r="O431" s="219">
        <v>0</v>
      </c>
      <c r="P431" s="219">
        <v>0</v>
      </c>
      <c r="Q431" s="219">
        <v>0</v>
      </c>
      <c r="R431" s="219">
        <v>0</v>
      </c>
      <c r="S431" s="220">
        <v>0</v>
      </c>
      <c r="T431" s="8">
        <f t="shared" si="34"/>
        <v>0</v>
      </c>
    </row>
    <row r="432" spans="1:20" ht="31.5">
      <c r="A432" s="627"/>
      <c r="B432" s="630"/>
      <c r="C432" s="679"/>
      <c r="D432" s="598"/>
      <c r="E432" s="697"/>
      <c r="F432" s="128" t="s">
        <v>154</v>
      </c>
      <c r="G432" s="127">
        <v>1</v>
      </c>
      <c r="H432" s="217">
        <v>0</v>
      </c>
      <c r="I432" s="218">
        <v>0</v>
      </c>
      <c r="J432" s="219">
        <v>0</v>
      </c>
      <c r="K432" s="219">
        <v>0</v>
      </c>
      <c r="L432" s="219">
        <v>0</v>
      </c>
      <c r="M432" s="219">
        <v>0</v>
      </c>
      <c r="N432" s="219">
        <v>0</v>
      </c>
      <c r="O432" s="219">
        <v>0</v>
      </c>
      <c r="P432" s="219">
        <v>0</v>
      </c>
      <c r="Q432" s="219">
        <v>0</v>
      </c>
      <c r="R432" s="219">
        <v>0</v>
      </c>
      <c r="S432" s="220">
        <v>0</v>
      </c>
      <c r="T432" s="8">
        <f t="shared" si="34"/>
        <v>0</v>
      </c>
    </row>
    <row r="433" spans="1:20" ht="31.5">
      <c r="A433" s="627"/>
      <c r="B433" s="630"/>
      <c r="C433" s="679"/>
      <c r="D433" s="598"/>
      <c r="E433" s="697"/>
      <c r="F433" s="128" t="s">
        <v>155</v>
      </c>
      <c r="G433" s="127">
        <v>1</v>
      </c>
      <c r="H433" s="258">
        <v>0</v>
      </c>
      <c r="I433" s="259">
        <v>0</v>
      </c>
      <c r="J433" s="258">
        <v>0</v>
      </c>
      <c r="K433" s="258">
        <v>0</v>
      </c>
      <c r="L433" s="258">
        <v>0</v>
      </c>
      <c r="M433" s="258">
        <v>0</v>
      </c>
      <c r="N433" s="258">
        <v>0</v>
      </c>
      <c r="O433" s="258">
        <v>0</v>
      </c>
      <c r="P433" s="258">
        <v>0</v>
      </c>
      <c r="Q433" s="258">
        <v>0</v>
      </c>
      <c r="R433" s="258">
        <v>0</v>
      </c>
      <c r="S433" s="260">
        <v>0</v>
      </c>
      <c r="T433" s="8"/>
    </row>
    <row r="434" spans="1:20" ht="31.5">
      <c r="A434" s="627"/>
      <c r="B434" s="630"/>
      <c r="C434" s="679"/>
      <c r="D434" s="598"/>
      <c r="E434" s="698"/>
      <c r="F434" s="128" t="s">
        <v>156</v>
      </c>
      <c r="G434" s="127">
        <v>1</v>
      </c>
      <c r="H434" s="217">
        <v>0</v>
      </c>
      <c r="I434" s="218">
        <v>0</v>
      </c>
      <c r="J434" s="219">
        <v>0</v>
      </c>
      <c r="K434" s="219">
        <v>0</v>
      </c>
      <c r="L434" s="219">
        <v>0</v>
      </c>
      <c r="M434" s="219">
        <v>0</v>
      </c>
      <c r="N434" s="219">
        <v>0</v>
      </c>
      <c r="O434" s="219">
        <v>0</v>
      </c>
      <c r="P434" s="219">
        <v>0</v>
      </c>
      <c r="Q434" s="219">
        <v>0</v>
      </c>
      <c r="R434" s="219">
        <v>0</v>
      </c>
      <c r="S434" s="220">
        <v>0</v>
      </c>
      <c r="T434" s="8">
        <f t="shared" ref="T434:T449" si="35">SUM(H434:S434)/12</f>
        <v>0</v>
      </c>
    </row>
    <row r="435" spans="1:20">
      <c r="A435" s="627"/>
      <c r="B435" s="630"/>
      <c r="C435" s="679"/>
      <c r="D435" s="598"/>
      <c r="E435" s="125" t="s">
        <v>34</v>
      </c>
      <c r="F435" s="128" t="s">
        <v>35</v>
      </c>
      <c r="G435" s="127">
        <v>1</v>
      </c>
      <c r="H435" s="217">
        <v>0</v>
      </c>
      <c r="I435" s="218">
        <v>0</v>
      </c>
      <c r="J435" s="219">
        <v>0</v>
      </c>
      <c r="K435" s="219">
        <v>0</v>
      </c>
      <c r="L435" s="219">
        <v>0</v>
      </c>
      <c r="M435" s="219">
        <v>0</v>
      </c>
      <c r="N435" s="219">
        <v>0</v>
      </c>
      <c r="O435" s="219">
        <v>0</v>
      </c>
      <c r="P435" s="219">
        <v>0</v>
      </c>
      <c r="Q435" s="219">
        <v>0</v>
      </c>
      <c r="R435" s="219">
        <v>0</v>
      </c>
      <c r="S435" s="220">
        <v>0</v>
      </c>
      <c r="T435" s="8">
        <f t="shared" si="35"/>
        <v>0</v>
      </c>
    </row>
    <row r="436" spans="1:20" ht="31.5">
      <c r="A436" s="627"/>
      <c r="B436" s="630"/>
      <c r="C436" s="679"/>
      <c r="D436" s="598"/>
      <c r="E436" s="125" t="s">
        <v>36</v>
      </c>
      <c r="F436" s="128" t="s">
        <v>157</v>
      </c>
      <c r="G436" s="127">
        <v>1</v>
      </c>
      <c r="H436" s="217">
        <v>0</v>
      </c>
      <c r="I436" s="218">
        <v>0</v>
      </c>
      <c r="J436" s="219">
        <v>0</v>
      </c>
      <c r="K436" s="219">
        <v>0</v>
      </c>
      <c r="L436" s="219">
        <v>0</v>
      </c>
      <c r="M436" s="219">
        <v>0</v>
      </c>
      <c r="N436" s="219">
        <v>0</v>
      </c>
      <c r="O436" s="219">
        <v>0</v>
      </c>
      <c r="P436" s="219">
        <v>0</v>
      </c>
      <c r="Q436" s="219">
        <v>0</v>
      </c>
      <c r="R436" s="219">
        <v>0</v>
      </c>
      <c r="S436" s="220">
        <v>0</v>
      </c>
      <c r="T436" s="8">
        <f t="shared" si="35"/>
        <v>0</v>
      </c>
    </row>
    <row r="437" spans="1:20" ht="16.5" thickBot="1">
      <c r="A437" s="627"/>
      <c r="B437" s="630"/>
      <c r="C437" s="679"/>
      <c r="D437" s="599"/>
      <c r="E437" s="129" t="s">
        <v>38</v>
      </c>
      <c r="F437" s="130" t="s">
        <v>39</v>
      </c>
      <c r="G437" s="131">
        <v>1</v>
      </c>
      <c r="H437" s="221">
        <v>0</v>
      </c>
      <c r="I437" s="222">
        <v>0</v>
      </c>
      <c r="J437" s="223">
        <v>0</v>
      </c>
      <c r="K437" s="223">
        <v>0</v>
      </c>
      <c r="L437" s="223">
        <v>0</v>
      </c>
      <c r="M437" s="223">
        <v>0</v>
      </c>
      <c r="N437" s="223">
        <v>0</v>
      </c>
      <c r="O437" s="223">
        <v>0</v>
      </c>
      <c r="P437" s="223">
        <v>0</v>
      </c>
      <c r="Q437" s="223">
        <v>0</v>
      </c>
      <c r="R437" s="223">
        <v>0</v>
      </c>
      <c r="S437" s="224">
        <v>0</v>
      </c>
      <c r="T437" s="8">
        <f t="shared" si="35"/>
        <v>0</v>
      </c>
    </row>
    <row r="438" spans="1:20" ht="30">
      <c r="A438" s="627"/>
      <c r="B438" s="630"/>
      <c r="C438" s="679"/>
      <c r="D438" s="720" t="s">
        <v>220</v>
      </c>
      <c r="E438" s="187" t="s">
        <v>221</v>
      </c>
      <c r="F438" s="188" t="s">
        <v>116</v>
      </c>
      <c r="G438" s="189">
        <v>1</v>
      </c>
      <c r="H438" s="251">
        <v>0</v>
      </c>
      <c r="I438" s="252">
        <v>0</v>
      </c>
      <c r="J438" s="240">
        <v>0</v>
      </c>
      <c r="K438" s="215">
        <v>0</v>
      </c>
      <c r="L438" s="240">
        <v>0</v>
      </c>
      <c r="M438" s="240">
        <v>0</v>
      </c>
      <c r="N438" s="240">
        <v>0</v>
      </c>
      <c r="O438" s="240">
        <v>0</v>
      </c>
      <c r="P438" s="240">
        <v>0</v>
      </c>
      <c r="Q438" s="240">
        <v>0</v>
      </c>
      <c r="R438" s="240">
        <v>0</v>
      </c>
      <c r="S438" s="243">
        <v>0</v>
      </c>
      <c r="T438" s="8">
        <f t="shared" si="35"/>
        <v>0</v>
      </c>
    </row>
    <row r="439" spans="1:20" ht="31.5">
      <c r="A439" s="627"/>
      <c r="B439" s="630"/>
      <c r="C439" s="679"/>
      <c r="D439" s="721"/>
      <c r="E439" s="190" t="s">
        <v>222</v>
      </c>
      <c r="F439" s="191" t="s">
        <v>59</v>
      </c>
      <c r="G439" s="192">
        <v>1</v>
      </c>
      <c r="H439" s="248">
        <v>0</v>
      </c>
      <c r="I439" s="250">
        <v>0</v>
      </c>
      <c r="J439" s="246">
        <v>0</v>
      </c>
      <c r="K439" s="246">
        <v>0</v>
      </c>
      <c r="L439" s="219">
        <v>0</v>
      </c>
      <c r="M439" s="219">
        <v>0</v>
      </c>
      <c r="N439" s="219">
        <v>0</v>
      </c>
      <c r="O439" s="219">
        <v>0</v>
      </c>
      <c r="P439" s="246">
        <v>0</v>
      </c>
      <c r="Q439" s="246">
        <v>0</v>
      </c>
      <c r="R439" s="246">
        <v>0</v>
      </c>
      <c r="S439" s="247">
        <v>0</v>
      </c>
      <c r="T439" s="8">
        <f t="shared" si="35"/>
        <v>0</v>
      </c>
    </row>
    <row r="440" spans="1:20" ht="31.5">
      <c r="A440" s="627"/>
      <c r="B440" s="630"/>
      <c r="C440" s="679"/>
      <c r="D440" s="721"/>
      <c r="E440" s="193" t="s">
        <v>223</v>
      </c>
      <c r="F440" s="194" t="s">
        <v>77</v>
      </c>
      <c r="G440" s="192">
        <v>1</v>
      </c>
      <c r="H440" s="234">
        <v>0</v>
      </c>
      <c r="I440" s="218">
        <v>0</v>
      </c>
      <c r="J440" s="219">
        <v>0</v>
      </c>
      <c r="K440" s="219">
        <v>0</v>
      </c>
      <c r="L440" s="219">
        <v>0</v>
      </c>
      <c r="M440" s="219">
        <v>0</v>
      </c>
      <c r="N440" s="219">
        <v>0</v>
      </c>
      <c r="O440" s="219">
        <v>0</v>
      </c>
      <c r="P440" s="219">
        <v>0</v>
      </c>
      <c r="Q440" s="219">
        <v>0</v>
      </c>
      <c r="R440" s="219">
        <v>0</v>
      </c>
      <c r="S440" s="220">
        <v>0</v>
      </c>
      <c r="T440" s="8">
        <f t="shared" si="35"/>
        <v>0</v>
      </c>
    </row>
    <row r="441" spans="1:20" ht="31.5">
      <c r="A441" s="627"/>
      <c r="B441" s="630"/>
      <c r="C441" s="679"/>
      <c r="D441" s="721"/>
      <c r="E441" s="723" t="s">
        <v>75</v>
      </c>
      <c r="F441" s="194" t="s">
        <v>218</v>
      </c>
      <c r="G441" s="192">
        <v>0.95</v>
      </c>
      <c r="H441" s="234">
        <v>0</v>
      </c>
      <c r="I441" s="218">
        <v>0</v>
      </c>
      <c r="J441" s="219">
        <v>0</v>
      </c>
      <c r="K441" s="219">
        <v>0</v>
      </c>
      <c r="L441" s="219">
        <v>0</v>
      </c>
      <c r="M441" s="219">
        <v>0</v>
      </c>
      <c r="N441" s="219">
        <v>0</v>
      </c>
      <c r="O441" s="219">
        <v>0</v>
      </c>
      <c r="P441" s="219">
        <v>0</v>
      </c>
      <c r="Q441" s="219">
        <v>0</v>
      </c>
      <c r="R441" s="219">
        <v>0</v>
      </c>
      <c r="S441" s="220">
        <v>0</v>
      </c>
      <c r="T441" s="8">
        <f t="shared" si="35"/>
        <v>0</v>
      </c>
    </row>
    <row r="442" spans="1:20" ht="31.5">
      <c r="A442" s="627"/>
      <c r="B442" s="630"/>
      <c r="C442" s="679"/>
      <c r="D442" s="721"/>
      <c r="E442" s="724"/>
      <c r="F442" s="191" t="s">
        <v>138</v>
      </c>
      <c r="G442" s="192">
        <v>1</v>
      </c>
      <c r="H442" s="234">
        <v>0</v>
      </c>
      <c r="I442" s="218">
        <v>0</v>
      </c>
      <c r="J442" s="219">
        <v>0</v>
      </c>
      <c r="K442" s="219">
        <v>0</v>
      </c>
      <c r="L442" s="219">
        <v>0</v>
      </c>
      <c r="M442" s="219">
        <v>0</v>
      </c>
      <c r="N442" s="219">
        <v>0</v>
      </c>
      <c r="O442" s="219">
        <v>0</v>
      </c>
      <c r="P442" s="219">
        <v>0</v>
      </c>
      <c r="Q442" s="219">
        <v>0</v>
      </c>
      <c r="R442" s="219">
        <v>0</v>
      </c>
      <c r="S442" s="220">
        <v>0</v>
      </c>
      <c r="T442" s="8">
        <f t="shared" si="35"/>
        <v>0</v>
      </c>
    </row>
    <row r="443" spans="1:20">
      <c r="A443" s="627"/>
      <c r="B443" s="630"/>
      <c r="C443" s="679"/>
      <c r="D443" s="721"/>
      <c r="E443" s="725"/>
      <c r="F443" s="194" t="s">
        <v>79</v>
      </c>
      <c r="G443" s="192">
        <v>1</v>
      </c>
      <c r="H443" s="234">
        <v>0</v>
      </c>
      <c r="I443" s="218">
        <v>0</v>
      </c>
      <c r="J443" s="219">
        <v>0</v>
      </c>
      <c r="K443" s="219">
        <v>0</v>
      </c>
      <c r="L443" s="219">
        <v>0</v>
      </c>
      <c r="M443" s="219">
        <v>0</v>
      </c>
      <c r="N443" s="219">
        <v>0</v>
      </c>
      <c r="O443" s="219">
        <v>0</v>
      </c>
      <c r="P443" s="219">
        <v>0</v>
      </c>
      <c r="Q443" s="219">
        <v>0</v>
      </c>
      <c r="R443" s="219">
        <v>0</v>
      </c>
      <c r="S443" s="220">
        <v>0</v>
      </c>
      <c r="T443" s="8">
        <f t="shared" si="35"/>
        <v>0</v>
      </c>
    </row>
    <row r="444" spans="1:20">
      <c r="A444" s="627"/>
      <c r="B444" s="630"/>
      <c r="C444" s="679"/>
      <c r="D444" s="721"/>
      <c r="E444" s="195" t="s">
        <v>34</v>
      </c>
      <c r="F444" s="194" t="s">
        <v>35</v>
      </c>
      <c r="G444" s="192">
        <v>1</v>
      </c>
      <c r="H444" s="234">
        <v>0</v>
      </c>
      <c r="I444" s="218">
        <v>0</v>
      </c>
      <c r="J444" s="219">
        <v>0</v>
      </c>
      <c r="K444" s="219">
        <v>0</v>
      </c>
      <c r="L444" s="219">
        <v>0</v>
      </c>
      <c r="M444" s="219">
        <v>0</v>
      </c>
      <c r="N444" s="219">
        <v>0</v>
      </c>
      <c r="O444" s="219">
        <v>0</v>
      </c>
      <c r="P444" s="219">
        <v>0</v>
      </c>
      <c r="Q444" s="219">
        <v>0</v>
      </c>
      <c r="R444" s="219">
        <v>0</v>
      </c>
      <c r="S444" s="220">
        <v>0</v>
      </c>
      <c r="T444" s="8">
        <f t="shared" si="35"/>
        <v>0</v>
      </c>
    </row>
    <row r="445" spans="1:20">
      <c r="A445" s="627"/>
      <c r="B445" s="630"/>
      <c r="C445" s="679"/>
      <c r="D445" s="721"/>
      <c r="E445" s="195" t="s">
        <v>36</v>
      </c>
      <c r="F445" s="194" t="s">
        <v>95</v>
      </c>
      <c r="G445" s="192">
        <v>1</v>
      </c>
      <c r="H445" s="234">
        <v>0</v>
      </c>
      <c r="I445" s="218">
        <v>0</v>
      </c>
      <c r="J445" s="219">
        <v>0</v>
      </c>
      <c r="K445" s="219">
        <v>0</v>
      </c>
      <c r="L445" s="219">
        <v>0</v>
      </c>
      <c r="M445" s="219">
        <v>0</v>
      </c>
      <c r="N445" s="219">
        <v>0</v>
      </c>
      <c r="O445" s="219">
        <v>0</v>
      </c>
      <c r="P445" s="219">
        <v>0</v>
      </c>
      <c r="Q445" s="219">
        <v>0</v>
      </c>
      <c r="R445" s="219">
        <v>0</v>
      </c>
      <c r="S445" s="220">
        <v>0</v>
      </c>
      <c r="T445" s="8">
        <f t="shared" si="35"/>
        <v>0</v>
      </c>
    </row>
    <row r="446" spans="1:20" ht="16.5" thickBot="1">
      <c r="A446" s="627"/>
      <c r="B446" s="630"/>
      <c r="C446" s="679"/>
      <c r="D446" s="722"/>
      <c r="E446" s="196" t="s">
        <v>38</v>
      </c>
      <c r="F446" s="197" t="s">
        <v>39</v>
      </c>
      <c r="G446" s="198">
        <v>1</v>
      </c>
      <c r="H446" s="237">
        <v>0</v>
      </c>
      <c r="I446" s="238">
        <v>0</v>
      </c>
      <c r="J446" s="223">
        <v>0</v>
      </c>
      <c r="K446" s="223">
        <v>0</v>
      </c>
      <c r="L446" s="223">
        <v>0</v>
      </c>
      <c r="M446" s="223">
        <v>0</v>
      </c>
      <c r="N446" s="223">
        <v>0</v>
      </c>
      <c r="O446" s="223">
        <v>0</v>
      </c>
      <c r="P446" s="223">
        <v>0</v>
      </c>
      <c r="Q446" s="223">
        <v>0</v>
      </c>
      <c r="R446" s="223">
        <v>0</v>
      </c>
      <c r="S446" s="224">
        <v>0</v>
      </c>
      <c r="T446" s="8">
        <f t="shared" si="35"/>
        <v>0</v>
      </c>
    </row>
    <row r="447" spans="1:20" ht="31.5">
      <c r="A447" s="627"/>
      <c r="B447" s="630"/>
      <c r="C447" s="679"/>
      <c r="D447" s="617" t="s">
        <v>158</v>
      </c>
      <c r="E447" s="132" t="s">
        <v>159</v>
      </c>
      <c r="F447" s="133" t="s">
        <v>160</v>
      </c>
      <c r="G447" s="134">
        <v>1</v>
      </c>
      <c r="H447" s="239">
        <v>0</v>
      </c>
      <c r="I447" s="250">
        <v>0</v>
      </c>
      <c r="J447" s="215">
        <v>0</v>
      </c>
      <c r="K447" s="215">
        <v>0</v>
      </c>
      <c r="L447" s="240">
        <v>0</v>
      </c>
      <c r="M447" s="240">
        <v>0</v>
      </c>
      <c r="N447" s="240">
        <v>0</v>
      </c>
      <c r="O447" s="240">
        <v>0</v>
      </c>
      <c r="P447" s="240">
        <v>0</v>
      </c>
      <c r="Q447" s="240">
        <v>0</v>
      </c>
      <c r="R447" s="240">
        <v>0</v>
      </c>
      <c r="S447" s="243">
        <v>0</v>
      </c>
      <c r="T447" s="8">
        <f t="shared" si="35"/>
        <v>0</v>
      </c>
    </row>
    <row r="448" spans="1:20" ht="31.5">
      <c r="A448" s="627"/>
      <c r="B448" s="630"/>
      <c r="C448" s="679"/>
      <c r="D448" s="618"/>
      <c r="E448" s="135" t="s">
        <v>161</v>
      </c>
      <c r="F448" s="136" t="s">
        <v>130</v>
      </c>
      <c r="G448" s="137">
        <v>1</v>
      </c>
      <c r="H448" s="245">
        <v>0</v>
      </c>
      <c r="I448" s="250">
        <v>0</v>
      </c>
      <c r="J448" s="219">
        <v>0</v>
      </c>
      <c r="K448" s="219">
        <v>0</v>
      </c>
      <c r="L448" s="219">
        <v>0</v>
      </c>
      <c r="M448" s="219">
        <v>0</v>
      </c>
      <c r="N448" s="246">
        <v>0</v>
      </c>
      <c r="O448" s="246">
        <v>0</v>
      </c>
      <c r="P448" s="246">
        <v>0</v>
      </c>
      <c r="Q448" s="246">
        <v>0</v>
      </c>
      <c r="R448" s="219">
        <v>0</v>
      </c>
      <c r="S448" s="247">
        <v>0</v>
      </c>
      <c r="T448" s="8">
        <f t="shared" si="35"/>
        <v>0</v>
      </c>
    </row>
    <row r="449" spans="1:20" ht="31.5">
      <c r="A449" s="627"/>
      <c r="B449" s="630"/>
      <c r="C449" s="679"/>
      <c r="D449" s="618"/>
      <c r="E449" s="620" t="s">
        <v>75</v>
      </c>
      <c r="F449" s="136" t="s">
        <v>77</v>
      </c>
      <c r="G449" s="137">
        <v>1</v>
      </c>
      <c r="H449" s="217">
        <v>0</v>
      </c>
      <c r="I449" s="218">
        <v>0</v>
      </c>
      <c r="J449" s="219">
        <v>0</v>
      </c>
      <c r="K449" s="219">
        <v>0</v>
      </c>
      <c r="L449" s="219">
        <v>0</v>
      </c>
      <c r="M449" s="219">
        <v>0</v>
      </c>
      <c r="N449" s="219">
        <v>0</v>
      </c>
      <c r="O449" s="219">
        <v>0</v>
      </c>
      <c r="P449" s="219">
        <v>0</v>
      </c>
      <c r="Q449" s="219">
        <v>0</v>
      </c>
      <c r="R449" s="219">
        <v>0</v>
      </c>
      <c r="S449" s="220">
        <v>0</v>
      </c>
      <c r="T449" s="8">
        <f t="shared" si="35"/>
        <v>0</v>
      </c>
    </row>
    <row r="450" spans="1:20" ht="47.25">
      <c r="A450" s="627"/>
      <c r="B450" s="630"/>
      <c r="C450" s="679"/>
      <c r="D450" s="618"/>
      <c r="E450" s="621"/>
      <c r="F450" s="136" t="s">
        <v>162</v>
      </c>
      <c r="G450" s="137">
        <v>1</v>
      </c>
      <c r="H450" s="217">
        <v>0</v>
      </c>
      <c r="I450" s="218">
        <v>0</v>
      </c>
      <c r="J450" s="219">
        <v>0</v>
      </c>
      <c r="K450" s="219">
        <v>0</v>
      </c>
      <c r="L450" s="219">
        <v>0</v>
      </c>
      <c r="M450" s="219">
        <v>0</v>
      </c>
      <c r="N450" s="219">
        <v>0</v>
      </c>
      <c r="O450" s="219">
        <v>0</v>
      </c>
      <c r="P450" s="219">
        <v>0</v>
      </c>
      <c r="Q450" s="219">
        <v>0</v>
      </c>
      <c r="R450" s="219">
        <v>0</v>
      </c>
      <c r="S450" s="220">
        <v>0</v>
      </c>
      <c r="T450" s="8">
        <v>0</v>
      </c>
    </row>
    <row r="451" spans="1:20" ht="31.5">
      <c r="A451" s="627"/>
      <c r="B451" s="630"/>
      <c r="C451" s="679"/>
      <c r="D451" s="618"/>
      <c r="E451" s="621"/>
      <c r="F451" s="138" t="s">
        <v>224</v>
      </c>
      <c r="G451" s="137">
        <v>1</v>
      </c>
      <c r="H451" s="258">
        <v>0</v>
      </c>
      <c r="I451" s="259">
        <v>0</v>
      </c>
      <c r="J451" s="258">
        <v>0</v>
      </c>
      <c r="K451" s="258">
        <v>0</v>
      </c>
      <c r="L451" s="258">
        <v>0</v>
      </c>
      <c r="M451" s="258">
        <v>0</v>
      </c>
      <c r="N451" s="258">
        <v>0</v>
      </c>
      <c r="O451" s="258">
        <v>0</v>
      </c>
      <c r="P451" s="258">
        <v>0</v>
      </c>
      <c r="Q451" s="258">
        <v>0</v>
      </c>
      <c r="R451" s="258">
        <v>0</v>
      </c>
      <c r="S451" s="260">
        <v>0</v>
      </c>
      <c r="T451" s="8">
        <v>0</v>
      </c>
    </row>
    <row r="452" spans="1:20" ht="31.5">
      <c r="A452" s="627"/>
      <c r="B452" s="630"/>
      <c r="C452" s="679"/>
      <c r="D452" s="618"/>
      <c r="E452" s="621"/>
      <c r="F452" s="138" t="s">
        <v>163</v>
      </c>
      <c r="G452" s="137">
        <v>1</v>
      </c>
      <c r="H452" s="217">
        <v>0</v>
      </c>
      <c r="I452" s="218">
        <v>0</v>
      </c>
      <c r="J452" s="219">
        <v>0</v>
      </c>
      <c r="K452" s="219">
        <v>0</v>
      </c>
      <c r="L452" s="219">
        <v>0</v>
      </c>
      <c r="M452" s="219">
        <v>0</v>
      </c>
      <c r="N452" s="219">
        <v>0</v>
      </c>
      <c r="O452" s="219">
        <v>0</v>
      </c>
      <c r="P452" s="219">
        <v>0</v>
      </c>
      <c r="Q452" s="219">
        <v>0</v>
      </c>
      <c r="R452" s="219">
        <v>0</v>
      </c>
      <c r="S452" s="220">
        <v>0</v>
      </c>
      <c r="T452" s="8">
        <v>0</v>
      </c>
    </row>
    <row r="453" spans="1:20">
      <c r="A453" s="627"/>
      <c r="B453" s="630"/>
      <c r="C453" s="679"/>
      <c r="D453" s="618"/>
      <c r="E453" s="622"/>
      <c r="F453" s="136" t="s">
        <v>79</v>
      </c>
      <c r="G453" s="137">
        <v>1</v>
      </c>
      <c r="H453" s="217">
        <v>0</v>
      </c>
      <c r="I453" s="218">
        <v>0</v>
      </c>
      <c r="J453" s="219">
        <v>0</v>
      </c>
      <c r="K453" s="219">
        <v>0</v>
      </c>
      <c r="L453" s="219">
        <v>0</v>
      </c>
      <c r="M453" s="219">
        <v>0</v>
      </c>
      <c r="N453" s="219">
        <v>0</v>
      </c>
      <c r="O453" s="219">
        <v>0</v>
      </c>
      <c r="P453" s="219">
        <v>0</v>
      </c>
      <c r="Q453" s="219">
        <v>0</v>
      </c>
      <c r="R453" s="219">
        <v>0</v>
      </c>
      <c r="S453" s="220">
        <v>0</v>
      </c>
      <c r="T453" s="8">
        <v>0</v>
      </c>
    </row>
    <row r="454" spans="1:20">
      <c r="A454" s="627"/>
      <c r="B454" s="630"/>
      <c r="C454" s="679"/>
      <c r="D454" s="618"/>
      <c r="E454" s="139" t="s">
        <v>34</v>
      </c>
      <c r="F454" s="138" t="s">
        <v>35</v>
      </c>
      <c r="G454" s="137">
        <v>1</v>
      </c>
      <c r="H454" s="217">
        <v>0</v>
      </c>
      <c r="I454" s="218">
        <v>0</v>
      </c>
      <c r="J454" s="219">
        <v>0</v>
      </c>
      <c r="K454" s="219">
        <v>0</v>
      </c>
      <c r="L454" s="219">
        <v>0</v>
      </c>
      <c r="M454" s="219">
        <v>0</v>
      </c>
      <c r="N454" s="219">
        <v>0</v>
      </c>
      <c r="O454" s="219">
        <v>0</v>
      </c>
      <c r="P454" s="219">
        <v>0</v>
      </c>
      <c r="Q454" s="219">
        <v>0</v>
      </c>
      <c r="R454" s="219">
        <v>0</v>
      </c>
      <c r="S454" s="220">
        <v>0</v>
      </c>
      <c r="T454" s="8">
        <v>0</v>
      </c>
    </row>
    <row r="455" spans="1:20" ht="47.25">
      <c r="A455" s="627"/>
      <c r="B455" s="630"/>
      <c r="C455" s="679"/>
      <c r="D455" s="618"/>
      <c r="E455" s="139" t="s">
        <v>36</v>
      </c>
      <c r="F455" s="138" t="s">
        <v>164</v>
      </c>
      <c r="G455" s="137">
        <v>1</v>
      </c>
      <c r="H455" s="217">
        <v>0</v>
      </c>
      <c r="I455" s="218">
        <v>0</v>
      </c>
      <c r="J455" s="219">
        <v>0</v>
      </c>
      <c r="K455" s="219">
        <v>0</v>
      </c>
      <c r="L455" s="219">
        <v>0</v>
      </c>
      <c r="M455" s="219">
        <v>0</v>
      </c>
      <c r="N455" s="219">
        <v>0</v>
      </c>
      <c r="O455" s="219">
        <v>0</v>
      </c>
      <c r="P455" s="219">
        <v>0</v>
      </c>
      <c r="Q455" s="219">
        <v>0</v>
      </c>
      <c r="R455" s="219">
        <v>0</v>
      </c>
      <c r="S455" s="220">
        <v>0</v>
      </c>
      <c r="T455" s="8">
        <v>0</v>
      </c>
    </row>
    <row r="456" spans="1:20" ht="16.5" thickBot="1">
      <c r="A456" s="627"/>
      <c r="B456" s="630"/>
      <c r="C456" s="679"/>
      <c r="D456" s="619"/>
      <c r="E456" s="140" t="s">
        <v>38</v>
      </c>
      <c r="F456" s="141" t="s">
        <v>52</v>
      </c>
      <c r="G456" s="142">
        <v>1</v>
      </c>
      <c r="H456" s="221">
        <v>0</v>
      </c>
      <c r="I456" s="222">
        <v>0</v>
      </c>
      <c r="J456" s="223">
        <v>0</v>
      </c>
      <c r="K456" s="223">
        <v>0</v>
      </c>
      <c r="L456" s="223">
        <v>0</v>
      </c>
      <c r="M456" s="223">
        <v>0</v>
      </c>
      <c r="N456" s="223">
        <v>0</v>
      </c>
      <c r="O456" s="223">
        <v>0</v>
      </c>
      <c r="P456" s="223">
        <v>0</v>
      </c>
      <c r="Q456" s="223">
        <v>0</v>
      </c>
      <c r="R456" s="223">
        <v>0</v>
      </c>
      <c r="S456" s="224">
        <v>0</v>
      </c>
      <c r="T456" s="8">
        <v>0</v>
      </c>
    </row>
    <row r="457" spans="1:20">
      <c r="A457" s="627"/>
      <c r="B457" s="630"/>
      <c r="C457" s="656" t="s">
        <v>165</v>
      </c>
      <c r="D457" s="658" t="s">
        <v>166</v>
      </c>
      <c r="E457" s="143" t="s">
        <v>167</v>
      </c>
      <c r="F457" s="144" t="s">
        <v>116</v>
      </c>
      <c r="G457" s="145">
        <v>1</v>
      </c>
      <c r="H457" s="239">
        <v>0</v>
      </c>
      <c r="I457" s="252">
        <v>0</v>
      </c>
      <c r="J457" s="215">
        <v>0</v>
      </c>
      <c r="K457" s="215">
        <v>0</v>
      </c>
      <c r="L457" s="240">
        <v>0</v>
      </c>
      <c r="M457" s="242">
        <v>0</v>
      </c>
      <c r="N457" s="240">
        <v>0</v>
      </c>
      <c r="O457" s="242">
        <v>0</v>
      </c>
      <c r="P457" s="242">
        <v>0</v>
      </c>
      <c r="Q457" s="242">
        <v>0</v>
      </c>
      <c r="R457" s="242">
        <v>0</v>
      </c>
      <c r="S457" s="243">
        <v>0</v>
      </c>
      <c r="T457" s="8">
        <v>0</v>
      </c>
    </row>
    <row r="458" spans="1:20" ht="47.25">
      <c r="A458" s="627"/>
      <c r="B458" s="630"/>
      <c r="C458" s="657"/>
      <c r="D458" s="659"/>
      <c r="E458" s="146" t="s">
        <v>168</v>
      </c>
      <c r="F458" s="147" t="s">
        <v>130</v>
      </c>
      <c r="G458" s="148">
        <v>1</v>
      </c>
      <c r="H458" s="241">
        <v>0</v>
      </c>
      <c r="I458" s="250">
        <v>0</v>
      </c>
      <c r="J458" s="226">
        <v>0</v>
      </c>
      <c r="K458" s="226">
        <v>0</v>
      </c>
      <c r="L458" s="242">
        <v>0</v>
      </c>
      <c r="M458" s="242">
        <v>0</v>
      </c>
      <c r="N458" s="242">
        <v>0</v>
      </c>
      <c r="O458" s="242">
        <v>0</v>
      </c>
      <c r="P458" s="242">
        <v>0</v>
      </c>
      <c r="Q458" s="242">
        <v>0</v>
      </c>
      <c r="R458" s="242">
        <v>0</v>
      </c>
      <c r="S458" s="244">
        <v>0</v>
      </c>
      <c r="T458" s="8">
        <v>0</v>
      </c>
    </row>
    <row r="459" spans="1:20" ht="31.5">
      <c r="A459" s="627"/>
      <c r="B459" s="630"/>
      <c r="C459" s="657"/>
      <c r="D459" s="659"/>
      <c r="E459" s="149" t="s">
        <v>169</v>
      </c>
      <c r="F459" s="150" t="s">
        <v>170</v>
      </c>
      <c r="G459" s="151">
        <v>1</v>
      </c>
      <c r="H459" s="245">
        <v>0</v>
      </c>
      <c r="I459" s="218">
        <v>0</v>
      </c>
      <c r="J459" s="246">
        <v>0</v>
      </c>
      <c r="K459" s="219">
        <v>0</v>
      </c>
      <c r="L459" s="246">
        <v>0</v>
      </c>
      <c r="M459" s="219">
        <v>0</v>
      </c>
      <c r="N459" s="246">
        <v>0</v>
      </c>
      <c r="O459" s="219">
        <v>0</v>
      </c>
      <c r="P459" s="242">
        <v>0</v>
      </c>
      <c r="Q459" s="219">
        <v>0</v>
      </c>
      <c r="R459" s="246">
        <v>0</v>
      </c>
      <c r="S459" s="220">
        <v>0</v>
      </c>
      <c r="T459" s="8">
        <f t="shared" ref="T459:T486" si="36">SUM(H459:S459)/12</f>
        <v>0</v>
      </c>
    </row>
    <row r="460" spans="1:20">
      <c r="A460" s="627"/>
      <c r="B460" s="630"/>
      <c r="C460" s="657"/>
      <c r="D460" s="659"/>
      <c r="E460" s="661" t="s">
        <v>144</v>
      </c>
      <c r="F460" s="150" t="s">
        <v>171</v>
      </c>
      <c r="G460" s="151">
        <v>1</v>
      </c>
      <c r="H460" s="217">
        <v>0</v>
      </c>
      <c r="I460" s="218">
        <v>0</v>
      </c>
      <c r="J460" s="219">
        <v>0</v>
      </c>
      <c r="K460" s="219">
        <v>0</v>
      </c>
      <c r="L460" s="219">
        <v>0</v>
      </c>
      <c r="M460" s="219">
        <v>0</v>
      </c>
      <c r="N460" s="219">
        <v>0</v>
      </c>
      <c r="O460" s="219">
        <v>0</v>
      </c>
      <c r="P460" s="219">
        <v>0</v>
      </c>
      <c r="Q460" s="219">
        <v>0</v>
      </c>
      <c r="R460" s="219">
        <v>0</v>
      </c>
      <c r="S460" s="220">
        <v>0</v>
      </c>
      <c r="T460" s="8">
        <f t="shared" si="36"/>
        <v>0</v>
      </c>
    </row>
    <row r="461" spans="1:20" ht="31.5">
      <c r="A461" s="627"/>
      <c r="B461" s="630"/>
      <c r="C461" s="657"/>
      <c r="D461" s="659"/>
      <c r="E461" s="662"/>
      <c r="F461" s="147" t="s">
        <v>172</v>
      </c>
      <c r="G461" s="151">
        <v>1</v>
      </c>
      <c r="H461" s="258">
        <v>0</v>
      </c>
      <c r="I461" s="259">
        <v>0</v>
      </c>
      <c r="J461" s="258">
        <v>0</v>
      </c>
      <c r="K461" s="258">
        <v>0</v>
      </c>
      <c r="L461" s="258">
        <v>0</v>
      </c>
      <c r="M461" s="258">
        <v>0</v>
      </c>
      <c r="N461" s="258">
        <v>0</v>
      </c>
      <c r="O461" s="258">
        <v>0</v>
      </c>
      <c r="P461" s="258">
        <v>0</v>
      </c>
      <c r="Q461" s="258">
        <v>0</v>
      </c>
      <c r="R461" s="258">
        <v>0</v>
      </c>
      <c r="S461" s="260">
        <v>0</v>
      </c>
      <c r="T461" s="8">
        <f t="shared" si="36"/>
        <v>0</v>
      </c>
    </row>
    <row r="462" spans="1:20" ht="31.5">
      <c r="A462" s="627"/>
      <c r="B462" s="630"/>
      <c r="C462" s="657"/>
      <c r="D462" s="659"/>
      <c r="E462" s="662"/>
      <c r="F462" s="147" t="s">
        <v>173</v>
      </c>
      <c r="G462" s="151">
        <v>0.99</v>
      </c>
      <c r="H462" s="217">
        <v>0</v>
      </c>
      <c r="I462" s="218">
        <v>0</v>
      </c>
      <c r="J462" s="219">
        <v>0</v>
      </c>
      <c r="K462" s="219">
        <v>0</v>
      </c>
      <c r="L462" s="219">
        <v>0</v>
      </c>
      <c r="M462" s="219">
        <v>0</v>
      </c>
      <c r="N462" s="219">
        <v>0</v>
      </c>
      <c r="O462" s="219">
        <v>0</v>
      </c>
      <c r="P462" s="219">
        <v>0</v>
      </c>
      <c r="Q462" s="219">
        <v>0</v>
      </c>
      <c r="R462" s="219">
        <v>0</v>
      </c>
      <c r="S462" s="220">
        <v>0</v>
      </c>
      <c r="T462" s="8">
        <f t="shared" si="36"/>
        <v>0</v>
      </c>
    </row>
    <row r="463" spans="1:20" ht="31.5">
      <c r="A463" s="627"/>
      <c r="B463" s="630"/>
      <c r="C463" s="657"/>
      <c r="D463" s="659"/>
      <c r="E463" s="662"/>
      <c r="F463" s="147" t="s">
        <v>174</v>
      </c>
      <c r="G463" s="151">
        <v>1</v>
      </c>
      <c r="H463" s="217">
        <v>0</v>
      </c>
      <c r="I463" s="218">
        <v>0</v>
      </c>
      <c r="J463" s="219">
        <v>0</v>
      </c>
      <c r="K463" s="219">
        <v>0</v>
      </c>
      <c r="L463" s="219">
        <v>0</v>
      </c>
      <c r="M463" s="219">
        <v>0</v>
      </c>
      <c r="N463" s="219">
        <v>0</v>
      </c>
      <c r="O463" s="219">
        <v>0</v>
      </c>
      <c r="P463" s="219">
        <v>0</v>
      </c>
      <c r="Q463" s="219">
        <v>0</v>
      </c>
      <c r="R463" s="219">
        <v>0</v>
      </c>
      <c r="S463" s="220">
        <v>0</v>
      </c>
      <c r="T463" s="8">
        <f t="shared" si="36"/>
        <v>0</v>
      </c>
    </row>
    <row r="464" spans="1:20">
      <c r="A464" s="627"/>
      <c r="B464" s="630"/>
      <c r="C464" s="657"/>
      <c r="D464" s="659"/>
      <c r="E464" s="663"/>
      <c r="F464" s="147" t="s">
        <v>79</v>
      </c>
      <c r="G464" s="151">
        <v>1</v>
      </c>
      <c r="H464" s="217">
        <v>0</v>
      </c>
      <c r="I464" s="218">
        <v>0</v>
      </c>
      <c r="J464" s="219">
        <v>0</v>
      </c>
      <c r="K464" s="219">
        <v>0</v>
      </c>
      <c r="L464" s="219">
        <v>0</v>
      </c>
      <c r="M464" s="219">
        <v>0</v>
      </c>
      <c r="N464" s="219">
        <v>0</v>
      </c>
      <c r="O464" s="219">
        <v>0</v>
      </c>
      <c r="P464" s="219">
        <v>0</v>
      </c>
      <c r="Q464" s="219">
        <v>0</v>
      </c>
      <c r="R464" s="219">
        <v>0</v>
      </c>
      <c r="S464" s="220">
        <v>0</v>
      </c>
      <c r="T464" s="8">
        <f t="shared" si="36"/>
        <v>0</v>
      </c>
    </row>
    <row r="465" spans="1:20">
      <c r="A465" s="627"/>
      <c r="B465" s="630"/>
      <c r="C465" s="657"/>
      <c r="D465" s="659"/>
      <c r="E465" s="149" t="s">
        <v>34</v>
      </c>
      <c r="F465" s="152" t="s">
        <v>35</v>
      </c>
      <c r="G465" s="151">
        <v>1</v>
      </c>
      <c r="H465" s="217">
        <v>0</v>
      </c>
      <c r="I465" s="218">
        <v>0</v>
      </c>
      <c r="J465" s="219">
        <v>0</v>
      </c>
      <c r="K465" s="219">
        <v>0</v>
      </c>
      <c r="L465" s="219">
        <v>0</v>
      </c>
      <c r="M465" s="219">
        <v>0</v>
      </c>
      <c r="N465" s="219">
        <v>0</v>
      </c>
      <c r="O465" s="219">
        <v>0</v>
      </c>
      <c r="P465" s="219">
        <v>0</v>
      </c>
      <c r="Q465" s="219">
        <v>0</v>
      </c>
      <c r="R465" s="219">
        <v>0</v>
      </c>
      <c r="S465" s="220">
        <v>0</v>
      </c>
      <c r="T465" s="8">
        <f t="shared" si="36"/>
        <v>0</v>
      </c>
    </row>
    <row r="466" spans="1:20" ht="47.25">
      <c r="A466" s="627"/>
      <c r="B466" s="630"/>
      <c r="C466" s="657"/>
      <c r="D466" s="659"/>
      <c r="E466" s="149" t="s">
        <v>36</v>
      </c>
      <c r="F466" s="152" t="s">
        <v>175</v>
      </c>
      <c r="G466" s="151">
        <v>1</v>
      </c>
      <c r="H466" s="217">
        <v>0</v>
      </c>
      <c r="I466" s="218">
        <v>0</v>
      </c>
      <c r="J466" s="219">
        <v>0</v>
      </c>
      <c r="K466" s="219">
        <v>0</v>
      </c>
      <c r="L466" s="219">
        <v>0</v>
      </c>
      <c r="M466" s="219">
        <v>0</v>
      </c>
      <c r="N466" s="219">
        <v>0</v>
      </c>
      <c r="O466" s="219">
        <v>0</v>
      </c>
      <c r="P466" s="219">
        <v>0</v>
      </c>
      <c r="Q466" s="219">
        <v>0</v>
      </c>
      <c r="R466" s="219">
        <v>0</v>
      </c>
      <c r="S466" s="220">
        <v>0</v>
      </c>
      <c r="T466" s="8">
        <f t="shared" si="36"/>
        <v>0</v>
      </c>
    </row>
    <row r="467" spans="1:20" ht="16.5" thickBot="1">
      <c r="A467" s="627"/>
      <c r="B467" s="630"/>
      <c r="C467" s="657"/>
      <c r="D467" s="660"/>
      <c r="E467" s="153" t="s">
        <v>176</v>
      </c>
      <c r="F467" s="154" t="s">
        <v>52</v>
      </c>
      <c r="G467" s="155">
        <v>1</v>
      </c>
      <c r="H467" s="233">
        <v>0</v>
      </c>
      <c r="I467" s="223">
        <v>0</v>
      </c>
      <c r="J467" s="230">
        <v>0</v>
      </c>
      <c r="K467" s="230">
        <v>0</v>
      </c>
      <c r="L467" s="230">
        <v>0</v>
      </c>
      <c r="M467" s="230">
        <v>0</v>
      </c>
      <c r="N467" s="230">
        <v>0</v>
      </c>
      <c r="O467" s="230">
        <v>0</v>
      </c>
      <c r="P467" s="230">
        <v>0</v>
      </c>
      <c r="Q467" s="230">
        <v>0</v>
      </c>
      <c r="R467" s="230">
        <v>0</v>
      </c>
      <c r="S467" s="231">
        <v>0</v>
      </c>
      <c r="T467" s="8">
        <f t="shared" si="36"/>
        <v>0</v>
      </c>
    </row>
    <row r="468" spans="1:20">
      <c r="A468" s="627"/>
      <c r="B468" s="630"/>
      <c r="C468" s="664" t="s">
        <v>177</v>
      </c>
      <c r="D468" s="667" t="s">
        <v>178</v>
      </c>
      <c r="E468" s="156" t="s">
        <v>179</v>
      </c>
      <c r="F468" s="157" t="s">
        <v>116</v>
      </c>
      <c r="G468" s="158">
        <v>1</v>
      </c>
      <c r="H468" s="239">
        <v>0</v>
      </c>
      <c r="I468" s="250">
        <v>0</v>
      </c>
      <c r="J468" s="215">
        <v>0</v>
      </c>
      <c r="K468" s="215">
        <v>0</v>
      </c>
      <c r="L468" s="240">
        <v>0</v>
      </c>
      <c r="M468" s="240">
        <v>0</v>
      </c>
      <c r="N468" s="240">
        <v>0</v>
      </c>
      <c r="O468" s="240">
        <v>0</v>
      </c>
      <c r="P468" s="240">
        <v>0</v>
      </c>
      <c r="Q468" s="240">
        <v>0</v>
      </c>
      <c r="R468" s="240">
        <v>0</v>
      </c>
      <c r="S468" s="243">
        <v>0</v>
      </c>
      <c r="T468" s="8">
        <f t="shared" si="36"/>
        <v>0</v>
      </c>
    </row>
    <row r="469" spans="1:20" ht="47.25">
      <c r="A469" s="627"/>
      <c r="B469" s="630"/>
      <c r="C469" s="665"/>
      <c r="D469" s="668"/>
      <c r="E469" s="159" t="s">
        <v>180</v>
      </c>
      <c r="F469" s="160" t="s">
        <v>181</v>
      </c>
      <c r="G469" s="161">
        <v>1</v>
      </c>
      <c r="H469" s="245">
        <v>0</v>
      </c>
      <c r="I469" s="250">
        <v>0</v>
      </c>
      <c r="J469" s="246">
        <v>0</v>
      </c>
      <c r="K469" s="246">
        <v>0</v>
      </c>
      <c r="L469" s="219">
        <v>0</v>
      </c>
      <c r="M469" s="219">
        <v>0</v>
      </c>
      <c r="N469" s="246">
        <v>0</v>
      </c>
      <c r="O469" s="246">
        <v>0</v>
      </c>
      <c r="P469" s="246">
        <v>0</v>
      </c>
      <c r="Q469" s="246">
        <v>0</v>
      </c>
      <c r="R469" s="246">
        <v>0</v>
      </c>
      <c r="S469" s="247">
        <v>0</v>
      </c>
      <c r="T469" s="8">
        <f t="shared" si="36"/>
        <v>0</v>
      </c>
    </row>
    <row r="470" spans="1:20" ht="63">
      <c r="A470" s="627"/>
      <c r="B470" s="630"/>
      <c r="C470" s="665"/>
      <c r="D470" s="668"/>
      <c r="E470" s="159" t="s">
        <v>182</v>
      </c>
      <c r="F470" s="160" t="s">
        <v>183</v>
      </c>
      <c r="G470" s="161">
        <v>1</v>
      </c>
      <c r="H470" s="245">
        <v>0</v>
      </c>
      <c r="I470" s="250">
        <v>0</v>
      </c>
      <c r="J470" s="246">
        <v>0</v>
      </c>
      <c r="K470" s="246">
        <v>0</v>
      </c>
      <c r="L470" s="219">
        <v>0</v>
      </c>
      <c r="M470" s="219">
        <v>0</v>
      </c>
      <c r="N470" s="219">
        <v>0</v>
      </c>
      <c r="O470" s="219">
        <v>0</v>
      </c>
      <c r="P470" s="219">
        <v>0</v>
      </c>
      <c r="Q470" s="219">
        <v>0</v>
      </c>
      <c r="R470" s="219">
        <v>0</v>
      </c>
      <c r="S470" s="220">
        <v>0</v>
      </c>
      <c r="T470" s="8">
        <f t="shared" si="36"/>
        <v>0</v>
      </c>
    </row>
    <row r="471" spans="1:20" ht="31.5">
      <c r="A471" s="627"/>
      <c r="B471" s="630"/>
      <c r="C471" s="665"/>
      <c r="D471" s="668"/>
      <c r="E471" s="670" t="s">
        <v>75</v>
      </c>
      <c r="F471" s="160" t="s">
        <v>77</v>
      </c>
      <c r="G471" s="161">
        <v>1</v>
      </c>
      <c r="H471" s="217">
        <v>0</v>
      </c>
      <c r="I471" s="218">
        <v>0</v>
      </c>
      <c r="J471" s="219">
        <v>0</v>
      </c>
      <c r="K471" s="219">
        <v>0</v>
      </c>
      <c r="L471" s="219">
        <v>0</v>
      </c>
      <c r="M471" s="219">
        <v>0</v>
      </c>
      <c r="N471" s="219">
        <v>0</v>
      </c>
      <c r="O471" s="219">
        <v>0</v>
      </c>
      <c r="P471" s="219">
        <v>0</v>
      </c>
      <c r="Q471" s="219">
        <v>0</v>
      </c>
      <c r="R471" s="219">
        <v>0</v>
      </c>
      <c r="S471" s="220">
        <v>0</v>
      </c>
      <c r="T471" s="8">
        <f t="shared" si="36"/>
        <v>0</v>
      </c>
    </row>
    <row r="472" spans="1:20">
      <c r="A472" s="627"/>
      <c r="B472" s="630"/>
      <c r="C472" s="665"/>
      <c r="D472" s="668"/>
      <c r="E472" s="671"/>
      <c r="F472" s="162" t="s">
        <v>60</v>
      </c>
      <c r="G472" s="161">
        <v>1</v>
      </c>
      <c r="H472" s="217">
        <v>0</v>
      </c>
      <c r="I472" s="218">
        <v>0</v>
      </c>
      <c r="J472" s="219">
        <v>0</v>
      </c>
      <c r="K472" s="219">
        <v>0</v>
      </c>
      <c r="L472" s="219">
        <v>0</v>
      </c>
      <c r="M472" s="219">
        <v>0</v>
      </c>
      <c r="N472" s="219">
        <v>0</v>
      </c>
      <c r="O472" s="219">
        <v>0</v>
      </c>
      <c r="P472" s="219">
        <v>0</v>
      </c>
      <c r="Q472" s="219">
        <v>0</v>
      </c>
      <c r="R472" s="219">
        <v>0</v>
      </c>
      <c r="S472" s="220">
        <v>0</v>
      </c>
      <c r="T472" s="8">
        <f t="shared" si="36"/>
        <v>0</v>
      </c>
    </row>
    <row r="473" spans="1:20" ht="31.5">
      <c r="A473" s="627"/>
      <c r="B473" s="630"/>
      <c r="C473" s="665"/>
      <c r="D473" s="668"/>
      <c r="E473" s="671"/>
      <c r="F473" s="162" t="s">
        <v>184</v>
      </c>
      <c r="G473" s="161">
        <v>0.97</v>
      </c>
      <c r="H473" s="217">
        <v>0</v>
      </c>
      <c r="I473" s="218">
        <v>0</v>
      </c>
      <c r="J473" s="219">
        <v>0</v>
      </c>
      <c r="K473" s="219">
        <v>0</v>
      </c>
      <c r="L473" s="219">
        <v>0</v>
      </c>
      <c r="M473" s="219">
        <v>0</v>
      </c>
      <c r="N473" s="219">
        <v>0</v>
      </c>
      <c r="O473" s="219">
        <v>0</v>
      </c>
      <c r="P473" s="219">
        <v>0</v>
      </c>
      <c r="Q473" s="219">
        <v>0</v>
      </c>
      <c r="R473" s="219">
        <v>0</v>
      </c>
      <c r="S473" s="220">
        <v>0</v>
      </c>
      <c r="T473" s="8">
        <f t="shared" si="36"/>
        <v>0</v>
      </c>
    </row>
    <row r="474" spans="1:20" ht="31.5">
      <c r="A474" s="627"/>
      <c r="B474" s="630"/>
      <c r="C474" s="665"/>
      <c r="D474" s="668"/>
      <c r="E474" s="671"/>
      <c r="F474" s="162" t="s">
        <v>218</v>
      </c>
      <c r="G474" s="161">
        <v>0.96</v>
      </c>
      <c r="H474" s="217">
        <v>0</v>
      </c>
      <c r="I474" s="218">
        <v>0</v>
      </c>
      <c r="J474" s="219">
        <v>0</v>
      </c>
      <c r="K474" s="219">
        <v>0</v>
      </c>
      <c r="L474" s="219">
        <v>0</v>
      </c>
      <c r="M474" s="219">
        <v>0</v>
      </c>
      <c r="N474" s="219">
        <v>0</v>
      </c>
      <c r="O474" s="219">
        <v>0</v>
      </c>
      <c r="P474" s="219">
        <v>0</v>
      </c>
      <c r="Q474" s="219">
        <v>0</v>
      </c>
      <c r="R474" s="219">
        <v>0</v>
      </c>
      <c r="S474" s="220">
        <v>0</v>
      </c>
      <c r="T474" s="8">
        <f t="shared" si="36"/>
        <v>0</v>
      </c>
    </row>
    <row r="475" spans="1:20">
      <c r="A475" s="627"/>
      <c r="B475" s="630"/>
      <c r="C475" s="665"/>
      <c r="D475" s="668"/>
      <c r="E475" s="672"/>
      <c r="F475" s="162" t="s">
        <v>79</v>
      </c>
      <c r="G475" s="161">
        <v>1</v>
      </c>
      <c r="H475" s="217">
        <v>0</v>
      </c>
      <c r="I475" s="218">
        <v>0</v>
      </c>
      <c r="J475" s="219">
        <v>0</v>
      </c>
      <c r="K475" s="219">
        <v>0</v>
      </c>
      <c r="L475" s="219">
        <v>0</v>
      </c>
      <c r="M475" s="219">
        <v>0</v>
      </c>
      <c r="N475" s="219">
        <v>0</v>
      </c>
      <c r="O475" s="219">
        <v>0</v>
      </c>
      <c r="P475" s="219">
        <v>0</v>
      </c>
      <c r="Q475" s="219">
        <v>0</v>
      </c>
      <c r="R475" s="219">
        <v>0</v>
      </c>
      <c r="S475" s="220">
        <v>0</v>
      </c>
      <c r="T475" s="8">
        <f t="shared" si="36"/>
        <v>0</v>
      </c>
    </row>
    <row r="476" spans="1:20">
      <c r="A476" s="627"/>
      <c r="B476" s="630"/>
      <c r="C476" s="665"/>
      <c r="D476" s="668"/>
      <c r="E476" s="159" t="s">
        <v>34</v>
      </c>
      <c r="F476" s="162" t="s">
        <v>35</v>
      </c>
      <c r="G476" s="161">
        <v>1</v>
      </c>
      <c r="H476" s="217">
        <v>0</v>
      </c>
      <c r="I476" s="218">
        <v>0</v>
      </c>
      <c r="J476" s="219">
        <v>0</v>
      </c>
      <c r="K476" s="219">
        <v>0</v>
      </c>
      <c r="L476" s="219">
        <v>0</v>
      </c>
      <c r="M476" s="219">
        <v>0</v>
      </c>
      <c r="N476" s="219">
        <v>0</v>
      </c>
      <c r="O476" s="219">
        <v>0</v>
      </c>
      <c r="P476" s="219">
        <v>0</v>
      </c>
      <c r="Q476" s="219">
        <v>0</v>
      </c>
      <c r="R476" s="219">
        <v>0</v>
      </c>
      <c r="S476" s="220">
        <v>0</v>
      </c>
      <c r="T476" s="8">
        <f t="shared" si="36"/>
        <v>0</v>
      </c>
    </row>
    <row r="477" spans="1:20" ht="47.25">
      <c r="A477" s="627"/>
      <c r="B477" s="630"/>
      <c r="C477" s="665"/>
      <c r="D477" s="668"/>
      <c r="E477" s="159" t="s">
        <v>36</v>
      </c>
      <c r="F477" s="162" t="s">
        <v>185</v>
      </c>
      <c r="G477" s="161">
        <v>1</v>
      </c>
      <c r="H477" s="217">
        <v>0</v>
      </c>
      <c r="I477" s="218">
        <v>0</v>
      </c>
      <c r="J477" s="219">
        <v>0</v>
      </c>
      <c r="K477" s="219">
        <v>0</v>
      </c>
      <c r="L477" s="219">
        <v>0</v>
      </c>
      <c r="M477" s="219">
        <v>0</v>
      </c>
      <c r="N477" s="219">
        <v>0</v>
      </c>
      <c r="O477" s="219">
        <v>0</v>
      </c>
      <c r="P477" s="219">
        <v>0</v>
      </c>
      <c r="Q477" s="219">
        <v>0</v>
      </c>
      <c r="R477" s="219">
        <v>0</v>
      </c>
      <c r="S477" s="220">
        <v>0</v>
      </c>
      <c r="T477" s="8">
        <f t="shared" si="36"/>
        <v>0</v>
      </c>
    </row>
    <row r="478" spans="1:20" ht="16.5" thickBot="1">
      <c r="A478" s="627"/>
      <c r="B478" s="630"/>
      <c r="C478" s="665"/>
      <c r="D478" s="669"/>
      <c r="E478" s="163" t="s">
        <v>38</v>
      </c>
      <c r="F478" s="164" t="s">
        <v>52</v>
      </c>
      <c r="G478" s="165">
        <v>1</v>
      </c>
      <c r="H478" s="228">
        <v>0</v>
      </c>
      <c r="I478" s="229">
        <v>0</v>
      </c>
      <c r="J478" s="230">
        <v>0</v>
      </c>
      <c r="K478" s="230">
        <v>0</v>
      </c>
      <c r="L478" s="230">
        <v>0</v>
      </c>
      <c r="M478" s="230">
        <v>0</v>
      </c>
      <c r="N478" s="230">
        <v>0</v>
      </c>
      <c r="O478" s="230">
        <v>0</v>
      </c>
      <c r="P478" s="230">
        <v>0</v>
      </c>
      <c r="Q478" s="230">
        <v>0</v>
      </c>
      <c r="R478" s="230">
        <v>0</v>
      </c>
      <c r="S478" s="231">
        <v>0</v>
      </c>
      <c r="T478" s="8">
        <f t="shared" si="36"/>
        <v>0</v>
      </c>
    </row>
    <row r="479" spans="1:20" ht="31.5">
      <c r="A479" s="627"/>
      <c r="B479" s="630"/>
      <c r="C479" s="665"/>
      <c r="D479" s="673" t="s">
        <v>186</v>
      </c>
      <c r="E479" s="676" t="s">
        <v>187</v>
      </c>
      <c r="F479" s="66" t="s">
        <v>188</v>
      </c>
      <c r="G479" s="166">
        <v>1</v>
      </c>
      <c r="H479" s="251">
        <v>0</v>
      </c>
      <c r="I479" s="252">
        <v>0</v>
      </c>
      <c r="J479" s="240">
        <v>0</v>
      </c>
      <c r="K479" s="240">
        <v>0</v>
      </c>
      <c r="L479" s="215">
        <v>0</v>
      </c>
      <c r="M479" s="215">
        <v>0</v>
      </c>
      <c r="N479" s="240">
        <v>0</v>
      </c>
      <c r="O479" s="240">
        <v>0</v>
      </c>
      <c r="P479" s="240">
        <v>0</v>
      </c>
      <c r="Q479" s="240">
        <v>0</v>
      </c>
      <c r="R479" s="240">
        <v>0</v>
      </c>
      <c r="S479" s="243">
        <v>0</v>
      </c>
      <c r="T479" s="8">
        <f t="shared" si="36"/>
        <v>0</v>
      </c>
    </row>
    <row r="480" spans="1:20" ht="31.5">
      <c r="A480" s="627"/>
      <c r="B480" s="630"/>
      <c r="C480" s="665"/>
      <c r="D480" s="674"/>
      <c r="E480" s="677"/>
      <c r="F480" s="68" t="s">
        <v>189</v>
      </c>
      <c r="G480" s="167">
        <v>1</v>
      </c>
      <c r="H480" s="248">
        <v>0</v>
      </c>
      <c r="I480" s="249">
        <v>0</v>
      </c>
      <c r="J480" s="246">
        <v>0</v>
      </c>
      <c r="K480" s="246">
        <v>0</v>
      </c>
      <c r="L480" s="246">
        <v>0</v>
      </c>
      <c r="M480" s="246">
        <v>0</v>
      </c>
      <c r="N480" s="219">
        <v>0</v>
      </c>
      <c r="O480" s="219">
        <v>0</v>
      </c>
      <c r="P480" s="246">
        <v>0</v>
      </c>
      <c r="Q480" s="246">
        <v>0</v>
      </c>
      <c r="R480" s="246">
        <v>0</v>
      </c>
      <c r="S480" s="247">
        <v>0</v>
      </c>
      <c r="T480" s="8">
        <f t="shared" si="36"/>
        <v>0</v>
      </c>
    </row>
    <row r="481" spans="1:21" ht="31.5">
      <c r="A481" s="627"/>
      <c r="B481" s="630"/>
      <c r="C481" s="665"/>
      <c r="D481" s="674"/>
      <c r="E481" s="677" t="s">
        <v>75</v>
      </c>
      <c r="F481" s="68" t="s">
        <v>218</v>
      </c>
      <c r="G481" s="167">
        <v>1</v>
      </c>
      <c r="H481" s="234">
        <v>0</v>
      </c>
      <c r="I481" s="235">
        <v>0</v>
      </c>
      <c r="J481" s="219">
        <v>0</v>
      </c>
      <c r="K481" s="219">
        <v>0</v>
      </c>
      <c r="L481" s="219">
        <v>0</v>
      </c>
      <c r="M481" s="219">
        <v>0</v>
      </c>
      <c r="N481" s="219">
        <v>0</v>
      </c>
      <c r="O481" s="219">
        <v>0</v>
      </c>
      <c r="P481" s="219">
        <v>0</v>
      </c>
      <c r="Q481" s="219">
        <v>0</v>
      </c>
      <c r="R481" s="219">
        <v>0</v>
      </c>
      <c r="S481" s="220">
        <v>0</v>
      </c>
      <c r="T481" s="8">
        <f t="shared" si="36"/>
        <v>0</v>
      </c>
    </row>
    <row r="482" spans="1:21" ht="31.5">
      <c r="A482" s="627"/>
      <c r="B482" s="630"/>
      <c r="C482" s="665"/>
      <c r="D482" s="674"/>
      <c r="E482" s="677"/>
      <c r="F482" s="68" t="s">
        <v>77</v>
      </c>
      <c r="G482" s="167">
        <v>1</v>
      </c>
      <c r="H482" s="234">
        <v>0</v>
      </c>
      <c r="I482" s="235">
        <v>0</v>
      </c>
      <c r="J482" s="219">
        <v>0</v>
      </c>
      <c r="K482" s="219">
        <v>0</v>
      </c>
      <c r="L482" s="219">
        <v>0</v>
      </c>
      <c r="M482" s="219">
        <v>0</v>
      </c>
      <c r="N482" s="219">
        <v>0</v>
      </c>
      <c r="O482" s="219">
        <v>0</v>
      </c>
      <c r="P482" s="219">
        <v>0</v>
      </c>
      <c r="Q482" s="219">
        <v>0</v>
      </c>
      <c r="R482" s="219">
        <v>0</v>
      </c>
      <c r="S482" s="220">
        <v>0</v>
      </c>
      <c r="T482" s="8">
        <f t="shared" si="36"/>
        <v>0</v>
      </c>
    </row>
    <row r="483" spans="1:21">
      <c r="A483" s="627"/>
      <c r="B483" s="630"/>
      <c r="C483" s="665"/>
      <c r="D483" s="674"/>
      <c r="E483" s="677"/>
      <c r="F483" s="68" t="s">
        <v>79</v>
      </c>
      <c r="G483" s="167">
        <v>1</v>
      </c>
      <c r="H483" s="234">
        <v>0</v>
      </c>
      <c r="I483" s="235">
        <v>0</v>
      </c>
      <c r="J483" s="219">
        <v>0</v>
      </c>
      <c r="K483" s="219">
        <v>0</v>
      </c>
      <c r="L483" s="219">
        <v>0</v>
      </c>
      <c r="M483" s="219">
        <v>0</v>
      </c>
      <c r="N483" s="219">
        <v>0</v>
      </c>
      <c r="O483" s="219">
        <v>0</v>
      </c>
      <c r="P483" s="219">
        <v>0</v>
      </c>
      <c r="Q483" s="219">
        <v>0</v>
      </c>
      <c r="R483" s="219">
        <v>0</v>
      </c>
      <c r="S483" s="220">
        <v>0</v>
      </c>
      <c r="T483" s="8">
        <f t="shared" si="36"/>
        <v>0</v>
      </c>
    </row>
    <row r="484" spans="1:21">
      <c r="A484" s="627"/>
      <c r="B484" s="630"/>
      <c r="C484" s="665"/>
      <c r="D484" s="674"/>
      <c r="E484" s="71" t="s">
        <v>34</v>
      </c>
      <c r="F484" s="70" t="s">
        <v>35</v>
      </c>
      <c r="G484" s="167">
        <v>1</v>
      </c>
      <c r="H484" s="234">
        <v>0</v>
      </c>
      <c r="I484" s="235">
        <v>0</v>
      </c>
      <c r="J484" s="219">
        <v>0</v>
      </c>
      <c r="K484" s="219">
        <v>0</v>
      </c>
      <c r="L484" s="219">
        <v>0</v>
      </c>
      <c r="M484" s="219">
        <v>0</v>
      </c>
      <c r="N484" s="219">
        <v>0</v>
      </c>
      <c r="O484" s="219">
        <v>0</v>
      </c>
      <c r="P484" s="219">
        <v>0</v>
      </c>
      <c r="Q484" s="219">
        <v>0</v>
      </c>
      <c r="R484" s="219">
        <v>0</v>
      </c>
      <c r="S484" s="220">
        <v>0</v>
      </c>
      <c r="T484" s="8">
        <f t="shared" si="36"/>
        <v>0</v>
      </c>
    </row>
    <row r="485" spans="1:21" ht="47.25">
      <c r="A485" s="627"/>
      <c r="B485" s="630"/>
      <c r="C485" s="665"/>
      <c r="D485" s="674"/>
      <c r="E485" s="71" t="s">
        <v>36</v>
      </c>
      <c r="F485" s="70" t="s">
        <v>190</v>
      </c>
      <c r="G485" s="167">
        <v>1</v>
      </c>
      <c r="H485" s="234">
        <v>0</v>
      </c>
      <c r="I485" s="235">
        <v>0</v>
      </c>
      <c r="J485" s="219">
        <v>0</v>
      </c>
      <c r="K485" s="219">
        <v>0</v>
      </c>
      <c r="L485" s="219">
        <v>0</v>
      </c>
      <c r="M485" s="219">
        <v>0</v>
      </c>
      <c r="N485" s="219">
        <v>0</v>
      </c>
      <c r="O485" s="219">
        <v>0</v>
      </c>
      <c r="P485" s="219">
        <v>0</v>
      </c>
      <c r="Q485" s="219">
        <v>0</v>
      </c>
      <c r="R485" s="219">
        <v>0</v>
      </c>
      <c r="S485" s="220">
        <v>0</v>
      </c>
      <c r="T485" s="8">
        <f t="shared" si="36"/>
        <v>0</v>
      </c>
    </row>
    <row r="486" spans="1:21" ht="16.5" thickBot="1">
      <c r="A486" s="627"/>
      <c r="B486" s="631"/>
      <c r="C486" s="666"/>
      <c r="D486" s="675"/>
      <c r="E486" s="72" t="s">
        <v>38</v>
      </c>
      <c r="F486" s="73" t="s">
        <v>52</v>
      </c>
      <c r="G486" s="168">
        <v>1</v>
      </c>
      <c r="H486" s="233">
        <v>0</v>
      </c>
      <c r="I486" s="236">
        <v>0</v>
      </c>
      <c r="J486" s="230">
        <v>0</v>
      </c>
      <c r="K486" s="230">
        <v>0</v>
      </c>
      <c r="L486" s="230">
        <v>0</v>
      </c>
      <c r="M486" s="230">
        <v>0</v>
      </c>
      <c r="N486" s="230">
        <v>0</v>
      </c>
      <c r="O486" s="230">
        <v>0</v>
      </c>
      <c r="P486" s="230">
        <v>0</v>
      </c>
      <c r="Q486" s="230">
        <v>0</v>
      </c>
      <c r="R486" s="230">
        <v>0</v>
      </c>
      <c r="S486" s="231">
        <v>0</v>
      </c>
      <c r="T486" s="169">
        <f t="shared" si="36"/>
        <v>0</v>
      </c>
    </row>
    <row r="487" spans="1:21" ht="16.5" thickBot="1">
      <c r="A487" s="627"/>
      <c r="B487" s="263"/>
      <c r="C487" s="726" t="s">
        <v>191</v>
      </c>
      <c r="D487" s="726"/>
      <c r="E487" s="726"/>
      <c r="F487" s="726"/>
      <c r="G487" s="727"/>
      <c r="H487" s="261">
        <f t="shared" ref="H487:S487" si="37">SUM(H312:H486)/210</f>
        <v>0</v>
      </c>
      <c r="I487" s="264">
        <f t="shared" si="37"/>
        <v>0</v>
      </c>
      <c r="J487" s="264">
        <f t="shared" si="37"/>
        <v>0</v>
      </c>
      <c r="K487" s="264">
        <f t="shared" si="37"/>
        <v>0</v>
      </c>
      <c r="L487" s="264">
        <f t="shared" si="37"/>
        <v>0</v>
      </c>
      <c r="M487" s="264">
        <f t="shared" si="37"/>
        <v>0</v>
      </c>
      <c r="N487" s="264">
        <f t="shared" si="37"/>
        <v>0</v>
      </c>
      <c r="O487" s="264">
        <f t="shared" si="37"/>
        <v>0</v>
      </c>
      <c r="P487" s="264">
        <f t="shared" si="37"/>
        <v>0</v>
      </c>
      <c r="Q487" s="264">
        <f t="shared" si="37"/>
        <v>0</v>
      </c>
      <c r="R487" s="264">
        <f t="shared" si="37"/>
        <v>0</v>
      </c>
      <c r="S487" s="264">
        <f t="shared" si="37"/>
        <v>0</v>
      </c>
      <c r="T487" s="170">
        <f>SUM(H487:S487)/12</f>
        <v>0</v>
      </c>
    </row>
    <row r="488" spans="1:21">
      <c r="A488" s="627"/>
      <c r="B488" s="629" t="s">
        <v>225</v>
      </c>
      <c r="C488" s="632" t="s">
        <v>24</v>
      </c>
      <c r="D488" s="634" t="s">
        <v>25</v>
      </c>
      <c r="E488" s="637" t="s">
        <v>26</v>
      </c>
      <c r="F488" s="6" t="s">
        <v>27</v>
      </c>
      <c r="G488" s="7">
        <v>0.96</v>
      </c>
      <c r="H488" s="213">
        <v>0</v>
      </c>
      <c r="I488" s="214">
        <v>0</v>
      </c>
      <c r="J488" s="215">
        <v>0</v>
      </c>
      <c r="K488" s="215">
        <v>0</v>
      </c>
      <c r="L488" s="215">
        <v>0</v>
      </c>
      <c r="M488" s="215">
        <v>0</v>
      </c>
      <c r="N488" s="215">
        <v>0</v>
      </c>
      <c r="O488" s="215">
        <v>0</v>
      </c>
      <c r="P488" s="215">
        <v>0</v>
      </c>
      <c r="Q488" s="215">
        <v>0</v>
      </c>
      <c r="R488" s="215">
        <v>0</v>
      </c>
      <c r="S488" s="216">
        <v>0</v>
      </c>
      <c r="T488" s="8">
        <f t="shared" ref="T488:T493" si="38">SUM(H488:S488)/12</f>
        <v>0</v>
      </c>
    </row>
    <row r="489" spans="1:21">
      <c r="A489" s="627"/>
      <c r="B489" s="630"/>
      <c r="C489" s="633"/>
      <c r="D489" s="635"/>
      <c r="E489" s="638"/>
      <c r="F489" s="9" t="s">
        <v>28</v>
      </c>
      <c r="G489" s="10">
        <v>0.96</v>
      </c>
      <c r="H489" s="241">
        <v>0</v>
      </c>
      <c r="I489" s="218">
        <v>0</v>
      </c>
      <c r="J489" s="242">
        <v>0</v>
      </c>
      <c r="K489" s="242">
        <v>0</v>
      </c>
      <c r="L489" s="242">
        <v>0</v>
      </c>
      <c r="M489" s="226">
        <v>0</v>
      </c>
      <c r="N489" s="242">
        <v>0</v>
      </c>
      <c r="O489" s="242">
        <v>0</v>
      </c>
      <c r="P489" s="242">
        <v>0</v>
      </c>
      <c r="Q489" s="226">
        <v>0</v>
      </c>
      <c r="R489" s="242">
        <v>0</v>
      </c>
      <c r="S489" s="244">
        <v>0</v>
      </c>
      <c r="T489" s="8">
        <f t="shared" si="38"/>
        <v>0</v>
      </c>
    </row>
    <row r="490" spans="1:21">
      <c r="A490" s="627"/>
      <c r="B490" s="630"/>
      <c r="C490" s="633"/>
      <c r="D490" s="635"/>
      <c r="E490" s="639" t="s">
        <v>29</v>
      </c>
      <c r="F490" s="9" t="s">
        <v>30</v>
      </c>
      <c r="G490" s="10">
        <v>1</v>
      </c>
      <c r="H490" s="217">
        <v>0</v>
      </c>
      <c r="I490" s="218">
        <v>0</v>
      </c>
      <c r="J490" s="219">
        <v>0</v>
      </c>
      <c r="K490" s="219">
        <v>0</v>
      </c>
      <c r="L490" s="219">
        <v>0</v>
      </c>
      <c r="M490" s="219">
        <v>0</v>
      </c>
      <c r="N490" s="219">
        <v>0</v>
      </c>
      <c r="O490" s="219">
        <v>0</v>
      </c>
      <c r="P490" s="219">
        <v>0</v>
      </c>
      <c r="Q490" s="219">
        <v>0</v>
      </c>
      <c r="R490" s="219">
        <v>0</v>
      </c>
      <c r="S490" s="220">
        <v>0</v>
      </c>
      <c r="T490" s="8">
        <f t="shared" si="38"/>
        <v>0</v>
      </c>
    </row>
    <row r="491" spans="1:21" ht="31.5">
      <c r="A491" s="627"/>
      <c r="B491" s="630"/>
      <c r="C491" s="633"/>
      <c r="D491" s="635"/>
      <c r="E491" s="638"/>
      <c r="F491" s="9" t="s">
        <v>31</v>
      </c>
      <c r="G491" s="10">
        <v>1</v>
      </c>
      <c r="H491" s="217">
        <v>0</v>
      </c>
      <c r="I491" s="218">
        <v>0</v>
      </c>
      <c r="J491" s="219">
        <v>0</v>
      </c>
      <c r="K491" s="219">
        <v>0</v>
      </c>
      <c r="L491" s="219">
        <v>0</v>
      </c>
      <c r="M491" s="219">
        <v>0</v>
      </c>
      <c r="N491" s="219">
        <v>0</v>
      </c>
      <c r="O491" s="219">
        <v>0</v>
      </c>
      <c r="P491" s="219">
        <v>0</v>
      </c>
      <c r="Q491" s="219">
        <v>0</v>
      </c>
      <c r="R491" s="219">
        <v>0</v>
      </c>
      <c r="S491" s="220">
        <v>0</v>
      </c>
      <c r="T491" s="8">
        <f t="shared" si="38"/>
        <v>0</v>
      </c>
    </row>
    <row r="492" spans="1:21">
      <c r="A492" s="627"/>
      <c r="B492" s="630"/>
      <c r="C492" s="633"/>
      <c r="D492" s="635"/>
      <c r="E492" s="11" t="s">
        <v>32</v>
      </c>
      <c r="F492" s="9" t="s">
        <v>33</v>
      </c>
      <c r="G492" s="10">
        <v>1</v>
      </c>
      <c r="H492" s="217">
        <v>0</v>
      </c>
      <c r="I492" s="218">
        <v>0</v>
      </c>
      <c r="J492" s="219">
        <v>0</v>
      </c>
      <c r="K492" s="219">
        <v>0</v>
      </c>
      <c r="L492" s="219">
        <v>0</v>
      </c>
      <c r="M492" s="219">
        <v>0</v>
      </c>
      <c r="N492" s="219">
        <v>0</v>
      </c>
      <c r="O492" s="219">
        <v>0</v>
      </c>
      <c r="P492" s="219">
        <v>0</v>
      </c>
      <c r="Q492" s="219">
        <v>0</v>
      </c>
      <c r="R492" s="219">
        <v>0</v>
      </c>
      <c r="S492" s="220">
        <v>0</v>
      </c>
      <c r="T492" s="8">
        <f t="shared" si="38"/>
        <v>0</v>
      </c>
    </row>
    <row r="493" spans="1:21">
      <c r="A493" s="627"/>
      <c r="B493" s="630"/>
      <c r="C493" s="633"/>
      <c r="D493" s="635"/>
      <c r="E493" s="11" t="s">
        <v>34</v>
      </c>
      <c r="F493" s="12" t="s">
        <v>35</v>
      </c>
      <c r="G493" s="10">
        <v>1</v>
      </c>
      <c r="H493" s="217">
        <v>0</v>
      </c>
      <c r="I493" s="218">
        <v>0</v>
      </c>
      <c r="J493" s="219">
        <v>0</v>
      </c>
      <c r="K493" s="219">
        <v>0</v>
      </c>
      <c r="L493" s="219">
        <v>0</v>
      </c>
      <c r="M493" s="219">
        <v>0</v>
      </c>
      <c r="N493" s="219">
        <v>0</v>
      </c>
      <c r="O493" s="219">
        <v>0</v>
      </c>
      <c r="P493" s="219">
        <v>0</v>
      </c>
      <c r="Q493" s="219">
        <v>0</v>
      </c>
      <c r="R493" s="219">
        <v>0</v>
      </c>
      <c r="S493" s="220">
        <v>0</v>
      </c>
      <c r="T493" s="8">
        <f t="shared" si="38"/>
        <v>0</v>
      </c>
    </row>
    <row r="494" spans="1:21" ht="31.5">
      <c r="A494" s="627"/>
      <c r="B494" s="630"/>
      <c r="C494" s="633"/>
      <c r="D494" s="635"/>
      <c r="E494" s="11" t="s">
        <v>36</v>
      </c>
      <c r="F494" s="9" t="s">
        <v>37</v>
      </c>
      <c r="G494" s="10">
        <v>0.95</v>
      </c>
      <c r="H494" s="217">
        <v>0</v>
      </c>
      <c r="I494" s="218">
        <v>0</v>
      </c>
      <c r="J494" s="219">
        <v>0</v>
      </c>
      <c r="K494" s="219">
        <v>0</v>
      </c>
      <c r="L494" s="219">
        <v>0</v>
      </c>
      <c r="M494" s="219">
        <v>0</v>
      </c>
      <c r="N494" s="219">
        <v>0</v>
      </c>
      <c r="O494" s="219">
        <v>0</v>
      </c>
      <c r="P494" s="219">
        <v>0</v>
      </c>
      <c r="Q494" s="219">
        <v>0</v>
      </c>
      <c r="R494" s="219">
        <v>0</v>
      </c>
      <c r="S494" s="220">
        <v>0</v>
      </c>
      <c r="T494" s="8">
        <f>SUM(H490:N494)/12</f>
        <v>0</v>
      </c>
    </row>
    <row r="495" spans="1:21" ht="16.5" thickBot="1">
      <c r="A495" s="627"/>
      <c r="B495" s="630"/>
      <c r="C495" s="633"/>
      <c r="D495" s="636"/>
      <c r="E495" s="13" t="s">
        <v>38</v>
      </c>
      <c r="F495" s="14" t="s">
        <v>39</v>
      </c>
      <c r="G495" s="15">
        <v>1</v>
      </c>
      <c r="H495" s="221">
        <v>0</v>
      </c>
      <c r="I495" s="222">
        <v>0</v>
      </c>
      <c r="J495" s="223">
        <v>0</v>
      </c>
      <c r="K495" s="223">
        <v>0</v>
      </c>
      <c r="L495" s="223">
        <v>0</v>
      </c>
      <c r="M495" s="223">
        <v>0</v>
      </c>
      <c r="N495" s="223">
        <v>0</v>
      </c>
      <c r="O495" s="223">
        <v>0</v>
      </c>
      <c r="P495" s="223">
        <v>0</v>
      </c>
      <c r="Q495" s="223">
        <v>0</v>
      </c>
      <c r="R495" s="223">
        <v>0</v>
      </c>
      <c r="S495" s="224">
        <v>0</v>
      </c>
      <c r="T495" s="8">
        <f t="shared" ref="T495" si="39">SUM(H495:S495)/12</f>
        <v>0</v>
      </c>
    </row>
    <row r="496" spans="1:21" ht="31.5">
      <c r="A496" s="627"/>
      <c r="B496" s="630"/>
      <c r="C496" s="586" t="s">
        <v>40</v>
      </c>
      <c r="D496" s="586" t="s">
        <v>41</v>
      </c>
      <c r="E496" s="16" t="s">
        <v>42</v>
      </c>
      <c r="F496" s="17" t="s">
        <v>43</v>
      </c>
      <c r="G496" s="18">
        <v>1</v>
      </c>
      <c r="H496" s="213">
        <v>0</v>
      </c>
      <c r="I496" s="240">
        <v>0</v>
      </c>
      <c r="J496" s="240">
        <v>0</v>
      </c>
      <c r="K496" s="240">
        <v>0</v>
      </c>
      <c r="L496" s="240">
        <v>0</v>
      </c>
      <c r="M496" s="240">
        <v>0</v>
      </c>
      <c r="N496" s="240">
        <v>0</v>
      </c>
      <c r="O496" s="240">
        <v>0</v>
      </c>
      <c r="P496" s="240">
        <v>0</v>
      </c>
      <c r="Q496" s="240">
        <v>0</v>
      </c>
      <c r="R496" s="240">
        <v>0</v>
      </c>
      <c r="S496" s="243">
        <v>0</v>
      </c>
      <c r="T496" s="8">
        <f t="shared" ref="T496" si="40">SUM(H496:S496)/12</f>
        <v>0</v>
      </c>
      <c r="U496" s="19"/>
    </row>
    <row r="497" spans="1:21">
      <c r="A497" s="627"/>
      <c r="B497" s="630"/>
      <c r="C497" s="587"/>
      <c r="D497" s="587"/>
      <c r="E497" s="584" t="s">
        <v>44</v>
      </c>
      <c r="F497" s="20" t="s">
        <v>45</v>
      </c>
      <c r="G497" s="21">
        <v>1</v>
      </c>
      <c r="H497" s="225">
        <v>0</v>
      </c>
      <c r="I497" s="226">
        <v>0</v>
      </c>
      <c r="J497" s="242">
        <v>0</v>
      </c>
      <c r="K497" s="242">
        <v>0</v>
      </c>
      <c r="L497" s="242">
        <v>0</v>
      </c>
      <c r="M497" s="242">
        <v>0</v>
      </c>
      <c r="N497" s="242">
        <v>0</v>
      </c>
      <c r="O497" s="242">
        <v>0</v>
      </c>
      <c r="P497" s="242">
        <v>0</v>
      </c>
      <c r="Q497" s="242">
        <v>0</v>
      </c>
      <c r="R497" s="242">
        <v>0</v>
      </c>
      <c r="S497" s="244">
        <v>0</v>
      </c>
      <c r="T497" s="8"/>
      <c r="U497" s="19"/>
    </row>
    <row r="498" spans="1:21" ht="31.5">
      <c r="A498" s="627"/>
      <c r="B498" s="630"/>
      <c r="C498" s="587"/>
      <c r="D498" s="587"/>
      <c r="E498" s="585"/>
      <c r="F498" s="20" t="s">
        <v>46</v>
      </c>
      <c r="G498" s="21">
        <v>1</v>
      </c>
      <c r="H498" s="225">
        <v>0</v>
      </c>
      <c r="I498" s="226">
        <v>0</v>
      </c>
      <c r="J498" s="226">
        <v>0</v>
      </c>
      <c r="K498" s="226">
        <v>0</v>
      </c>
      <c r="L498" s="226">
        <v>0</v>
      </c>
      <c r="M498" s="226">
        <v>0</v>
      </c>
      <c r="N498" s="226">
        <v>0</v>
      </c>
      <c r="O498" s="226">
        <v>0</v>
      </c>
      <c r="P498" s="226">
        <v>0</v>
      </c>
      <c r="Q498" s="226">
        <v>0</v>
      </c>
      <c r="R498" s="226">
        <v>0</v>
      </c>
      <c r="S498" s="227">
        <v>0</v>
      </c>
      <c r="T498" s="8">
        <f t="shared" ref="T498:T504" si="41">SUM(H498:S498)/12</f>
        <v>0</v>
      </c>
      <c r="U498" s="19"/>
    </row>
    <row r="499" spans="1:21" ht="47.25">
      <c r="A499" s="627"/>
      <c r="B499" s="630"/>
      <c r="C499" s="587"/>
      <c r="D499" s="587"/>
      <c r="E499" s="22" t="s">
        <v>47</v>
      </c>
      <c r="F499" s="20" t="s">
        <v>48</v>
      </c>
      <c r="G499" s="21">
        <v>1</v>
      </c>
      <c r="H499" s="245">
        <v>0</v>
      </c>
      <c r="I499" s="219">
        <v>0</v>
      </c>
      <c r="J499" s="219">
        <v>0</v>
      </c>
      <c r="K499" s="219">
        <v>0</v>
      </c>
      <c r="L499" s="219">
        <v>0</v>
      </c>
      <c r="M499" s="219">
        <v>0</v>
      </c>
      <c r="N499" s="246">
        <v>0</v>
      </c>
      <c r="O499" s="246">
        <v>0</v>
      </c>
      <c r="P499" s="246">
        <v>0</v>
      </c>
      <c r="Q499" s="246">
        <v>0</v>
      </c>
      <c r="R499" s="246">
        <v>0</v>
      </c>
      <c r="S499" s="247">
        <v>0</v>
      </c>
      <c r="T499" s="8">
        <f t="shared" si="41"/>
        <v>0</v>
      </c>
      <c r="U499" s="19"/>
    </row>
    <row r="500" spans="1:21" ht="47.25">
      <c r="A500" s="627"/>
      <c r="B500" s="630"/>
      <c r="C500" s="587"/>
      <c r="D500" s="587"/>
      <c r="E500" s="22" t="s">
        <v>49</v>
      </c>
      <c r="F500" s="20" t="s">
        <v>48</v>
      </c>
      <c r="G500" s="21">
        <v>1</v>
      </c>
      <c r="H500" s="245">
        <v>0</v>
      </c>
      <c r="I500" s="250">
        <v>0</v>
      </c>
      <c r="J500" s="246">
        <v>0</v>
      </c>
      <c r="K500" s="219">
        <v>0</v>
      </c>
      <c r="L500" s="219">
        <v>0</v>
      </c>
      <c r="M500" s="219">
        <v>0</v>
      </c>
      <c r="N500" s="219">
        <v>0</v>
      </c>
      <c r="O500" s="219">
        <v>0</v>
      </c>
      <c r="P500" s="246">
        <v>0</v>
      </c>
      <c r="Q500" s="246">
        <v>0</v>
      </c>
      <c r="R500" s="246">
        <v>0</v>
      </c>
      <c r="S500" s="247">
        <v>0</v>
      </c>
      <c r="T500" s="8">
        <f t="shared" si="41"/>
        <v>0</v>
      </c>
      <c r="U500" s="19"/>
    </row>
    <row r="501" spans="1:21" ht="31.5">
      <c r="A501" s="627"/>
      <c r="B501" s="630"/>
      <c r="C501" s="587"/>
      <c r="D501" s="587"/>
      <c r="E501" s="22" t="s">
        <v>50</v>
      </c>
      <c r="F501" s="20" t="s">
        <v>51</v>
      </c>
      <c r="G501" s="21">
        <v>1</v>
      </c>
      <c r="H501" s="245">
        <v>0</v>
      </c>
      <c r="I501" s="250">
        <v>0</v>
      </c>
      <c r="J501" s="219">
        <v>0</v>
      </c>
      <c r="K501" s="246">
        <v>0</v>
      </c>
      <c r="L501" s="246">
        <v>0</v>
      </c>
      <c r="M501" s="219">
        <v>0</v>
      </c>
      <c r="N501" s="246">
        <v>0</v>
      </c>
      <c r="O501" s="246">
        <v>0</v>
      </c>
      <c r="P501" s="219">
        <v>0</v>
      </c>
      <c r="Q501" s="246">
        <v>0</v>
      </c>
      <c r="R501" s="246">
        <v>0</v>
      </c>
      <c r="S501" s="247">
        <v>0</v>
      </c>
      <c r="T501" s="8">
        <f t="shared" si="41"/>
        <v>0</v>
      </c>
      <c r="U501" s="19"/>
    </row>
    <row r="502" spans="1:21" ht="16.5" thickBot="1">
      <c r="A502" s="627"/>
      <c r="B502" s="630"/>
      <c r="C502" s="587"/>
      <c r="D502" s="588"/>
      <c r="E502" s="23" t="s">
        <v>38</v>
      </c>
      <c r="F502" s="24" t="s">
        <v>52</v>
      </c>
      <c r="G502" s="25">
        <v>1</v>
      </c>
      <c r="H502" s="228">
        <v>0</v>
      </c>
      <c r="I502" s="229">
        <v>0</v>
      </c>
      <c r="J502" s="230">
        <v>0</v>
      </c>
      <c r="K502" s="230">
        <v>0</v>
      </c>
      <c r="L502" s="230">
        <v>0</v>
      </c>
      <c r="M502" s="230">
        <v>0</v>
      </c>
      <c r="N502" s="230">
        <v>0</v>
      </c>
      <c r="O502" s="230">
        <v>0</v>
      </c>
      <c r="P502" s="230">
        <v>0</v>
      </c>
      <c r="Q502" s="230">
        <v>0</v>
      </c>
      <c r="R502" s="230">
        <v>0</v>
      </c>
      <c r="S502" s="231">
        <v>0</v>
      </c>
      <c r="T502" s="8">
        <f t="shared" si="41"/>
        <v>0</v>
      </c>
      <c r="U502" s="19"/>
    </row>
    <row r="503" spans="1:21" ht="63">
      <c r="A503" s="627"/>
      <c r="B503" s="630"/>
      <c r="C503" s="587"/>
      <c r="D503" s="586" t="s">
        <v>53</v>
      </c>
      <c r="E503" s="16" t="s">
        <v>54</v>
      </c>
      <c r="F503" s="17" t="s">
        <v>55</v>
      </c>
      <c r="G503" s="18">
        <v>1</v>
      </c>
      <c r="H503" s="213">
        <v>0</v>
      </c>
      <c r="I503" s="214">
        <v>0</v>
      </c>
      <c r="J503" s="215">
        <v>0</v>
      </c>
      <c r="K503" s="215">
        <v>0</v>
      </c>
      <c r="L503" s="215">
        <v>0</v>
      </c>
      <c r="M503" s="215">
        <v>0</v>
      </c>
      <c r="N503" s="215">
        <v>0</v>
      </c>
      <c r="O503" s="215">
        <v>0</v>
      </c>
      <c r="P503" s="215">
        <v>0</v>
      </c>
      <c r="Q503" s="215">
        <v>0</v>
      </c>
      <c r="R503" s="215">
        <v>0</v>
      </c>
      <c r="S503" s="216">
        <v>0</v>
      </c>
      <c r="T503" s="8">
        <f t="shared" si="41"/>
        <v>0</v>
      </c>
      <c r="U503" s="19"/>
    </row>
    <row r="504" spans="1:21" ht="63">
      <c r="A504" s="627"/>
      <c r="B504" s="630"/>
      <c r="C504" s="587"/>
      <c r="D504" s="587"/>
      <c r="E504" s="22" t="s">
        <v>56</v>
      </c>
      <c r="F504" s="26" t="s">
        <v>57</v>
      </c>
      <c r="G504" s="27">
        <v>1</v>
      </c>
      <c r="H504" s="217">
        <v>0</v>
      </c>
      <c r="I504" s="218">
        <v>0</v>
      </c>
      <c r="J504" s="219">
        <v>0</v>
      </c>
      <c r="K504" s="219">
        <v>0</v>
      </c>
      <c r="L504" s="219">
        <v>0</v>
      </c>
      <c r="M504" s="219">
        <v>0</v>
      </c>
      <c r="N504" s="219">
        <v>0</v>
      </c>
      <c r="O504" s="219">
        <v>0</v>
      </c>
      <c r="P504" s="219">
        <v>0</v>
      </c>
      <c r="Q504" s="219">
        <v>0</v>
      </c>
      <c r="R504" s="219">
        <v>0</v>
      </c>
      <c r="S504" s="220">
        <v>0</v>
      </c>
      <c r="T504" s="8">
        <f t="shared" si="41"/>
        <v>0</v>
      </c>
      <c r="U504" s="19"/>
    </row>
    <row r="505" spans="1:21" ht="31.5">
      <c r="A505" s="627"/>
      <c r="B505" s="630"/>
      <c r="C505" s="587"/>
      <c r="D505" s="587"/>
      <c r="E505" s="584" t="s">
        <v>58</v>
      </c>
      <c r="F505" s="26" t="s">
        <v>59</v>
      </c>
      <c r="G505" s="27">
        <v>1</v>
      </c>
      <c r="H505" s="245">
        <v>0</v>
      </c>
      <c r="I505" s="218">
        <v>0</v>
      </c>
      <c r="J505" s="219">
        <v>0</v>
      </c>
      <c r="K505" s="219">
        <v>0</v>
      </c>
      <c r="L505" s="219">
        <v>0</v>
      </c>
      <c r="M505" s="219">
        <v>0</v>
      </c>
      <c r="N505" s="219">
        <v>0</v>
      </c>
      <c r="O505" s="219">
        <v>0</v>
      </c>
      <c r="P505" s="219">
        <v>0</v>
      </c>
      <c r="Q505" s="219">
        <v>0</v>
      </c>
      <c r="R505" s="219">
        <v>0</v>
      </c>
      <c r="S505" s="220">
        <v>0</v>
      </c>
      <c r="T505" s="8">
        <f>SUM(H505:S505)/12</f>
        <v>0</v>
      </c>
    </row>
    <row r="506" spans="1:21">
      <c r="A506" s="627"/>
      <c r="B506" s="630"/>
      <c r="C506" s="587"/>
      <c r="D506" s="587"/>
      <c r="E506" s="589"/>
      <c r="F506" s="26" t="s">
        <v>60</v>
      </c>
      <c r="G506" s="27">
        <v>1</v>
      </c>
      <c r="H506" s="245">
        <v>0</v>
      </c>
      <c r="I506" s="218">
        <v>0</v>
      </c>
      <c r="J506" s="219">
        <v>0</v>
      </c>
      <c r="K506" s="219">
        <v>0</v>
      </c>
      <c r="L506" s="219">
        <v>0</v>
      </c>
      <c r="M506" s="219">
        <v>0</v>
      </c>
      <c r="N506" s="219">
        <v>0</v>
      </c>
      <c r="O506" s="219">
        <v>0</v>
      </c>
      <c r="P506" s="219">
        <v>0</v>
      </c>
      <c r="Q506" s="219">
        <v>0</v>
      </c>
      <c r="R506" s="219">
        <v>0</v>
      </c>
      <c r="S506" s="220">
        <v>0</v>
      </c>
      <c r="T506" s="8">
        <f>SUM(H506:S506)/12</f>
        <v>0</v>
      </c>
    </row>
    <row r="507" spans="1:21" ht="32.25" thickBot="1">
      <c r="A507" s="627"/>
      <c r="B507" s="630"/>
      <c r="C507" s="588"/>
      <c r="D507" s="588"/>
      <c r="E507" s="590"/>
      <c r="F507" s="28" t="s">
        <v>61</v>
      </c>
      <c r="G507" s="29">
        <v>1</v>
      </c>
      <c r="H507" s="257">
        <v>0</v>
      </c>
      <c r="I507" s="222">
        <v>0</v>
      </c>
      <c r="J507" s="223">
        <v>0</v>
      </c>
      <c r="K507" s="223">
        <v>0</v>
      </c>
      <c r="L507" s="223">
        <v>0</v>
      </c>
      <c r="M507" s="223">
        <v>0</v>
      </c>
      <c r="N507" s="223">
        <v>0</v>
      </c>
      <c r="O507" s="223">
        <v>0</v>
      </c>
      <c r="P507" s="223">
        <v>0</v>
      </c>
      <c r="Q507" s="223">
        <v>0</v>
      </c>
      <c r="R507" s="223">
        <v>0</v>
      </c>
      <c r="S507" s="224">
        <v>0</v>
      </c>
      <c r="T507" s="8">
        <v>0</v>
      </c>
    </row>
    <row r="508" spans="1:21" ht="63">
      <c r="A508" s="627"/>
      <c r="B508" s="630"/>
      <c r="C508" s="591" t="s">
        <v>40</v>
      </c>
      <c r="D508" s="586" t="s">
        <v>62</v>
      </c>
      <c r="E508" s="30" t="s">
        <v>63</v>
      </c>
      <c r="F508" s="24" t="s">
        <v>64</v>
      </c>
      <c r="G508" s="25">
        <v>1</v>
      </c>
      <c r="H508" s="225">
        <v>0</v>
      </c>
      <c r="I508" s="218">
        <v>0</v>
      </c>
      <c r="J508" s="226">
        <v>0</v>
      </c>
      <c r="K508" s="226">
        <v>0</v>
      </c>
      <c r="L508" s="226">
        <v>0</v>
      </c>
      <c r="M508" s="226">
        <v>0</v>
      </c>
      <c r="N508" s="226">
        <v>0</v>
      </c>
      <c r="O508" s="226">
        <v>0</v>
      </c>
      <c r="P508" s="226">
        <v>0</v>
      </c>
      <c r="Q508" s="226">
        <v>0</v>
      </c>
      <c r="R508" s="226">
        <v>0</v>
      </c>
      <c r="S508" s="227">
        <v>0</v>
      </c>
      <c r="T508" s="8">
        <v>0</v>
      </c>
    </row>
    <row r="509" spans="1:21" ht="47.25">
      <c r="A509" s="627"/>
      <c r="B509" s="630"/>
      <c r="C509" s="592"/>
      <c r="D509" s="587"/>
      <c r="E509" s="584" t="s">
        <v>65</v>
      </c>
      <c r="F509" s="26" t="s">
        <v>66</v>
      </c>
      <c r="G509" s="27">
        <v>1</v>
      </c>
      <c r="H509" s="217">
        <v>0</v>
      </c>
      <c r="I509" s="218">
        <v>0</v>
      </c>
      <c r="J509" s="219">
        <v>0</v>
      </c>
      <c r="K509" s="219">
        <v>0</v>
      </c>
      <c r="L509" s="219">
        <v>0</v>
      </c>
      <c r="M509" s="219">
        <v>0</v>
      </c>
      <c r="N509" s="219">
        <v>0</v>
      </c>
      <c r="O509" s="219">
        <v>0</v>
      </c>
      <c r="P509" s="219">
        <v>0</v>
      </c>
      <c r="Q509" s="219">
        <v>0</v>
      </c>
      <c r="R509" s="219">
        <v>0</v>
      </c>
      <c r="S509" s="220">
        <v>0</v>
      </c>
      <c r="T509" s="8">
        <v>0</v>
      </c>
    </row>
    <row r="510" spans="1:21">
      <c r="A510" s="627"/>
      <c r="B510" s="630"/>
      <c r="C510" s="592"/>
      <c r="D510" s="587"/>
      <c r="E510" s="585"/>
      <c r="F510" s="26" t="s">
        <v>67</v>
      </c>
      <c r="G510" s="27">
        <v>1</v>
      </c>
      <c r="H510" s="217">
        <v>0</v>
      </c>
      <c r="I510" s="218">
        <v>0</v>
      </c>
      <c r="J510" s="219">
        <v>0</v>
      </c>
      <c r="K510" s="219">
        <v>0</v>
      </c>
      <c r="L510" s="219">
        <v>0</v>
      </c>
      <c r="M510" s="219">
        <v>0</v>
      </c>
      <c r="N510" s="219">
        <v>0</v>
      </c>
      <c r="O510" s="219">
        <v>0</v>
      </c>
      <c r="P510" s="219">
        <v>0</v>
      </c>
      <c r="Q510" s="219">
        <v>0</v>
      </c>
      <c r="R510" s="219">
        <v>0</v>
      </c>
      <c r="S510" s="220">
        <v>0</v>
      </c>
      <c r="T510" s="8">
        <v>0</v>
      </c>
    </row>
    <row r="511" spans="1:21" ht="79.5" thickBot="1">
      <c r="A511" s="627"/>
      <c r="B511" s="630"/>
      <c r="C511" s="593"/>
      <c r="D511" s="588"/>
      <c r="E511" s="31" t="s">
        <v>68</v>
      </c>
      <c r="F511" s="32" t="s">
        <v>69</v>
      </c>
      <c r="G511" s="33">
        <v>1</v>
      </c>
      <c r="H511" s="221">
        <v>0</v>
      </c>
      <c r="I511" s="222">
        <v>0</v>
      </c>
      <c r="J511" s="223">
        <v>0</v>
      </c>
      <c r="K511" s="223">
        <v>0</v>
      </c>
      <c r="L511" s="223">
        <v>0</v>
      </c>
      <c r="M511" s="223">
        <v>0</v>
      </c>
      <c r="N511" s="223">
        <v>0</v>
      </c>
      <c r="O511" s="223">
        <v>0</v>
      </c>
      <c r="P511" s="223">
        <v>0</v>
      </c>
      <c r="Q511" s="223">
        <v>0</v>
      </c>
      <c r="R511" s="223">
        <v>0</v>
      </c>
      <c r="S511" s="224">
        <v>0</v>
      </c>
      <c r="T511" s="8">
        <v>0</v>
      </c>
    </row>
    <row r="512" spans="1:21" ht="31.5">
      <c r="A512" s="627"/>
      <c r="B512" s="630"/>
      <c r="C512" s="640" t="s">
        <v>70</v>
      </c>
      <c r="D512" s="642" t="s">
        <v>71</v>
      </c>
      <c r="E512" s="34" t="s">
        <v>72</v>
      </c>
      <c r="F512" s="35" t="s">
        <v>73</v>
      </c>
      <c r="G512" s="36">
        <v>1</v>
      </c>
      <c r="H512" s="217">
        <v>0</v>
      </c>
      <c r="I512" s="235">
        <v>0</v>
      </c>
      <c r="J512" s="246">
        <v>0</v>
      </c>
      <c r="K512" s="246">
        <v>0</v>
      </c>
      <c r="L512" s="246">
        <v>0</v>
      </c>
      <c r="M512" s="246">
        <v>0</v>
      </c>
      <c r="N512" s="246">
        <v>0</v>
      </c>
      <c r="O512" s="246">
        <v>0</v>
      </c>
      <c r="P512" s="246">
        <v>0</v>
      </c>
      <c r="Q512" s="246">
        <v>0</v>
      </c>
      <c r="R512" s="246">
        <v>0</v>
      </c>
      <c r="S512" s="247">
        <v>0</v>
      </c>
      <c r="T512" s="8">
        <v>0</v>
      </c>
    </row>
    <row r="513" spans="1:20" ht="31.5">
      <c r="A513" s="627"/>
      <c r="B513" s="630"/>
      <c r="C513" s="640"/>
      <c r="D513" s="643"/>
      <c r="E513" s="37" t="s">
        <v>74</v>
      </c>
      <c r="F513" s="38" t="s">
        <v>59</v>
      </c>
      <c r="G513" s="39">
        <v>1</v>
      </c>
      <c r="H513" s="245">
        <v>0</v>
      </c>
      <c r="I513" s="250">
        <v>0</v>
      </c>
      <c r="J513" s="219">
        <v>0</v>
      </c>
      <c r="K513" s="219">
        <v>0</v>
      </c>
      <c r="L513" s="246">
        <v>0</v>
      </c>
      <c r="M513" s="246">
        <v>0</v>
      </c>
      <c r="N513" s="246">
        <v>0</v>
      </c>
      <c r="O513" s="246">
        <v>0</v>
      </c>
      <c r="P513" s="246">
        <v>0</v>
      </c>
      <c r="Q513" s="246">
        <v>0</v>
      </c>
      <c r="R513" s="246">
        <v>0</v>
      </c>
      <c r="S513" s="247">
        <v>0</v>
      </c>
      <c r="T513" s="8">
        <v>0</v>
      </c>
    </row>
    <row r="514" spans="1:20" ht="31.5">
      <c r="A514" s="627"/>
      <c r="B514" s="630"/>
      <c r="C514" s="640"/>
      <c r="D514" s="643"/>
      <c r="E514" s="600" t="s">
        <v>75</v>
      </c>
      <c r="F514" s="40" t="s">
        <v>76</v>
      </c>
      <c r="G514" s="41">
        <v>1</v>
      </c>
      <c r="H514" s="245">
        <v>0</v>
      </c>
      <c r="I514" s="250">
        <v>0</v>
      </c>
      <c r="J514" s="246">
        <v>0</v>
      </c>
      <c r="K514" s="246">
        <v>0</v>
      </c>
      <c r="L514" s="219">
        <v>0</v>
      </c>
      <c r="M514" s="246">
        <v>0</v>
      </c>
      <c r="N514" s="246">
        <v>0</v>
      </c>
      <c r="O514" s="246">
        <v>0</v>
      </c>
      <c r="P514" s="246">
        <v>0</v>
      </c>
      <c r="Q514" s="246">
        <v>0</v>
      </c>
      <c r="R514" s="246">
        <v>0</v>
      </c>
      <c r="S514" s="247">
        <v>0</v>
      </c>
      <c r="T514" s="8">
        <v>0</v>
      </c>
    </row>
    <row r="515" spans="1:20" ht="31.5">
      <c r="A515" s="627"/>
      <c r="B515" s="630"/>
      <c r="C515" s="640"/>
      <c r="D515" s="643"/>
      <c r="E515" s="601"/>
      <c r="F515" s="42" t="s">
        <v>77</v>
      </c>
      <c r="G515" s="41">
        <v>1</v>
      </c>
      <c r="H515" s="217">
        <v>0</v>
      </c>
      <c r="I515" s="218">
        <v>0</v>
      </c>
      <c r="J515" s="219">
        <v>0</v>
      </c>
      <c r="K515" s="219">
        <v>0</v>
      </c>
      <c r="L515" s="219">
        <v>0</v>
      </c>
      <c r="M515" s="219">
        <v>0</v>
      </c>
      <c r="N515" s="219">
        <v>0</v>
      </c>
      <c r="O515" s="219">
        <v>0</v>
      </c>
      <c r="P515" s="219">
        <v>0</v>
      </c>
      <c r="Q515" s="219">
        <v>0</v>
      </c>
      <c r="R515" s="219">
        <v>0</v>
      </c>
      <c r="S515" s="220">
        <v>0</v>
      </c>
      <c r="T515" s="8">
        <v>0</v>
      </c>
    </row>
    <row r="516" spans="1:20">
      <c r="A516" s="627"/>
      <c r="B516" s="630"/>
      <c r="C516" s="640"/>
      <c r="D516" s="643"/>
      <c r="E516" s="601"/>
      <c r="F516" s="42" t="s">
        <v>78</v>
      </c>
      <c r="G516" s="41">
        <v>1</v>
      </c>
      <c r="H516" s="217">
        <v>0</v>
      </c>
      <c r="I516" s="218">
        <v>0</v>
      </c>
      <c r="J516" s="219">
        <v>0</v>
      </c>
      <c r="K516" s="219">
        <v>0</v>
      </c>
      <c r="L516" s="219">
        <v>0</v>
      </c>
      <c r="M516" s="219">
        <v>0</v>
      </c>
      <c r="N516" s="219">
        <v>0</v>
      </c>
      <c r="O516" s="219">
        <v>0</v>
      </c>
      <c r="P516" s="219">
        <v>0</v>
      </c>
      <c r="Q516" s="219">
        <v>0</v>
      </c>
      <c r="R516" s="219">
        <v>0</v>
      </c>
      <c r="S516" s="220">
        <v>0</v>
      </c>
      <c r="T516" s="8">
        <v>0</v>
      </c>
    </row>
    <row r="517" spans="1:20">
      <c r="A517" s="627"/>
      <c r="B517" s="630"/>
      <c r="C517" s="640"/>
      <c r="D517" s="643"/>
      <c r="E517" s="602"/>
      <c r="F517" s="42" t="s">
        <v>79</v>
      </c>
      <c r="G517" s="41">
        <v>1</v>
      </c>
      <c r="H517" s="217">
        <v>0</v>
      </c>
      <c r="I517" s="218">
        <v>0</v>
      </c>
      <c r="J517" s="219">
        <v>0</v>
      </c>
      <c r="K517" s="219">
        <v>0</v>
      </c>
      <c r="L517" s="219">
        <v>0</v>
      </c>
      <c r="M517" s="219">
        <v>0</v>
      </c>
      <c r="N517" s="219">
        <v>0</v>
      </c>
      <c r="O517" s="219">
        <v>0</v>
      </c>
      <c r="P517" s="219">
        <v>0</v>
      </c>
      <c r="Q517" s="219">
        <v>0</v>
      </c>
      <c r="R517" s="219">
        <v>0</v>
      </c>
      <c r="S517" s="220">
        <v>0</v>
      </c>
      <c r="T517" s="8">
        <v>0</v>
      </c>
    </row>
    <row r="518" spans="1:20">
      <c r="A518" s="627"/>
      <c r="B518" s="630"/>
      <c r="C518" s="640"/>
      <c r="D518" s="643"/>
      <c r="E518" s="37" t="s">
        <v>34</v>
      </c>
      <c r="F518" s="42" t="s">
        <v>80</v>
      </c>
      <c r="G518" s="41">
        <v>1</v>
      </c>
      <c r="H518" s="217">
        <v>0</v>
      </c>
      <c r="I518" s="218">
        <v>0</v>
      </c>
      <c r="J518" s="219">
        <v>0</v>
      </c>
      <c r="K518" s="219">
        <v>0</v>
      </c>
      <c r="L518" s="219">
        <v>0</v>
      </c>
      <c r="M518" s="219">
        <v>0</v>
      </c>
      <c r="N518" s="219">
        <v>0</v>
      </c>
      <c r="O518" s="219">
        <v>0</v>
      </c>
      <c r="P518" s="219">
        <v>0</v>
      </c>
      <c r="Q518" s="219">
        <v>0</v>
      </c>
      <c r="R518" s="219">
        <v>0</v>
      </c>
      <c r="S518" s="220">
        <v>0</v>
      </c>
      <c r="T518" s="8">
        <f t="shared" ref="T518" si="42">SUM(H518:S518)/12</f>
        <v>0</v>
      </c>
    </row>
    <row r="519" spans="1:20" ht="31.5">
      <c r="A519" s="627"/>
      <c r="B519" s="630"/>
      <c r="C519" s="640"/>
      <c r="D519" s="643"/>
      <c r="E519" s="37" t="s">
        <v>36</v>
      </c>
      <c r="F519" s="42" t="s">
        <v>81</v>
      </c>
      <c r="G519" s="41">
        <v>1</v>
      </c>
      <c r="H519" s="217">
        <v>0</v>
      </c>
      <c r="I519" s="218">
        <v>0</v>
      </c>
      <c r="J519" s="219">
        <v>0</v>
      </c>
      <c r="K519" s="219">
        <v>0</v>
      </c>
      <c r="L519" s="219">
        <v>0</v>
      </c>
      <c r="M519" s="219">
        <v>0</v>
      </c>
      <c r="N519" s="219">
        <v>0</v>
      </c>
      <c r="O519" s="219">
        <v>0</v>
      </c>
      <c r="P519" s="219">
        <v>0</v>
      </c>
      <c r="Q519" s="219">
        <v>0</v>
      </c>
      <c r="R519" s="219">
        <v>0</v>
      </c>
      <c r="S519" s="220">
        <v>0</v>
      </c>
      <c r="T519" s="8">
        <v>0</v>
      </c>
    </row>
    <row r="520" spans="1:20" ht="16.5" thickBot="1">
      <c r="A520" s="627"/>
      <c r="B520" s="630"/>
      <c r="C520" s="641"/>
      <c r="D520" s="644"/>
      <c r="E520" s="43" t="s">
        <v>38</v>
      </c>
      <c r="F520" s="44" t="s">
        <v>39</v>
      </c>
      <c r="G520" s="45">
        <v>1</v>
      </c>
      <c r="H520" s="221">
        <v>0</v>
      </c>
      <c r="I520" s="222">
        <v>0</v>
      </c>
      <c r="J520" s="223">
        <v>0</v>
      </c>
      <c r="K520" s="223">
        <v>0</v>
      </c>
      <c r="L520" s="223">
        <v>0</v>
      </c>
      <c r="M520" s="223">
        <v>0</v>
      </c>
      <c r="N520" s="223">
        <v>0</v>
      </c>
      <c r="O520" s="223">
        <v>0</v>
      </c>
      <c r="P520" s="223">
        <v>0</v>
      </c>
      <c r="Q520" s="223">
        <v>0</v>
      </c>
      <c r="R520" s="223">
        <v>0</v>
      </c>
      <c r="S520" s="224">
        <v>0</v>
      </c>
      <c r="T520" s="8">
        <v>0</v>
      </c>
    </row>
    <row r="521" spans="1:20">
      <c r="A521" s="627"/>
      <c r="B521" s="630"/>
      <c r="C521" s="645" t="s">
        <v>82</v>
      </c>
      <c r="D521" s="648" t="s">
        <v>83</v>
      </c>
      <c r="E521" s="46" t="s">
        <v>84</v>
      </c>
      <c r="F521" s="47" t="s">
        <v>73</v>
      </c>
      <c r="G521" s="48">
        <v>1</v>
      </c>
      <c r="H521" s="213">
        <v>0</v>
      </c>
      <c r="I521" s="250">
        <v>0</v>
      </c>
      <c r="J521" s="240">
        <v>0</v>
      </c>
      <c r="K521" s="240">
        <v>0</v>
      </c>
      <c r="L521" s="240">
        <v>0</v>
      </c>
      <c r="M521" s="240">
        <v>0</v>
      </c>
      <c r="N521" s="240">
        <v>0</v>
      </c>
      <c r="O521" s="240">
        <v>0</v>
      </c>
      <c r="P521" s="240">
        <v>0</v>
      </c>
      <c r="Q521" s="240">
        <v>0</v>
      </c>
      <c r="R521" s="240">
        <v>0</v>
      </c>
      <c r="S521" s="243">
        <v>0</v>
      </c>
      <c r="T521" s="8">
        <v>0</v>
      </c>
    </row>
    <row r="522" spans="1:20" ht="31.5">
      <c r="A522" s="627"/>
      <c r="B522" s="630"/>
      <c r="C522" s="646"/>
      <c r="D522" s="649"/>
      <c r="E522" s="49" t="s">
        <v>85</v>
      </c>
      <c r="F522" s="50" t="s">
        <v>59</v>
      </c>
      <c r="G522" s="51">
        <v>1</v>
      </c>
      <c r="H522" s="245">
        <v>0</v>
      </c>
      <c r="I522" s="250">
        <v>0</v>
      </c>
      <c r="J522" s="219">
        <v>0</v>
      </c>
      <c r="K522" s="246">
        <v>0</v>
      </c>
      <c r="L522" s="246">
        <v>0</v>
      </c>
      <c r="M522" s="219">
        <v>0</v>
      </c>
      <c r="N522" s="246">
        <v>0</v>
      </c>
      <c r="O522" s="246">
        <v>0</v>
      </c>
      <c r="P522" s="219">
        <v>0</v>
      </c>
      <c r="Q522" s="246">
        <v>0</v>
      </c>
      <c r="R522" s="246">
        <v>0</v>
      </c>
      <c r="S522" s="247">
        <v>0</v>
      </c>
      <c r="T522" s="8">
        <v>0</v>
      </c>
    </row>
    <row r="523" spans="1:20">
      <c r="A523" s="627"/>
      <c r="B523" s="630"/>
      <c r="C523" s="646"/>
      <c r="D523" s="649"/>
      <c r="E523" s="651" t="s">
        <v>75</v>
      </c>
      <c r="F523" s="50" t="s">
        <v>86</v>
      </c>
      <c r="G523" s="51">
        <v>1</v>
      </c>
      <c r="H523" s="217">
        <v>0</v>
      </c>
      <c r="I523" s="218">
        <v>0</v>
      </c>
      <c r="J523" s="219">
        <v>0</v>
      </c>
      <c r="K523" s="219">
        <v>0</v>
      </c>
      <c r="L523" s="219">
        <v>0</v>
      </c>
      <c r="M523" s="219">
        <v>0</v>
      </c>
      <c r="N523" s="219">
        <v>0</v>
      </c>
      <c r="O523" s="219">
        <v>0</v>
      </c>
      <c r="P523" s="219">
        <v>0</v>
      </c>
      <c r="Q523" s="219">
        <v>0</v>
      </c>
      <c r="R523" s="219">
        <v>0</v>
      </c>
      <c r="S523" s="220">
        <v>0</v>
      </c>
      <c r="T523" s="8">
        <v>0</v>
      </c>
    </row>
    <row r="524" spans="1:20">
      <c r="A524" s="627"/>
      <c r="B524" s="630"/>
      <c r="C524" s="646"/>
      <c r="D524" s="649"/>
      <c r="E524" s="652"/>
      <c r="F524" s="50" t="s">
        <v>87</v>
      </c>
      <c r="G524" s="51">
        <v>1</v>
      </c>
      <c r="H524" s="217">
        <v>0</v>
      </c>
      <c r="I524" s="218">
        <v>0</v>
      </c>
      <c r="J524" s="219">
        <v>0</v>
      </c>
      <c r="K524" s="219">
        <v>0</v>
      </c>
      <c r="L524" s="219">
        <v>0</v>
      </c>
      <c r="M524" s="219">
        <v>0</v>
      </c>
      <c r="N524" s="219">
        <v>0</v>
      </c>
      <c r="O524" s="219">
        <v>0</v>
      </c>
      <c r="P524" s="219">
        <v>0</v>
      </c>
      <c r="Q524" s="219">
        <v>0</v>
      </c>
      <c r="R524" s="219">
        <v>0</v>
      </c>
      <c r="S524" s="220">
        <v>0</v>
      </c>
      <c r="T524" s="8">
        <v>0</v>
      </c>
    </row>
    <row r="525" spans="1:20">
      <c r="A525" s="627"/>
      <c r="B525" s="630"/>
      <c r="C525" s="646"/>
      <c r="D525" s="649"/>
      <c r="E525" s="52" t="s">
        <v>34</v>
      </c>
      <c r="F525" s="50" t="s">
        <v>35</v>
      </c>
      <c r="G525" s="51">
        <v>1</v>
      </c>
      <c r="H525" s="217">
        <v>0</v>
      </c>
      <c r="I525" s="218">
        <v>0</v>
      </c>
      <c r="J525" s="219">
        <v>0</v>
      </c>
      <c r="K525" s="219">
        <v>0</v>
      </c>
      <c r="L525" s="219">
        <v>0</v>
      </c>
      <c r="M525" s="219">
        <v>0</v>
      </c>
      <c r="N525" s="219">
        <v>0</v>
      </c>
      <c r="O525" s="219">
        <v>0</v>
      </c>
      <c r="P525" s="219">
        <v>0</v>
      </c>
      <c r="Q525" s="219">
        <v>0</v>
      </c>
      <c r="R525" s="219">
        <v>0</v>
      </c>
      <c r="S525" s="220">
        <v>0</v>
      </c>
      <c r="T525" s="8">
        <v>0</v>
      </c>
    </row>
    <row r="526" spans="1:20" ht="47.25">
      <c r="A526" s="627"/>
      <c r="B526" s="630"/>
      <c r="C526" s="646"/>
      <c r="D526" s="649"/>
      <c r="E526" s="52" t="s">
        <v>36</v>
      </c>
      <c r="F526" s="50" t="s">
        <v>88</v>
      </c>
      <c r="G526" s="51">
        <v>1</v>
      </c>
      <c r="H526" s="217">
        <v>0</v>
      </c>
      <c r="I526" s="218">
        <v>0</v>
      </c>
      <c r="J526" s="219">
        <v>0</v>
      </c>
      <c r="K526" s="219">
        <v>0</v>
      </c>
      <c r="L526" s="219">
        <v>0</v>
      </c>
      <c r="M526" s="219">
        <v>0</v>
      </c>
      <c r="N526" s="219">
        <v>0</v>
      </c>
      <c r="O526" s="219">
        <v>0</v>
      </c>
      <c r="P526" s="219">
        <v>0</v>
      </c>
      <c r="Q526" s="219">
        <v>0</v>
      </c>
      <c r="R526" s="219">
        <v>0</v>
      </c>
      <c r="S526" s="220">
        <v>0</v>
      </c>
      <c r="T526" s="8">
        <v>0</v>
      </c>
    </row>
    <row r="527" spans="1:20" ht="16.5" thickBot="1">
      <c r="A527" s="627"/>
      <c r="B527" s="630"/>
      <c r="C527" s="646"/>
      <c r="D527" s="649"/>
      <c r="E527" s="52" t="s">
        <v>38</v>
      </c>
      <c r="F527" s="53" t="s">
        <v>39</v>
      </c>
      <c r="G527" s="54">
        <v>1</v>
      </c>
      <c r="H527" s="221">
        <v>0</v>
      </c>
      <c r="I527" s="222">
        <v>0</v>
      </c>
      <c r="J527" s="223">
        <v>0</v>
      </c>
      <c r="K527" s="223">
        <v>0</v>
      </c>
      <c r="L527" s="223">
        <v>0</v>
      </c>
      <c r="M527" s="223">
        <v>0</v>
      </c>
      <c r="N527" s="223">
        <v>0</v>
      </c>
      <c r="O527" s="223">
        <v>0</v>
      </c>
      <c r="P527" s="223">
        <v>0</v>
      </c>
      <c r="Q527" s="223">
        <v>0</v>
      </c>
      <c r="R527" s="223">
        <v>0</v>
      </c>
      <c r="S527" s="224">
        <v>0</v>
      </c>
      <c r="T527" s="8">
        <v>0</v>
      </c>
    </row>
    <row r="528" spans="1:20" ht="31.5">
      <c r="A528" s="627"/>
      <c r="B528" s="630"/>
      <c r="C528" s="646"/>
      <c r="D528" s="649"/>
      <c r="E528" s="653" t="s">
        <v>89</v>
      </c>
      <c r="F528" s="47" t="s">
        <v>90</v>
      </c>
      <c r="G528" s="48">
        <v>1</v>
      </c>
      <c r="H528" s="239">
        <v>0</v>
      </c>
      <c r="I528" s="250">
        <v>0</v>
      </c>
      <c r="J528" s="215">
        <v>0</v>
      </c>
      <c r="K528" s="215">
        <v>0</v>
      </c>
      <c r="L528" s="215">
        <v>0</v>
      </c>
      <c r="M528" s="253">
        <v>0</v>
      </c>
      <c r="N528" s="240">
        <v>0</v>
      </c>
      <c r="O528" s="240">
        <v>0</v>
      </c>
      <c r="P528" s="240">
        <v>0</v>
      </c>
      <c r="Q528" s="240">
        <v>0</v>
      </c>
      <c r="R528" s="240">
        <v>0</v>
      </c>
      <c r="S528" s="243">
        <v>0</v>
      </c>
      <c r="T528" s="8">
        <v>0</v>
      </c>
    </row>
    <row r="529" spans="1:20" ht="31.5">
      <c r="A529" s="627"/>
      <c r="B529" s="630"/>
      <c r="C529" s="646"/>
      <c r="D529" s="649"/>
      <c r="E529" s="654"/>
      <c r="F529" s="55" t="s">
        <v>91</v>
      </c>
      <c r="G529" s="51">
        <v>1</v>
      </c>
      <c r="H529" s="217">
        <v>0</v>
      </c>
      <c r="I529" s="218">
        <v>0</v>
      </c>
      <c r="J529" s="219">
        <v>0</v>
      </c>
      <c r="K529" s="219">
        <v>0</v>
      </c>
      <c r="L529" s="219">
        <v>0</v>
      </c>
      <c r="M529" s="219">
        <v>0</v>
      </c>
      <c r="N529" s="219">
        <v>0</v>
      </c>
      <c r="O529" s="219">
        <v>0</v>
      </c>
      <c r="P529" s="219">
        <v>0</v>
      </c>
      <c r="Q529" s="219">
        <v>0</v>
      </c>
      <c r="R529" s="219">
        <v>0</v>
      </c>
      <c r="S529" s="220">
        <v>0</v>
      </c>
      <c r="T529" s="8">
        <v>0</v>
      </c>
    </row>
    <row r="530" spans="1:20" ht="31.5">
      <c r="A530" s="627"/>
      <c r="B530" s="630"/>
      <c r="C530" s="646"/>
      <c r="D530" s="649"/>
      <c r="E530" s="654"/>
      <c r="F530" s="55" t="s">
        <v>92</v>
      </c>
      <c r="G530" s="51">
        <v>1</v>
      </c>
      <c r="H530" s="217">
        <v>0</v>
      </c>
      <c r="I530" s="218">
        <v>0</v>
      </c>
      <c r="J530" s="219">
        <v>0</v>
      </c>
      <c r="K530" s="219">
        <v>0</v>
      </c>
      <c r="L530" s="219">
        <v>0</v>
      </c>
      <c r="M530" s="219">
        <v>0</v>
      </c>
      <c r="N530" s="219">
        <v>0</v>
      </c>
      <c r="O530" s="219">
        <v>0</v>
      </c>
      <c r="P530" s="219">
        <v>0</v>
      </c>
      <c r="Q530" s="219">
        <v>0</v>
      </c>
      <c r="R530" s="219">
        <v>0</v>
      </c>
      <c r="S530" s="220">
        <v>0</v>
      </c>
      <c r="T530" s="8">
        <v>0</v>
      </c>
    </row>
    <row r="531" spans="1:20" ht="47.25">
      <c r="A531" s="627"/>
      <c r="B531" s="630"/>
      <c r="C531" s="646"/>
      <c r="D531" s="649"/>
      <c r="E531" s="654"/>
      <c r="F531" s="50" t="s">
        <v>93</v>
      </c>
      <c r="G531" s="51">
        <v>1</v>
      </c>
      <c r="H531" s="217">
        <v>0</v>
      </c>
      <c r="I531" s="218">
        <v>0</v>
      </c>
      <c r="J531" s="219">
        <v>0</v>
      </c>
      <c r="K531" s="219">
        <v>0</v>
      </c>
      <c r="L531" s="219">
        <v>0</v>
      </c>
      <c r="M531" s="219">
        <v>0</v>
      </c>
      <c r="N531" s="219">
        <v>0</v>
      </c>
      <c r="O531" s="219">
        <v>0</v>
      </c>
      <c r="P531" s="219">
        <v>0</v>
      </c>
      <c r="Q531" s="219">
        <v>0</v>
      </c>
      <c r="R531" s="219">
        <v>0</v>
      </c>
      <c r="S531" s="220">
        <v>0</v>
      </c>
      <c r="T531" s="8">
        <v>0</v>
      </c>
    </row>
    <row r="532" spans="1:20" ht="63">
      <c r="A532" s="627"/>
      <c r="B532" s="630"/>
      <c r="C532" s="646"/>
      <c r="D532" s="649"/>
      <c r="E532" s="654"/>
      <c r="F532" s="50" t="s">
        <v>94</v>
      </c>
      <c r="G532" s="51">
        <v>1</v>
      </c>
      <c r="H532" s="217">
        <v>0</v>
      </c>
      <c r="I532" s="218">
        <v>0</v>
      </c>
      <c r="J532" s="219">
        <v>0</v>
      </c>
      <c r="K532" s="219">
        <v>0</v>
      </c>
      <c r="L532" s="219">
        <v>0</v>
      </c>
      <c r="M532" s="219">
        <v>0</v>
      </c>
      <c r="N532" s="219">
        <v>0</v>
      </c>
      <c r="O532" s="219">
        <v>0</v>
      </c>
      <c r="P532" s="219">
        <v>0</v>
      </c>
      <c r="Q532" s="219">
        <v>0</v>
      </c>
      <c r="R532" s="219">
        <v>0</v>
      </c>
      <c r="S532" s="220">
        <v>0</v>
      </c>
      <c r="T532" s="8">
        <v>0</v>
      </c>
    </row>
    <row r="533" spans="1:20">
      <c r="A533" s="627"/>
      <c r="B533" s="630"/>
      <c r="C533" s="646"/>
      <c r="D533" s="649"/>
      <c r="E533" s="654"/>
      <c r="F533" s="55" t="s">
        <v>95</v>
      </c>
      <c r="G533" s="51">
        <v>1</v>
      </c>
      <c r="H533" s="217">
        <v>0</v>
      </c>
      <c r="I533" s="218">
        <v>0</v>
      </c>
      <c r="J533" s="219">
        <v>0</v>
      </c>
      <c r="K533" s="219">
        <v>0</v>
      </c>
      <c r="L533" s="219">
        <v>0</v>
      </c>
      <c r="M533" s="219">
        <v>0</v>
      </c>
      <c r="N533" s="219">
        <v>0</v>
      </c>
      <c r="O533" s="219">
        <v>0</v>
      </c>
      <c r="P533" s="219">
        <v>0</v>
      </c>
      <c r="Q533" s="219">
        <v>0</v>
      </c>
      <c r="R533" s="219">
        <v>0</v>
      </c>
      <c r="S533" s="220">
        <v>0</v>
      </c>
      <c r="T533" s="8">
        <v>0</v>
      </c>
    </row>
    <row r="534" spans="1:20" ht="16.5" thickBot="1">
      <c r="A534" s="627"/>
      <c r="B534" s="630"/>
      <c r="C534" s="647"/>
      <c r="D534" s="650"/>
      <c r="E534" s="655"/>
      <c r="F534" s="56" t="s">
        <v>52</v>
      </c>
      <c r="G534" s="54">
        <v>1</v>
      </c>
      <c r="H534" s="221">
        <v>0</v>
      </c>
      <c r="I534" s="222">
        <v>0</v>
      </c>
      <c r="J534" s="223">
        <v>0</v>
      </c>
      <c r="K534" s="223">
        <v>0</v>
      </c>
      <c r="L534" s="223">
        <v>0</v>
      </c>
      <c r="M534" s="226">
        <v>0</v>
      </c>
      <c r="N534" s="223">
        <v>0</v>
      </c>
      <c r="O534" s="223">
        <v>0</v>
      </c>
      <c r="P534" s="223">
        <v>0</v>
      </c>
      <c r="Q534" s="223">
        <v>0</v>
      </c>
      <c r="R534" s="223">
        <v>0</v>
      </c>
      <c r="S534" s="224">
        <v>0</v>
      </c>
      <c r="T534" s="8">
        <v>0</v>
      </c>
    </row>
    <row r="535" spans="1:20">
      <c r="A535" s="627"/>
      <c r="B535" s="630"/>
      <c r="C535" s="678" t="s">
        <v>96</v>
      </c>
      <c r="D535" s="609" t="s">
        <v>97</v>
      </c>
      <c r="E535" s="680" t="s">
        <v>98</v>
      </c>
      <c r="F535" s="57" t="s">
        <v>73</v>
      </c>
      <c r="G535" s="58">
        <v>1</v>
      </c>
      <c r="H535" s="239">
        <v>0</v>
      </c>
      <c r="I535" s="218">
        <v>0</v>
      </c>
      <c r="J535" s="240">
        <v>0</v>
      </c>
      <c r="K535" s="240">
        <v>0</v>
      </c>
      <c r="L535" s="240">
        <v>0</v>
      </c>
      <c r="M535" s="240">
        <v>0</v>
      </c>
      <c r="N535" s="240">
        <v>0</v>
      </c>
      <c r="O535" s="240">
        <v>0</v>
      </c>
      <c r="P535" s="240">
        <v>0</v>
      </c>
      <c r="Q535" s="240">
        <v>0</v>
      </c>
      <c r="R535" s="240">
        <v>0</v>
      </c>
      <c r="S535" s="243">
        <v>0</v>
      </c>
      <c r="T535" s="8">
        <v>0</v>
      </c>
    </row>
    <row r="536" spans="1:20" ht="31.5">
      <c r="A536" s="627"/>
      <c r="B536" s="630"/>
      <c r="C536" s="679"/>
      <c r="D536" s="610"/>
      <c r="E536" s="613"/>
      <c r="F536" s="59" t="s">
        <v>59</v>
      </c>
      <c r="G536" s="60">
        <v>1</v>
      </c>
      <c r="H536" s="245">
        <v>0</v>
      </c>
      <c r="I536" s="250">
        <v>0</v>
      </c>
      <c r="J536" s="246">
        <v>0</v>
      </c>
      <c r="K536" s="246">
        <v>0</v>
      </c>
      <c r="L536" s="219">
        <v>0</v>
      </c>
      <c r="M536" s="219">
        <v>0</v>
      </c>
      <c r="N536" s="219">
        <v>0</v>
      </c>
      <c r="O536" s="246">
        <v>0</v>
      </c>
      <c r="P536" s="246">
        <v>0</v>
      </c>
      <c r="Q536" s="246">
        <v>0</v>
      </c>
      <c r="R536" s="246">
        <v>0</v>
      </c>
      <c r="S536" s="247">
        <v>0</v>
      </c>
      <c r="T536" s="8">
        <v>0</v>
      </c>
    </row>
    <row r="537" spans="1:20" ht="47.25">
      <c r="A537" s="627"/>
      <c r="B537" s="630"/>
      <c r="C537" s="679"/>
      <c r="D537" s="610"/>
      <c r="E537" s="681" t="s">
        <v>99</v>
      </c>
      <c r="F537" s="61" t="s">
        <v>100</v>
      </c>
      <c r="G537" s="60">
        <v>0.95</v>
      </c>
      <c r="H537" s="217">
        <v>0</v>
      </c>
      <c r="I537" s="218">
        <v>0</v>
      </c>
      <c r="J537" s="219">
        <v>0</v>
      </c>
      <c r="K537" s="219">
        <v>0</v>
      </c>
      <c r="L537" s="219">
        <v>0</v>
      </c>
      <c r="M537" s="219">
        <v>0</v>
      </c>
      <c r="N537" s="219">
        <v>0</v>
      </c>
      <c r="O537" s="219">
        <v>0</v>
      </c>
      <c r="P537" s="219">
        <v>0</v>
      </c>
      <c r="Q537" s="219">
        <v>0</v>
      </c>
      <c r="R537" s="219">
        <v>0</v>
      </c>
      <c r="S537" s="220">
        <v>0</v>
      </c>
      <c r="T537" s="8">
        <v>0</v>
      </c>
    </row>
    <row r="538" spans="1:20" ht="63">
      <c r="A538" s="627"/>
      <c r="B538" s="630"/>
      <c r="C538" s="679"/>
      <c r="D538" s="610"/>
      <c r="E538" s="612"/>
      <c r="F538" s="61" t="s">
        <v>101</v>
      </c>
      <c r="G538" s="60">
        <v>1</v>
      </c>
      <c r="H538" s="217">
        <v>0</v>
      </c>
      <c r="I538" s="218">
        <v>0</v>
      </c>
      <c r="J538" s="219">
        <v>0</v>
      </c>
      <c r="K538" s="219">
        <v>0</v>
      </c>
      <c r="L538" s="219">
        <v>0</v>
      </c>
      <c r="M538" s="219">
        <v>0</v>
      </c>
      <c r="N538" s="219">
        <v>0</v>
      </c>
      <c r="O538" s="219">
        <v>0</v>
      </c>
      <c r="P538" s="219">
        <v>0</v>
      </c>
      <c r="Q538" s="219">
        <v>0</v>
      </c>
      <c r="R538" s="219">
        <v>0</v>
      </c>
      <c r="S538" s="220">
        <v>0</v>
      </c>
      <c r="T538" s="8">
        <v>0</v>
      </c>
    </row>
    <row r="539" spans="1:20" ht="31.5">
      <c r="A539" s="627"/>
      <c r="B539" s="630"/>
      <c r="C539" s="679"/>
      <c r="D539" s="610"/>
      <c r="E539" s="612"/>
      <c r="F539" s="59" t="s">
        <v>102</v>
      </c>
      <c r="G539" s="60">
        <v>1</v>
      </c>
      <c r="H539" s="217">
        <v>0</v>
      </c>
      <c r="I539" s="218">
        <v>0</v>
      </c>
      <c r="J539" s="219">
        <v>0</v>
      </c>
      <c r="K539" s="219">
        <v>0</v>
      </c>
      <c r="L539" s="219">
        <v>0</v>
      </c>
      <c r="M539" s="219">
        <v>0</v>
      </c>
      <c r="N539" s="219">
        <v>0</v>
      </c>
      <c r="O539" s="219">
        <v>0</v>
      </c>
      <c r="P539" s="219">
        <v>0</v>
      </c>
      <c r="Q539" s="219">
        <v>0</v>
      </c>
      <c r="R539" s="219">
        <v>0</v>
      </c>
      <c r="S539" s="220">
        <v>0</v>
      </c>
      <c r="T539" s="8">
        <v>0</v>
      </c>
    </row>
    <row r="540" spans="1:20">
      <c r="A540" s="627"/>
      <c r="B540" s="630"/>
      <c r="C540" s="679"/>
      <c r="D540" s="610"/>
      <c r="E540" s="613"/>
      <c r="F540" s="59" t="s">
        <v>79</v>
      </c>
      <c r="G540" s="60">
        <v>0.99</v>
      </c>
      <c r="H540" s="217">
        <v>0</v>
      </c>
      <c r="I540" s="218">
        <v>0</v>
      </c>
      <c r="J540" s="219">
        <v>0</v>
      </c>
      <c r="K540" s="219">
        <v>0</v>
      </c>
      <c r="L540" s="219">
        <v>0</v>
      </c>
      <c r="M540" s="219">
        <v>0</v>
      </c>
      <c r="N540" s="219">
        <v>0</v>
      </c>
      <c r="O540" s="219">
        <v>0</v>
      </c>
      <c r="P540" s="219">
        <v>0</v>
      </c>
      <c r="Q540" s="219">
        <v>0</v>
      </c>
      <c r="R540" s="219">
        <v>0</v>
      </c>
      <c r="S540" s="220">
        <v>0</v>
      </c>
      <c r="T540" s="8">
        <v>0</v>
      </c>
    </row>
    <row r="541" spans="1:20" ht="31.5">
      <c r="A541" s="627"/>
      <c r="B541" s="630"/>
      <c r="C541" s="679"/>
      <c r="D541" s="610"/>
      <c r="E541" s="62" t="s">
        <v>103</v>
      </c>
      <c r="F541" s="59" t="s">
        <v>35</v>
      </c>
      <c r="G541" s="60">
        <v>1</v>
      </c>
      <c r="H541" s="217">
        <v>0</v>
      </c>
      <c r="I541" s="218">
        <v>0</v>
      </c>
      <c r="J541" s="219">
        <v>0</v>
      </c>
      <c r="K541" s="219">
        <v>0</v>
      </c>
      <c r="L541" s="219">
        <v>0</v>
      </c>
      <c r="M541" s="219">
        <v>0</v>
      </c>
      <c r="N541" s="219">
        <v>0</v>
      </c>
      <c r="O541" s="219">
        <v>0</v>
      </c>
      <c r="P541" s="219">
        <v>0</v>
      </c>
      <c r="Q541" s="219">
        <v>0</v>
      </c>
      <c r="R541" s="219">
        <v>0</v>
      </c>
      <c r="S541" s="220">
        <v>0</v>
      </c>
      <c r="T541" s="8">
        <v>0</v>
      </c>
    </row>
    <row r="542" spans="1:20" ht="47.25">
      <c r="A542" s="627"/>
      <c r="B542" s="630"/>
      <c r="C542" s="679"/>
      <c r="D542" s="610"/>
      <c r="E542" s="62" t="s">
        <v>36</v>
      </c>
      <c r="F542" s="59" t="s">
        <v>104</v>
      </c>
      <c r="G542" s="60">
        <v>1</v>
      </c>
      <c r="H542" s="217">
        <v>0</v>
      </c>
      <c r="I542" s="218">
        <v>0</v>
      </c>
      <c r="J542" s="219">
        <v>0</v>
      </c>
      <c r="K542" s="219">
        <v>0</v>
      </c>
      <c r="L542" s="219">
        <v>0</v>
      </c>
      <c r="M542" s="219">
        <v>0</v>
      </c>
      <c r="N542" s="219">
        <v>0</v>
      </c>
      <c r="O542" s="219">
        <v>0</v>
      </c>
      <c r="P542" s="219">
        <v>0</v>
      </c>
      <c r="Q542" s="219">
        <v>0</v>
      </c>
      <c r="R542" s="219">
        <v>0</v>
      </c>
      <c r="S542" s="220">
        <v>0</v>
      </c>
      <c r="T542" s="8">
        <v>0</v>
      </c>
    </row>
    <row r="543" spans="1:20" ht="16.5" thickBot="1">
      <c r="A543" s="627"/>
      <c r="B543" s="630"/>
      <c r="C543" s="679"/>
      <c r="D543" s="611"/>
      <c r="E543" s="63" t="s">
        <v>38</v>
      </c>
      <c r="F543" s="64" t="s">
        <v>52</v>
      </c>
      <c r="G543" s="65">
        <v>1</v>
      </c>
      <c r="H543" s="228">
        <v>0</v>
      </c>
      <c r="I543" s="229">
        <v>0</v>
      </c>
      <c r="J543" s="230">
        <v>0</v>
      </c>
      <c r="K543" s="230">
        <v>0</v>
      </c>
      <c r="L543" s="230">
        <v>0</v>
      </c>
      <c r="M543" s="230">
        <v>0</v>
      </c>
      <c r="N543" s="230">
        <v>0</v>
      </c>
      <c r="O543" s="230">
        <v>0</v>
      </c>
      <c r="P543" s="230">
        <v>0</v>
      </c>
      <c r="Q543" s="230">
        <v>0</v>
      </c>
      <c r="R543" s="230">
        <v>0</v>
      </c>
      <c r="S543" s="231">
        <v>0</v>
      </c>
      <c r="T543" s="8">
        <v>0</v>
      </c>
    </row>
    <row r="544" spans="1:20">
      <c r="A544" s="627"/>
      <c r="B544" s="630"/>
      <c r="C544" s="679"/>
      <c r="D544" s="673" t="s">
        <v>105</v>
      </c>
      <c r="E544" s="676" t="s">
        <v>106</v>
      </c>
      <c r="F544" s="66" t="s">
        <v>107</v>
      </c>
      <c r="G544" s="166">
        <v>1</v>
      </c>
      <c r="H544" s="251">
        <v>0</v>
      </c>
      <c r="I544" s="214">
        <v>0</v>
      </c>
      <c r="J544" s="215">
        <v>0</v>
      </c>
      <c r="K544" s="240">
        <v>0</v>
      </c>
      <c r="L544" s="240">
        <v>0</v>
      </c>
      <c r="M544" s="240">
        <v>0</v>
      </c>
      <c r="N544" s="240">
        <v>0</v>
      </c>
      <c r="O544" s="240">
        <v>0</v>
      </c>
      <c r="P544" s="240">
        <v>0</v>
      </c>
      <c r="Q544" s="240">
        <v>0</v>
      </c>
      <c r="R544" s="240">
        <v>0</v>
      </c>
      <c r="S544" s="243">
        <v>0</v>
      </c>
      <c r="T544" s="8">
        <v>0</v>
      </c>
    </row>
    <row r="545" spans="1:20" ht="31.5">
      <c r="A545" s="627"/>
      <c r="B545" s="630"/>
      <c r="C545" s="679"/>
      <c r="D545" s="674"/>
      <c r="E545" s="677"/>
      <c r="F545" s="68" t="s">
        <v>130</v>
      </c>
      <c r="G545" s="167">
        <v>1</v>
      </c>
      <c r="H545" s="248">
        <v>0</v>
      </c>
      <c r="I545" s="249">
        <v>0</v>
      </c>
      <c r="J545" s="246">
        <v>0</v>
      </c>
      <c r="K545" s="246">
        <v>0</v>
      </c>
      <c r="L545" s="219">
        <v>0</v>
      </c>
      <c r="M545" s="219">
        <v>0</v>
      </c>
      <c r="N545" s="219">
        <v>0</v>
      </c>
      <c r="O545" s="246">
        <v>0</v>
      </c>
      <c r="P545" s="246">
        <v>0</v>
      </c>
      <c r="Q545" s="246">
        <v>0</v>
      </c>
      <c r="R545" s="246">
        <v>0</v>
      </c>
      <c r="S545" s="247">
        <v>0</v>
      </c>
      <c r="T545" s="8">
        <v>0</v>
      </c>
    </row>
    <row r="546" spans="1:20" ht="31.5">
      <c r="A546" s="627"/>
      <c r="B546" s="630"/>
      <c r="C546" s="679"/>
      <c r="D546" s="674"/>
      <c r="E546" s="71" t="s">
        <v>226</v>
      </c>
      <c r="F546" s="70" t="s">
        <v>227</v>
      </c>
      <c r="G546" s="167">
        <v>1</v>
      </c>
      <c r="H546" s="234">
        <v>0</v>
      </c>
      <c r="I546" s="235">
        <v>0</v>
      </c>
      <c r="J546" s="219">
        <v>0</v>
      </c>
      <c r="K546" s="219">
        <v>0</v>
      </c>
      <c r="L546" s="219">
        <v>0</v>
      </c>
      <c r="M546" s="219">
        <v>0</v>
      </c>
      <c r="N546" s="219">
        <v>0</v>
      </c>
      <c r="O546" s="219">
        <v>0</v>
      </c>
      <c r="P546" s="219">
        <v>0</v>
      </c>
      <c r="Q546" s="219">
        <v>0</v>
      </c>
      <c r="R546" s="219">
        <v>0</v>
      </c>
      <c r="S546" s="220">
        <v>0</v>
      </c>
      <c r="T546" s="8">
        <f t="shared" ref="T546" si="43">SUM(H546:S546)/12</f>
        <v>0</v>
      </c>
    </row>
    <row r="547" spans="1:20" ht="31.5">
      <c r="A547" s="627"/>
      <c r="B547" s="630"/>
      <c r="C547" s="679"/>
      <c r="D547" s="674"/>
      <c r="E547" s="677" t="s">
        <v>152</v>
      </c>
      <c r="F547" s="70" t="s">
        <v>109</v>
      </c>
      <c r="G547" s="167">
        <v>1</v>
      </c>
      <c r="H547" s="234">
        <v>0</v>
      </c>
      <c r="I547" s="235">
        <v>0</v>
      </c>
      <c r="J547" s="219">
        <v>0</v>
      </c>
      <c r="K547" s="219">
        <v>0</v>
      </c>
      <c r="L547" s="219">
        <v>0</v>
      </c>
      <c r="M547" s="219">
        <v>0</v>
      </c>
      <c r="N547" s="219">
        <v>0</v>
      </c>
      <c r="O547" s="219">
        <v>0</v>
      </c>
      <c r="P547" s="219">
        <v>0</v>
      </c>
      <c r="Q547" s="219">
        <v>0</v>
      </c>
      <c r="R547" s="219">
        <v>0</v>
      </c>
      <c r="S547" s="220">
        <v>0</v>
      </c>
      <c r="T547" s="8">
        <v>0</v>
      </c>
    </row>
    <row r="548" spans="1:20" ht="31.5">
      <c r="A548" s="627"/>
      <c r="B548" s="630"/>
      <c r="C548" s="679"/>
      <c r="D548" s="674"/>
      <c r="E548" s="677"/>
      <c r="F548" s="70" t="s">
        <v>110</v>
      </c>
      <c r="G548" s="167">
        <v>1</v>
      </c>
      <c r="H548" s="234">
        <v>0</v>
      </c>
      <c r="I548" s="235">
        <v>0</v>
      </c>
      <c r="J548" s="219">
        <v>0</v>
      </c>
      <c r="K548" s="219">
        <v>0</v>
      </c>
      <c r="L548" s="219">
        <v>0</v>
      </c>
      <c r="M548" s="219">
        <v>0</v>
      </c>
      <c r="N548" s="219">
        <v>0</v>
      </c>
      <c r="O548" s="219">
        <v>0</v>
      </c>
      <c r="P548" s="219">
        <v>0</v>
      </c>
      <c r="Q548" s="219">
        <v>0</v>
      </c>
      <c r="R548" s="219">
        <v>0</v>
      </c>
      <c r="S548" s="220">
        <v>0</v>
      </c>
      <c r="T548" s="8">
        <v>0</v>
      </c>
    </row>
    <row r="549" spans="1:20">
      <c r="A549" s="627"/>
      <c r="B549" s="630"/>
      <c r="C549" s="679"/>
      <c r="D549" s="674"/>
      <c r="E549" s="677"/>
      <c r="F549" s="70" t="s">
        <v>79</v>
      </c>
      <c r="G549" s="167">
        <v>1</v>
      </c>
      <c r="H549" s="234">
        <v>0</v>
      </c>
      <c r="I549" s="235">
        <v>0</v>
      </c>
      <c r="J549" s="219">
        <v>0</v>
      </c>
      <c r="K549" s="219">
        <v>0</v>
      </c>
      <c r="L549" s="219">
        <v>0</v>
      </c>
      <c r="M549" s="219">
        <v>0</v>
      </c>
      <c r="N549" s="219">
        <v>0</v>
      </c>
      <c r="O549" s="219">
        <v>0</v>
      </c>
      <c r="P549" s="219">
        <v>0</v>
      </c>
      <c r="Q549" s="219">
        <v>0</v>
      </c>
      <c r="R549" s="219">
        <v>0</v>
      </c>
      <c r="S549" s="220">
        <v>0</v>
      </c>
      <c r="T549" s="8">
        <v>0</v>
      </c>
    </row>
    <row r="550" spans="1:20">
      <c r="A550" s="627"/>
      <c r="B550" s="630"/>
      <c r="C550" s="679"/>
      <c r="D550" s="674"/>
      <c r="E550" s="677" t="s">
        <v>111</v>
      </c>
      <c r="F550" s="68" t="s">
        <v>107</v>
      </c>
      <c r="G550" s="167">
        <v>1</v>
      </c>
      <c r="H550" s="248">
        <v>0</v>
      </c>
      <c r="I550" s="235">
        <v>0</v>
      </c>
      <c r="J550" s="219">
        <v>0</v>
      </c>
      <c r="K550" s="219">
        <v>0</v>
      </c>
      <c r="L550" s="219">
        <v>0</v>
      </c>
      <c r="M550" s="219">
        <v>0</v>
      </c>
      <c r="N550" s="219">
        <v>0</v>
      </c>
      <c r="O550" s="219">
        <v>0</v>
      </c>
      <c r="P550" s="219">
        <v>0</v>
      </c>
      <c r="Q550" s="219">
        <v>0</v>
      </c>
      <c r="R550" s="219">
        <v>0</v>
      </c>
      <c r="S550" s="220">
        <v>0</v>
      </c>
      <c r="T550" s="8">
        <f t="shared" ref="T550:T574" si="44">SUM(H550:S550)/12</f>
        <v>0</v>
      </c>
    </row>
    <row r="551" spans="1:20" ht="47.25">
      <c r="A551" s="627"/>
      <c r="B551" s="630"/>
      <c r="C551" s="679"/>
      <c r="D551" s="674"/>
      <c r="E551" s="677"/>
      <c r="F551" s="68" t="s">
        <v>112</v>
      </c>
      <c r="G551" s="167">
        <v>1</v>
      </c>
      <c r="H551" s="248">
        <v>0</v>
      </c>
      <c r="I551" s="235">
        <v>0</v>
      </c>
      <c r="J551" s="219">
        <v>0</v>
      </c>
      <c r="K551" s="219">
        <v>0</v>
      </c>
      <c r="L551" s="219">
        <v>0</v>
      </c>
      <c r="M551" s="219">
        <v>0</v>
      </c>
      <c r="N551" s="219">
        <v>0</v>
      </c>
      <c r="O551" s="246">
        <v>0</v>
      </c>
      <c r="P551" s="246">
        <v>0</v>
      </c>
      <c r="Q551" s="246">
        <v>0</v>
      </c>
      <c r="R551" s="246">
        <v>0</v>
      </c>
      <c r="S551" s="247">
        <v>0</v>
      </c>
      <c r="T551" s="8">
        <f t="shared" si="44"/>
        <v>0</v>
      </c>
    </row>
    <row r="552" spans="1:20">
      <c r="A552" s="627"/>
      <c r="B552" s="630"/>
      <c r="C552" s="679"/>
      <c r="D552" s="674"/>
      <c r="E552" s="677"/>
      <c r="F552" s="70" t="s">
        <v>79</v>
      </c>
      <c r="G552" s="167">
        <v>1</v>
      </c>
      <c r="H552" s="234">
        <v>0</v>
      </c>
      <c r="I552" s="235">
        <v>0</v>
      </c>
      <c r="J552" s="219">
        <v>0</v>
      </c>
      <c r="K552" s="219">
        <v>0</v>
      </c>
      <c r="L552" s="219">
        <v>0</v>
      </c>
      <c r="M552" s="219">
        <v>0</v>
      </c>
      <c r="N552" s="219">
        <v>0</v>
      </c>
      <c r="O552" s="219">
        <v>0</v>
      </c>
      <c r="P552" s="219">
        <v>0</v>
      </c>
      <c r="Q552" s="219">
        <v>0</v>
      </c>
      <c r="R552" s="219">
        <v>0</v>
      </c>
      <c r="S552" s="220">
        <v>0</v>
      </c>
      <c r="T552" s="8">
        <f t="shared" si="44"/>
        <v>0</v>
      </c>
    </row>
    <row r="553" spans="1:20">
      <c r="A553" s="627"/>
      <c r="B553" s="630"/>
      <c r="C553" s="679"/>
      <c r="D553" s="674"/>
      <c r="E553" s="71" t="s">
        <v>34</v>
      </c>
      <c r="F553" s="70" t="s">
        <v>35</v>
      </c>
      <c r="G553" s="167">
        <v>1</v>
      </c>
      <c r="H553" s="234">
        <v>0</v>
      </c>
      <c r="I553" s="235">
        <v>0</v>
      </c>
      <c r="J553" s="219">
        <v>0</v>
      </c>
      <c r="K553" s="219">
        <v>0</v>
      </c>
      <c r="L553" s="219">
        <v>0</v>
      </c>
      <c r="M553" s="219">
        <v>0</v>
      </c>
      <c r="N553" s="219">
        <v>0</v>
      </c>
      <c r="O553" s="219">
        <v>0</v>
      </c>
      <c r="P553" s="219">
        <v>0</v>
      </c>
      <c r="Q553" s="219">
        <v>0</v>
      </c>
      <c r="R553" s="219">
        <v>0</v>
      </c>
      <c r="S553" s="220">
        <v>0</v>
      </c>
      <c r="T553" s="8">
        <f t="shared" si="44"/>
        <v>0</v>
      </c>
    </row>
    <row r="554" spans="1:20" ht="63.75" thickBot="1">
      <c r="A554" s="627"/>
      <c r="B554" s="630"/>
      <c r="C554" s="679"/>
      <c r="D554" s="675"/>
      <c r="E554" s="72" t="s">
        <v>36</v>
      </c>
      <c r="F554" s="73" t="s">
        <v>113</v>
      </c>
      <c r="G554" s="168">
        <v>1</v>
      </c>
      <c r="H554" s="237">
        <v>0</v>
      </c>
      <c r="I554" s="223">
        <v>0</v>
      </c>
      <c r="J554" s="223">
        <v>0</v>
      </c>
      <c r="K554" s="223">
        <v>0</v>
      </c>
      <c r="L554" s="223">
        <v>0</v>
      </c>
      <c r="M554" s="223">
        <v>0</v>
      </c>
      <c r="N554" s="223">
        <v>0</v>
      </c>
      <c r="O554" s="223">
        <v>0</v>
      </c>
      <c r="P554" s="223">
        <v>0</v>
      </c>
      <c r="Q554" s="223">
        <v>0</v>
      </c>
      <c r="R554" s="223">
        <v>0</v>
      </c>
      <c r="S554" s="224">
        <v>0</v>
      </c>
      <c r="T554" s="8">
        <f t="shared" si="44"/>
        <v>0</v>
      </c>
    </row>
    <row r="555" spans="1:20" ht="30">
      <c r="A555" s="627"/>
      <c r="B555" s="630"/>
      <c r="C555" s="679"/>
      <c r="D555" s="684" t="s">
        <v>114</v>
      </c>
      <c r="E555" s="75" t="s">
        <v>115</v>
      </c>
      <c r="F555" s="76" t="s">
        <v>116</v>
      </c>
      <c r="G555" s="77">
        <v>1</v>
      </c>
      <c r="H555" s="241">
        <v>0</v>
      </c>
      <c r="I555" s="242">
        <v>0</v>
      </c>
      <c r="J555" s="226">
        <v>0</v>
      </c>
      <c r="K555" s="242">
        <v>0</v>
      </c>
      <c r="L555" s="242">
        <v>0</v>
      </c>
      <c r="M555" s="242">
        <v>0</v>
      </c>
      <c r="N555" s="242">
        <v>0</v>
      </c>
      <c r="O555" s="242">
        <v>0</v>
      </c>
      <c r="P555" s="242">
        <v>0</v>
      </c>
      <c r="Q555" s="242">
        <v>0</v>
      </c>
      <c r="R555" s="242">
        <v>0</v>
      </c>
      <c r="S555" s="244">
        <v>0</v>
      </c>
      <c r="T555" s="8">
        <f t="shared" si="44"/>
        <v>0</v>
      </c>
    </row>
    <row r="556" spans="1:20">
      <c r="A556" s="627"/>
      <c r="B556" s="630"/>
      <c r="C556" s="679"/>
      <c r="D556" s="684"/>
      <c r="E556" s="78" t="s">
        <v>117</v>
      </c>
      <c r="F556" s="76" t="s">
        <v>59</v>
      </c>
      <c r="G556" s="79">
        <v>1</v>
      </c>
      <c r="H556" s="245">
        <v>0</v>
      </c>
      <c r="I556" s="250">
        <v>0</v>
      </c>
      <c r="J556" s="246">
        <v>0</v>
      </c>
      <c r="K556" s="246">
        <v>0</v>
      </c>
      <c r="L556" s="219">
        <v>0</v>
      </c>
      <c r="M556" s="246">
        <v>0</v>
      </c>
      <c r="N556" s="246">
        <v>0</v>
      </c>
      <c r="O556" s="246">
        <v>0</v>
      </c>
      <c r="P556" s="246">
        <v>0</v>
      </c>
      <c r="Q556" s="246">
        <v>0</v>
      </c>
      <c r="R556" s="246">
        <v>0</v>
      </c>
      <c r="S556" s="247">
        <v>0</v>
      </c>
      <c r="T556" s="8">
        <f t="shared" si="44"/>
        <v>0</v>
      </c>
    </row>
    <row r="557" spans="1:20">
      <c r="A557" s="627"/>
      <c r="B557" s="630"/>
      <c r="C557" s="679"/>
      <c r="D557" s="684"/>
      <c r="E557" s="686" t="s">
        <v>75</v>
      </c>
      <c r="F557" s="80" t="s">
        <v>60</v>
      </c>
      <c r="G557" s="79">
        <v>1</v>
      </c>
      <c r="H557" s="245">
        <v>0</v>
      </c>
      <c r="I557" s="250">
        <v>0</v>
      </c>
      <c r="J557" s="246">
        <v>0</v>
      </c>
      <c r="K557" s="219">
        <v>0</v>
      </c>
      <c r="L557" s="219">
        <v>0</v>
      </c>
      <c r="M557" s="219">
        <v>0</v>
      </c>
      <c r="N557" s="219">
        <v>0</v>
      </c>
      <c r="O557" s="246">
        <v>0</v>
      </c>
      <c r="P557" s="246">
        <v>0</v>
      </c>
      <c r="Q557" s="246">
        <v>0</v>
      </c>
      <c r="R557" s="246">
        <v>0</v>
      </c>
      <c r="S557" s="247">
        <v>0</v>
      </c>
      <c r="T557" s="8">
        <f t="shared" si="44"/>
        <v>0</v>
      </c>
    </row>
    <row r="558" spans="1:20" ht="30">
      <c r="A558" s="627"/>
      <c r="B558" s="630"/>
      <c r="C558" s="679"/>
      <c r="D558" s="684"/>
      <c r="E558" s="687"/>
      <c r="F558" s="80" t="s">
        <v>118</v>
      </c>
      <c r="G558" s="79">
        <v>0</v>
      </c>
      <c r="H558" s="217">
        <v>0</v>
      </c>
      <c r="I558" s="218">
        <v>0</v>
      </c>
      <c r="J558" s="219">
        <v>0</v>
      </c>
      <c r="K558" s="219">
        <v>0</v>
      </c>
      <c r="L558" s="219">
        <v>0</v>
      </c>
      <c r="M558" s="219">
        <v>0</v>
      </c>
      <c r="N558" s="219">
        <v>0</v>
      </c>
      <c r="O558" s="219">
        <v>0</v>
      </c>
      <c r="P558" s="219">
        <v>0</v>
      </c>
      <c r="Q558" s="219">
        <v>0</v>
      </c>
      <c r="R558" s="219">
        <v>0</v>
      </c>
      <c r="S558" s="220">
        <v>0</v>
      </c>
      <c r="T558" s="8">
        <f t="shared" si="44"/>
        <v>0</v>
      </c>
    </row>
    <row r="559" spans="1:20">
      <c r="A559" s="627"/>
      <c r="B559" s="630"/>
      <c r="C559" s="679"/>
      <c r="D559" s="684"/>
      <c r="E559" s="688"/>
      <c r="F559" s="80" t="s">
        <v>79</v>
      </c>
      <c r="G559" s="79">
        <v>1</v>
      </c>
      <c r="H559" s="217">
        <v>0</v>
      </c>
      <c r="I559" s="218">
        <v>0</v>
      </c>
      <c r="J559" s="219">
        <v>0</v>
      </c>
      <c r="K559" s="219">
        <v>0</v>
      </c>
      <c r="L559" s="219">
        <v>0</v>
      </c>
      <c r="M559" s="219">
        <v>0</v>
      </c>
      <c r="N559" s="219">
        <v>0</v>
      </c>
      <c r="O559" s="219">
        <v>0</v>
      </c>
      <c r="P559" s="219">
        <v>0</v>
      </c>
      <c r="Q559" s="219">
        <v>0</v>
      </c>
      <c r="R559" s="219">
        <v>0</v>
      </c>
      <c r="S559" s="220">
        <v>0</v>
      </c>
      <c r="T559" s="8">
        <f t="shared" si="44"/>
        <v>0</v>
      </c>
    </row>
    <row r="560" spans="1:20">
      <c r="A560" s="627"/>
      <c r="B560" s="630"/>
      <c r="C560" s="679"/>
      <c r="D560" s="684"/>
      <c r="E560" s="78" t="s">
        <v>34</v>
      </c>
      <c r="F560" s="80" t="s">
        <v>35</v>
      </c>
      <c r="G560" s="79">
        <v>1</v>
      </c>
      <c r="H560" s="217">
        <v>0</v>
      </c>
      <c r="I560" s="218">
        <v>0</v>
      </c>
      <c r="J560" s="219">
        <v>0</v>
      </c>
      <c r="K560" s="219">
        <v>0</v>
      </c>
      <c r="L560" s="219">
        <v>0</v>
      </c>
      <c r="M560" s="219">
        <v>0</v>
      </c>
      <c r="N560" s="219">
        <v>0</v>
      </c>
      <c r="O560" s="219">
        <v>0</v>
      </c>
      <c r="P560" s="219">
        <v>0</v>
      </c>
      <c r="Q560" s="219">
        <v>0</v>
      </c>
      <c r="R560" s="219">
        <v>0</v>
      </c>
      <c r="S560" s="220">
        <v>0</v>
      </c>
      <c r="T560" s="8">
        <f t="shared" si="44"/>
        <v>0</v>
      </c>
    </row>
    <row r="561" spans="1:20" ht="45">
      <c r="A561" s="627"/>
      <c r="B561" s="630"/>
      <c r="C561" s="679"/>
      <c r="D561" s="684"/>
      <c r="E561" s="78" t="s">
        <v>36</v>
      </c>
      <c r="F561" s="80" t="s">
        <v>119</v>
      </c>
      <c r="G561" s="79">
        <v>1</v>
      </c>
      <c r="H561" s="217">
        <v>0</v>
      </c>
      <c r="I561" s="218">
        <v>0</v>
      </c>
      <c r="J561" s="219">
        <v>0</v>
      </c>
      <c r="K561" s="219">
        <v>0</v>
      </c>
      <c r="L561" s="219">
        <v>0</v>
      </c>
      <c r="M561" s="219">
        <v>0</v>
      </c>
      <c r="N561" s="219">
        <v>0</v>
      </c>
      <c r="O561" s="219">
        <v>0</v>
      </c>
      <c r="P561" s="219">
        <v>0</v>
      </c>
      <c r="Q561" s="219">
        <v>0</v>
      </c>
      <c r="R561" s="219">
        <v>0</v>
      </c>
      <c r="S561" s="220">
        <v>0</v>
      </c>
      <c r="T561" s="8">
        <f t="shared" si="44"/>
        <v>0</v>
      </c>
    </row>
    <row r="562" spans="1:20" ht="16.5" thickBot="1">
      <c r="A562" s="627"/>
      <c r="B562" s="630"/>
      <c r="C562" s="679"/>
      <c r="D562" s="685"/>
      <c r="E562" s="81" t="s">
        <v>38</v>
      </c>
      <c r="F562" s="82" t="s">
        <v>52</v>
      </c>
      <c r="G562" s="83">
        <v>1</v>
      </c>
      <c r="H562" s="221">
        <v>0</v>
      </c>
      <c r="I562" s="222">
        <v>0</v>
      </c>
      <c r="J562" s="223">
        <v>0</v>
      </c>
      <c r="K562" s="223">
        <v>0</v>
      </c>
      <c r="L562" s="223">
        <v>0</v>
      </c>
      <c r="M562" s="223">
        <v>0</v>
      </c>
      <c r="N562" s="223">
        <v>0</v>
      </c>
      <c r="O562" s="223">
        <v>0</v>
      </c>
      <c r="P562" s="223">
        <v>0</v>
      </c>
      <c r="Q562" s="223">
        <v>0</v>
      </c>
      <c r="R562" s="223">
        <v>0</v>
      </c>
      <c r="S562" s="224">
        <v>0</v>
      </c>
      <c r="T562" s="8">
        <f t="shared" si="44"/>
        <v>0</v>
      </c>
    </row>
    <row r="563" spans="1:20">
      <c r="A563" s="627"/>
      <c r="B563" s="630"/>
      <c r="C563" s="679"/>
      <c r="D563" s="642" t="s">
        <v>120</v>
      </c>
      <c r="E563" s="84" t="s">
        <v>121</v>
      </c>
      <c r="F563" s="85" t="s">
        <v>116</v>
      </c>
      <c r="G563" s="86">
        <v>1</v>
      </c>
      <c r="H563" s="255">
        <v>0</v>
      </c>
      <c r="I563" s="229">
        <v>0</v>
      </c>
      <c r="J563" s="256">
        <v>0</v>
      </c>
      <c r="K563" s="256">
        <v>0</v>
      </c>
      <c r="L563" s="253">
        <v>0</v>
      </c>
      <c r="M563" s="253">
        <v>0</v>
      </c>
      <c r="N563" s="253">
        <v>0</v>
      </c>
      <c r="O563" s="253">
        <v>0</v>
      </c>
      <c r="P563" s="253">
        <v>0</v>
      </c>
      <c r="Q563" s="253">
        <v>0</v>
      </c>
      <c r="R563" s="253">
        <v>0</v>
      </c>
      <c r="S563" s="254">
        <v>0</v>
      </c>
      <c r="T563" s="8">
        <f t="shared" si="44"/>
        <v>0</v>
      </c>
    </row>
    <row r="564" spans="1:20" ht="31.5">
      <c r="A564" s="627"/>
      <c r="B564" s="630"/>
      <c r="C564" s="679"/>
      <c r="D564" s="643"/>
      <c r="E564" s="37" t="s">
        <v>122</v>
      </c>
      <c r="F564" s="87" t="s">
        <v>59</v>
      </c>
      <c r="G564" s="41">
        <v>1</v>
      </c>
      <c r="H564" s="245">
        <v>0</v>
      </c>
      <c r="I564" s="249">
        <v>0</v>
      </c>
      <c r="J564" s="246">
        <v>0</v>
      </c>
      <c r="K564" s="219">
        <v>0</v>
      </c>
      <c r="L564" s="219">
        <v>0</v>
      </c>
      <c r="M564" s="219">
        <v>0</v>
      </c>
      <c r="N564" s="219">
        <v>0</v>
      </c>
      <c r="O564" s="246">
        <v>0</v>
      </c>
      <c r="P564" s="246">
        <v>0</v>
      </c>
      <c r="Q564" s="246">
        <v>0</v>
      </c>
      <c r="R564" s="246">
        <v>0</v>
      </c>
      <c r="S564" s="247">
        <v>0</v>
      </c>
      <c r="T564" s="8">
        <f t="shared" si="44"/>
        <v>0</v>
      </c>
    </row>
    <row r="565" spans="1:20">
      <c r="A565" s="627"/>
      <c r="B565" s="630"/>
      <c r="C565" s="679"/>
      <c r="D565" s="643"/>
      <c r="E565" s="600" t="s">
        <v>75</v>
      </c>
      <c r="F565" s="88" t="s">
        <v>60</v>
      </c>
      <c r="G565" s="41">
        <v>1</v>
      </c>
      <c r="H565" s="245">
        <v>0</v>
      </c>
      <c r="I565" s="250">
        <v>0</v>
      </c>
      <c r="J565" s="246">
        <v>0</v>
      </c>
      <c r="K565" s="219">
        <v>0</v>
      </c>
      <c r="L565" s="219">
        <v>0</v>
      </c>
      <c r="M565" s="219">
        <v>0</v>
      </c>
      <c r="N565" s="219">
        <v>0</v>
      </c>
      <c r="O565" s="246">
        <v>0</v>
      </c>
      <c r="P565" s="246">
        <v>0</v>
      </c>
      <c r="Q565" s="246">
        <v>0</v>
      </c>
      <c r="R565" s="246">
        <v>0</v>
      </c>
      <c r="S565" s="247">
        <v>0</v>
      </c>
      <c r="T565" s="8">
        <f t="shared" si="44"/>
        <v>0</v>
      </c>
    </row>
    <row r="566" spans="1:20">
      <c r="A566" s="627"/>
      <c r="B566" s="630"/>
      <c r="C566" s="679"/>
      <c r="D566" s="643"/>
      <c r="E566" s="601"/>
      <c r="F566" s="88" t="s">
        <v>79</v>
      </c>
      <c r="G566" s="41">
        <v>1</v>
      </c>
      <c r="H566" s="217">
        <v>0</v>
      </c>
      <c r="I566" s="218">
        <v>0</v>
      </c>
      <c r="J566" s="219">
        <v>0</v>
      </c>
      <c r="K566" s="219">
        <v>0</v>
      </c>
      <c r="L566" s="219">
        <v>0</v>
      </c>
      <c r="M566" s="219">
        <v>0</v>
      </c>
      <c r="N566" s="219">
        <v>0</v>
      </c>
      <c r="O566" s="219">
        <v>0</v>
      </c>
      <c r="P566" s="219">
        <v>0</v>
      </c>
      <c r="Q566" s="219">
        <v>0</v>
      </c>
      <c r="R566" s="219">
        <v>0</v>
      </c>
      <c r="S566" s="220">
        <v>0</v>
      </c>
      <c r="T566" s="8">
        <f t="shared" si="44"/>
        <v>0</v>
      </c>
    </row>
    <row r="567" spans="1:20" ht="31.5">
      <c r="A567" s="627"/>
      <c r="B567" s="630"/>
      <c r="C567" s="679"/>
      <c r="D567" s="643"/>
      <c r="E567" s="601"/>
      <c r="F567" s="88" t="s">
        <v>123</v>
      </c>
      <c r="G567" s="89">
        <v>0.01</v>
      </c>
      <c r="H567" s="217">
        <v>0</v>
      </c>
      <c r="I567" s="218">
        <v>0</v>
      </c>
      <c r="J567" s="219">
        <v>0</v>
      </c>
      <c r="K567" s="219">
        <v>0</v>
      </c>
      <c r="L567" s="219">
        <v>0</v>
      </c>
      <c r="M567" s="219">
        <v>0</v>
      </c>
      <c r="N567" s="219">
        <v>0</v>
      </c>
      <c r="O567" s="219">
        <v>0</v>
      </c>
      <c r="P567" s="219">
        <v>0</v>
      </c>
      <c r="Q567" s="219">
        <v>0</v>
      </c>
      <c r="R567" s="219">
        <v>0</v>
      </c>
      <c r="S567" s="220">
        <v>0</v>
      </c>
      <c r="T567" s="8">
        <f t="shared" si="44"/>
        <v>0</v>
      </c>
    </row>
    <row r="568" spans="1:20">
      <c r="A568" s="627"/>
      <c r="B568" s="630"/>
      <c r="C568" s="679"/>
      <c r="D568" s="643"/>
      <c r="E568" s="601"/>
      <c r="F568" s="88" t="s">
        <v>124</v>
      </c>
      <c r="G568" s="41">
        <v>1</v>
      </c>
      <c r="H568" s="217">
        <v>0</v>
      </c>
      <c r="I568" s="218">
        <v>0</v>
      </c>
      <c r="J568" s="219">
        <v>0</v>
      </c>
      <c r="K568" s="219">
        <v>0</v>
      </c>
      <c r="L568" s="219">
        <v>0</v>
      </c>
      <c r="M568" s="219">
        <v>0</v>
      </c>
      <c r="N568" s="219">
        <v>0</v>
      </c>
      <c r="O568" s="219">
        <v>0</v>
      </c>
      <c r="P568" s="219">
        <v>0</v>
      </c>
      <c r="Q568" s="219">
        <v>0</v>
      </c>
      <c r="R568" s="219">
        <v>0</v>
      </c>
      <c r="S568" s="220">
        <v>0</v>
      </c>
      <c r="T568" s="8">
        <f t="shared" si="44"/>
        <v>0</v>
      </c>
    </row>
    <row r="569" spans="1:20" ht="31.5">
      <c r="A569" s="627"/>
      <c r="B569" s="630"/>
      <c r="C569" s="679"/>
      <c r="D569" s="643"/>
      <c r="E569" s="602"/>
      <c r="F569" s="88" t="s">
        <v>125</v>
      </c>
      <c r="G569" s="41">
        <v>1</v>
      </c>
      <c r="H569" s="217">
        <v>0</v>
      </c>
      <c r="I569" s="218">
        <v>0</v>
      </c>
      <c r="J569" s="219">
        <v>0</v>
      </c>
      <c r="K569" s="219">
        <v>0</v>
      </c>
      <c r="L569" s="219">
        <v>0</v>
      </c>
      <c r="M569" s="219">
        <v>0</v>
      </c>
      <c r="N569" s="219">
        <v>0</v>
      </c>
      <c r="O569" s="219">
        <v>0</v>
      </c>
      <c r="P569" s="219">
        <v>0</v>
      </c>
      <c r="Q569" s="219">
        <v>0</v>
      </c>
      <c r="R569" s="219">
        <v>0</v>
      </c>
      <c r="S569" s="220">
        <v>0</v>
      </c>
      <c r="T569" s="8">
        <f t="shared" si="44"/>
        <v>0</v>
      </c>
    </row>
    <row r="570" spans="1:20">
      <c r="A570" s="627"/>
      <c r="B570" s="630"/>
      <c r="C570" s="679"/>
      <c r="D570" s="643"/>
      <c r="E570" s="37" t="s">
        <v>34</v>
      </c>
      <c r="F570" s="88" t="s">
        <v>35</v>
      </c>
      <c r="G570" s="41">
        <v>1</v>
      </c>
      <c r="H570" s="217">
        <v>0</v>
      </c>
      <c r="I570" s="218">
        <v>0</v>
      </c>
      <c r="J570" s="219">
        <v>0</v>
      </c>
      <c r="K570" s="219">
        <v>0</v>
      </c>
      <c r="L570" s="219">
        <v>0</v>
      </c>
      <c r="M570" s="219">
        <v>0</v>
      </c>
      <c r="N570" s="219">
        <v>0</v>
      </c>
      <c r="O570" s="219">
        <v>0</v>
      </c>
      <c r="P570" s="219">
        <v>0</v>
      </c>
      <c r="Q570" s="219">
        <v>0</v>
      </c>
      <c r="R570" s="219">
        <v>0</v>
      </c>
      <c r="S570" s="220">
        <v>0</v>
      </c>
      <c r="T570" s="8">
        <f t="shared" si="44"/>
        <v>0</v>
      </c>
    </row>
    <row r="571" spans="1:20" ht="63">
      <c r="A571" s="627"/>
      <c r="B571" s="630"/>
      <c r="C571" s="679"/>
      <c r="D571" s="643"/>
      <c r="E571" s="37" t="s">
        <v>36</v>
      </c>
      <c r="F571" s="88" t="s">
        <v>126</v>
      </c>
      <c r="G571" s="41">
        <v>1</v>
      </c>
      <c r="H571" s="217">
        <v>0</v>
      </c>
      <c r="I571" s="218">
        <v>0</v>
      </c>
      <c r="J571" s="219">
        <v>0</v>
      </c>
      <c r="K571" s="219">
        <v>0</v>
      </c>
      <c r="L571" s="219">
        <v>0</v>
      </c>
      <c r="M571" s="219">
        <v>0</v>
      </c>
      <c r="N571" s="219">
        <v>0</v>
      </c>
      <c r="O571" s="219">
        <v>0</v>
      </c>
      <c r="P571" s="219">
        <v>0</v>
      </c>
      <c r="Q571" s="219">
        <v>0</v>
      </c>
      <c r="R571" s="219">
        <v>0</v>
      </c>
      <c r="S571" s="220">
        <v>0</v>
      </c>
      <c r="T571" s="8">
        <f t="shared" si="44"/>
        <v>0</v>
      </c>
    </row>
    <row r="572" spans="1:20" ht="16.5" thickBot="1">
      <c r="A572" s="627"/>
      <c r="B572" s="630"/>
      <c r="C572" s="679"/>
      <c r="D572" s="644"/>
      <c r="E572" s="43" t="s">
        <v>38</v>
      </c>
      <c r="F572" s="90" t="s">
        <v>39</v>
      </c>
      <c r="G572" s="45">
        <v>1</v>
      </c>
      <c r="H572" s="221">
        <v>0</v>
      </c>
      <c r="I572" s="222">
        <v>0</v>
      </c>
      <c r="J572" s="223">
        <v>0</v>
      </c>
      <c r="K572" s="223">
        <v>0</v>
      </c>
      <c r="L572" s="223">
        <v>0</v>
      </c>
      <c r="M572" s="219">
        <v>0</v>
      </c>
      <c r="N572" s="223">
        <v>0</v>
      </c>
      <c r="O572" s="223">
        <v>0</v>
      </c>
      <c r="P572" s="223">
        <v>0</v>
      </c>
      <c r="Q572" s="223">
        <v>0</v>
      </c>
      <c r="R572" s="223">
        <v>0</v>
      </c>
      <c r="S572" s="224">
        <v>0</v>
      </c>
      <c r="T572" s="8">
        <f t="shared" si="44"/>
        <v>0</v>
      </c>
    </row>
    <row r="573" spans="1:20">
      <c r="A573" s="627"/>
      <c r="B573" s="630"/>
      <c r="C573" s="679"/>
      <c r="D573" s="603" t="s">
        <v>127</v>
      </c>
      <c r="E573" s="91" t="s">
        <v>128</v>
      </c>
      <c r="F573" s="47" t="s">
        <v>116</v>
      </c>
      <c r="G573" s="48">
        <v>1</v>
      </c>
      <c r="H573" s="213">
        <v>0</v>
      </c>
      <c r="I573" s="218">
        <v>0</v>
      </c>
      <c r="J573" s="240">
        <v>0</v>
      </c>
      <c r="K573" s="240">
        <v>0</v>
      </c>
      <c r="L573" s="240">
        <v>0</v>
      </c>
      <c r="M573" s="240">
        <v>0</v>
      </c>
      <c r="N573" s="240">
        <v>0</v>
      </c>
      <c r="O573" s="240">
        <v>0</v>
      </c>
      <c r="P573" s="240">
        <v>0</v>
      </c>
      <c r="Q573" s="240">
        <v>0</v>
      </c>
      <c r="R573" s="240">
        <v>0</v>
      </c>
      <c r="S573" s="243">
        <v>0</v>
      </c>
      <c r="T573" s="8">
        <f t="shared" si="44"/>
        <v>0</v>
      </c>
    </row>
    <row r="574" spans="1:20" ht="47.25">
      <c r="A574" s="627"/>
      <c r="B574" s="630"/>
      <c r="C574" s="679"/>
      <c r="D574" s="604"/>
      <c r="E574" s="92" t="s">
        <v>129</v>
      </c>
      <c r="F574" s="93" t="s">
        <v>130</v>
      </c>
      <c r="G574" s="51">
        <v>1</v>
      </c>
      <c r="H574" s="245">
        <v>0</v>
      </c>
      <c r="I574" s="218">
        <v>0</v>
      </c>
      <c r="J574" s="219">
        <v>0</v>
      </c>
      <c r="K574" s="219">
        <v>0</v>
      </c>
      <c r="L574" s="219">
        <v>0</v>
      </c>
      <c r="M574" s="219">
        <v>0</v>
      </c>
      <c r="N574" s="219">
        <v>0</v>
      </c>
      <c r="O574" s="219">
        <v>0</v>
      </c>
      <c r="P574" s="219">
        <v>0</v>
      </c>
      <c r="Q574" s="219">
        <v>0</v>
      </c>
      <c r="R574" s="219">
        <v>0</v>
      </c>
      <c r="S574" s="220">
        <v>0</v>
      </c>
      <c r="T574" s="8">
        <f t="shared" si="44"/>
        <v>0</v>
      </c>
    </row>
    <row r="575" spans="1:20" ht="31.5">
      <c r="A575" s="627"/>
      <c r="B575" s="630"/>
      <c r="C575" s="679"/>
      <c r="D575" s="604"/>
      <c r="E575" s="606" t="s">
        <v>75</v>
      </c>
      <c r="F575" s="93" t="s">
        <v>131</v>
      </c>
      <c r="G575" s="51">
        <v>8.0000000000000002E-3</v>
      </c>
      <c r="H575" s="245">
        <v>0</v>
      </c>
      <c r="I575" s="218">
        <v>0</v>
      </c>
      <c r="J575" s="219">
        <v>0</v>
      </c>
      <c r="K575" s="219">
        <v>0</v>
      </c>
      <c r="L575" s="219">
        <v>0</v>
      </c>
      <c r="M575" s="219">
        <v>0</v>
      </c>
      <c r="N575" s="219">
        <v>0</v>
      </c>
      <c r="O575" s="219">
        <v>0</v>
      </c>
      <c r="P575" s="219">
        <v>0</v>
      </c>
      <c r="Q575" s="219">
        <v>0</v>
      </c>
      <c r="R575" s="219">
        <v>0</v>
      </c>
      <c r="S575" s="219">
        <v>0</v>
      </c>
      <c r="T575" s="94">
        <f t="shared" ref="T575:T577" si="45">SUM(H575:S575)/12</f>
        <v>0</v>
      </c>
    </row>
    <row r="576" spans="1:20" ht="47.25">
      <c r="A576" s="627"/>
      <c r="B576" s="630"/>
      <c r="C576" s="679"/>
      <c r="D576" s="604"/>
      <c r="E576" s="607"/>
      <c r="F576" s="93" t="s">
        <v>132</v>
      </c>
      <c r="G576" s="51">
        <v>1</v>
      </c>
      <c r="H576" s="217">
        <v>0</v>
      </c>
      <c r="I576" s="218">
        <v>0</v>
      </c>
      <c r="J576" s="219">
        <v>0</v>
      </c>
      <c r="K576" s="219">
        <v>0</v>
      </c>
      <c r="L576" s="219">
        <v>0</v>
      </c>
      <c r="M576" s="219">
        <v>0</v>
      </c>
      <c r="N576" s="219">
        <v>0</v>
      </c>
      <c r="O576" s="219">
        <v>0</v>
      </c>
      <c r="P576" s="219">
        <v>0</v>
      </c>
      <c r="Q576" s="219">
        <v>0</v>
      </c>
      <c r="R576" s="219">
        <v>0</v>
      </c>
      <c r="S576" s="219">
        <v>0</v>
      </c>
      <c r="T576" s="94">
        <f t="shared" si="45"/>
        <v>0</v>
      </c>
    </row>
    <row r="577" spans="1:20" ht="31.5">
      <c r="A577" s="627"/>
      <c r="B577" s="630"/>
      <c r="C577" s="679"/>
      <c r="D577" s="604"/>
      <c r="E577" s="607"/>
      <c r="F577" s="93" t="s">
        <v>133</v>
      </c>
      <c r="G577" s="51">
        <v>1</v>
      </c>
      <c r="H577" s="217">
        <v>0</v>
      </c>
      <c r="I577" s="218">
        <v>0</v>
      </c>
      <c r="J577" s="219">
        <v>0</v>
      </c>
      <c r="K577" s="219">
        <v>0</v>
      </c>
      <c r="L577" s="219">
        <v>0</v>
      </c>
      <c r="M577" s="219">
        <v>0</v>
      </c>
      <c r="N577" s="219">
        <v>0</v>
      </c>
      <c r="O577" s="219">
        <v>0</v>
      </c>
      <c r="P577" s="219">
        <v>0</v>
      </c>
      <c r="Q577" s="219">
        <v>0</v>
      </c>
      <c r="R577" s="219">
        <v>0</v>
      </c>
      <c r="S577" s="219">
        <v>0</v>
      </c>
      <c r="T577" s="94">
        <f t="shared" si="45"/>
        <v>0</v>
      </c>
    </row>
    <row r="578" spans="1:20">
      <c r="A578" s="627"/>
      <c r="B578" s="630"/>
      <c r="C578" s="679"/>
      <c r="D578" s="604"/>
      <c r="E578" s="608"/>
      <c r="F578" s="93" t="s">
        <v>79</v>
      </c>
      <c r="G578" s="51">
        <v>1</v>
      </c>
      <c r="H578" s="217">
        <v>0</v>
      </c>
      <c r="I578" s="218">
        <v>0</v>
      </c>
      <c r="J578" s="219">
        <v>0</v>
      </c>
      <c r="K578" s="219">
        <v>0</v>
      </c>
      <c r="L578" s="219">
        <v>0</v>
      </c>
      <c r="M578" s="219">
        <v>0</v>
      </c>
      <c r="N578" s="219">
        <v>0</v>
      </c>
      <c r="O578" s="219">
        <v>0</v>
      </c>
      <c r="P578" s="219">
        <v>0</v>
      </c>
      <c r="Q578" s="219">
        <v>0</v>
      </c>
      <c r="R578" s="232">
        <v>0</v>
      </c>
      <c r="S578" s="220">
        <v>0</v>
      </c>
      <c r="T578" s="8">
        <f t="shared" ref="T578:T583" si="46">SUM(H578:S578)/12</f>
        <v>0</v>
      </c>
    </row>
    <row r="579" spans="1:20">
      <c r="A579" s="627"/>
      <c r="B579" s="630"/>
      <c r="C579" s="679"/>
      <c r="D579" s="604"/>
      <c r="E579" s="92" t="s">
        <v>34</v>
      </c>
      <c r="F579" s="93" t="s">
        <v>35</v>
      </c>
      <c r="G579" s="51">
        <v>1</v>
      </c>
      <c r="H579" s="217">
        <v>0</v>
      </c>
      <c r="I579" s="218">
        <v>0</v>
      </c>
      <c r="J579" s="219">
        <v>0</v>
      </c>
      <c r="K579" s="219">
        <v>0</v>
      </c>
      <c r="L579" s="219">
        <v>0</v>
      </c>
      <c r="M579" s="219">
        <v>0</v>
      </c>
      <c r="N579" s="219">
        <v>0</v>
      </c>
      <c r="O579" s="219">
        <v>0</v>
      </c>
      <c r="P579" s="219">
        <v>0</v>
      </c>
      <c r="Q579" s="219">
        <v>0</v>
      </c>
      <c r="R579" s="219">
        <v>0</v>
      </c>
      <c r="S579" s="220">
        <v>0</v>
      </c>
      <c r="T579" s="8">
        <f t="shared" si="46"/>
        <v>0</v>
      </c>
    </row>
    <row r="580" spans="1:20" ht="47.25">
      <c r="A580" s="627"/>
      <c r="B580" s="630"/>
      <c r="C580" s="679"/>
      <c r="D580" s="604"/>
      <c r="E580" s="92" t="s">
        <v>36</v>
      </c>
      <c r="F580" s="93" t="s">
        <v>134</v>
      </c>
      <c r="G580" s="51">
        <v>1</v>
      </c>
      <c r="H580" s="217">
        <v>0</v>
      </c>
      <c r="I580" s="218">
        <v>0</v>
      </c>
      <c r="J580" s="219">
        <v>0</v>
      </c>
      <c r="K580" s="219">
        <v>0</v>
      </c>
      <c r="L580" s="219">
        <v>0</v>
      </c>
      <c r="M580" s="219">
        <v>0</v>
      </c>
      <c r="N580" s="219">
        <v>0</v>
      </c>
      <c r="O580" s="219">
        <v>0</v>
      </c>
      <c r="P580" s="219">
        <v>0</v>
      </c>
      <c r="Q580" s="219">
        <v>0</v>
      </c>
      <c r="R580" s="219">
        <v>0</v>
      </c>
      <c r="S580" s="220">
        <v>0</v>
      </c>
      <c r="T580" s="8">
        <f t="shared" si="46"/>
        <v>0</v>
      </c>
    </row>
    <row r="581" spans="1:20" ht="32.25" thickBot="1">
      <c r="A581" s="627"/>
      <c r="B581" s="630"/>
      <c r="C581" s="679"/>
      <c r="D581" s="605"/>
      <c r="E581" s="95" t="s">
        <v>38</v>
      </c>
      <c r="F581" s="96" t="s">
        <v>135</v>
      </c>
      <c r="G581" s="54">
        <v>1</v>
      </c>
      <c r="H581" s="221">
        <v>0</v>
      </c>
      <c r="I581" s="222">
        <v>0</v>
      </c>
      <c r="J581" s="223">
        <v>0</v>
      </c>
      <c r="K581" s="223">
        <v>0</v>
      </c>
      <c r="L581" s="223">
        <v>0</v>
      </c>
      <c r="M581" s="219">
        <v>0</v>
      </c>
      <c r="N581" s="223">
        <v>0</v>
      </c>
      <c r="O581" s="223">
        <v>0</v>
      </c>
      <c r="P581" s="223">
        <v>0</v>
      </c>
      <c r="Q581" s="223">
        <v>0</v>
      </c>
      <c r="R581" s="223">
        <v>0</v>
      </c>
      <c r="S581" s="224">
        <v>0</v>
      </c>
      <c r="T581" s="8">
        <f t="shared" si="46"/>
        <v>0</v>
      </c>
    </row>
    <row r="582" spans="1:20" ht="47.25">
      <c r="A582" s="627"/>
      <c r="B582" s="630"/>
      <c r="C582" s="679"/>
      <c r="D582" s="609" t="s">
        <v>136</v>
      </c>
      <c r="E582" s="97" t="s">
        <v>137</v>
      </c>
      <c r="F582" s="57" t="s">
        <v>116</v>
      </c>
      <c r="G582" s="58">
        <v>1</v>
      </c>
      <c r="H582" s="239">
        <v>0</v>
      </c>
      <c r="I582" s="250">
        <v>0</v>
      </c>
      <c r="J582" s="215">
        <v>0</v>
      </c>
      <c r="K582" s="240">
        <v>0</v>
      </c>
      <c r="L582" s="240">
        <v>0</v>
      </c>
      <c r="M582" s="253">
        <v>0</v>
      </c>
      <c r="N582" s="240">
        <v>0</v>
      </c>
      <c r="O582" s="240">
        <v>0</v>
      </c>
      <c r="P582" s="240">
        <v>0</v>
      </c>
      <c r="Q582" s="240">
        <v>0</v>
      </c>
      <c r="R582" s="240">
        <v>0</v>
      </c>
      <c r="S582" s="243">
        <v>0</v>
      </c>
      <c r="T582" s="8">
        <f t="shared" si="46"/>
        <v>0</v>
      </c>
    </row>
    <row r="583" spans="1:20" ht="31.5">
      <c r="A583" s="627"/>
      <c r="B583" s="630"/>
      <c r="C583" s="679"/>
      <c r="D583" s="610"/>
      <c r="E583" s="62" t="s">
        <v>122</v>
      </c>
      <c r="F583" s="98" t="s">
        <v>130</v>
      </c>
      <c r="G583" s="60">
        <v>1</v>
      </c>
      <c r="H583" s="245">
        <v>0</v>
      </c>
      <c r="I583" s="250">
        <v>0</v>
      </c>
      <c r="J583" s="219">
        <v>0</v>
      </c>
      <c r="K583" s="219">
        <v>0</v>
      </c>
      <c r="L583" s="219">
        <v>0</v>
      </c>
      <c r="M583" s="246">
        <v>0</v>
      </c>
      <c r="N583" s="246">
        <v>0</v>
      </c>
      <c r="O583" s="246">
        <v>0</v>
      </c>
      <c r="P583" s="246">
        <v>0</v>
      </c>
      <c r="Q583" s="246">
        <v>0</v>
      </c>
      <c r="R583" s="246">
        <v>0</v>
      </c>
      <c r="S583" s="247">
        <v>0</v>
      </c>
      <c r="T583" s="8">
        <f t="shared" si="46"/>
        <v>0</v>
      </c>
    </row>
    <row r="584" spans="1:20" ht="31.5">
      <c r="A584" s="627"/>
      <c r="B584" s="630"/>
      <c r="C584" s="679"/>
      <c r="D584" s="610"/>
      <c r="E584" s="612" t="s">
        <v>75</v>
      </c>
      <c r="F584" s="98" t="s">
        <v>138</v>
      </c>
      <c r="G584" s="60">
        <v>1</v>
      </c>
      <c r="H584" s="217">
        <v>0</v>
      </c>
      <c r="I584" s="218">
        <v>0</v>
      </c>
      <c r="J584" s="219">
        <v>0</v>
      </c>
      <c r="K584" s="219">
        <v>0</v>
      </c>
      <c r="L584" s="219">
        <v>0</v>
      </c>
      <c r="M584" s="219">
        <v>0</v>
      </c>
      <c r="N584" s="219">
        <v>0</v>
      </c>
      <c r="O584" s="219">
        <v>0</v>
      </c>
      <c r="P584" s="219">
        <v>0</v>
      </c>
      <c r="Q584" s="219">
        <v>0</v>
      </c>
      <c r="R584" s="219">
        <v>0</v>
      </c>
      <c r="S584" s="220">
        <v>0</v>
      </c>
      <c r="T584" s="8">
        <f t="shared" ref="T584:T585" si="47">SUM(H584:S584)/12</f>
        <v>0</v>
      </c>
    </row>
    <row r="585" spans="1:20" ht="31.5">
      <c r="A585" s="627"/>
      <c r="B585" s="630"/>
      <c r="C585" s="679"/>
      <c r="D585" s="610"/>
      <c r="E585" s="612"/>
      <c r="F585" s="98" t="s">
        <v>139</v>
      </c>
      <c r="G585" s="60">
        <v>1</v>
      </c>
      <c r="H585" s="217">
        <v>0</v>
      </c>
      <c r="I585" s="218">
        <v>0</v>
      </c>
      <c r="J585" s="219">
        <v>0</v>
      </c>
      <c r="K585" s="219">
        <v>0</v>
      </c>
      <c r="L585" s="219">
        <v>0</v>
      </c>
      <c r="M585" s="219">
        <v>0</v>
      </c>
      <c r="N585" s="219">
        <v>0</v>
      </c>
      <c r="O585" s="219">
        <v>0</v>
      </c>
      <c r="P585" s="219">
        <v>0</v>
      </c>
      <c r="Q585" s="219">
        <v>0</v>
      </c>
      <c r="R585" s="219">
        <v>0</v>
      </c>
      <c r="S585" s="220">
        <v>0</v>
      </c>
      <c r="T585" s="8">
        <f t="shared" si="47"/>
        <v>0</v>
      </c>
    </row>
    <row r="586" spans="1:20">
      <c r="A586" s="627"/>
      <c r="B586" s="630"/>
      <c r="C586" s="679"/>
      <c r="D586" s="610"/>
      <c r="E586" s="613"/>
      <c r="F586" s="98" t="s">
        <v>79</v>
      </c>
      <c r="G586" s="60">
        <v>1</v>
      </c>
      <c r="H586" s="217">
        <v>0</v>
      </c>
      <c r="I586" s="218">
        <v>0</v>
      </c>
      <c r="J586" s="219">
        <v>0</v>
      </c>
      <c r="K586" s="219">
        <v>0</v>
      </c>
      <c r="L586" s="219">
        <v>0</v>
      </c>
      <c r="M586" s="219">
        <v>0</v>
      </c>
      <c r="N586" s="219">
        <v>0</v>
      </c>
      <c r="O586" s="219">
        <v>0</v>
      </c>
      <c r="P586" s="219">
        <v>0</v>
      </c>
      <c r="Q586" s="219">
        <v>0</v>
      </c>
      <c r="R586" s="219">
        <v>0</v>
      </c>
      <c r="S586" s="220">
        <v>0</v>
      </c>
      <c r="T586" s="8"/>
    </row>
    <row r="587" spans="1:20">
      <c r="A587" s="627"/>
      <c r="B587" s="630"/>
      <c r="C587" s="679"/>
      <c r="D587" s="610"/>
      <c r="E587" s="62" t="s">
        <v>34</v>
      </c>
      <c r="F587" s="98" t="s">
        <v>80</v>
      </c>
      <c r="G587" s="60">
        <v>1</v>
      </c>
      <c r="H587" s="217">
        <v>0</v>
      </c>
      <c r="I587" s="218">
        <v>0</v>
      </c>
      <c r="J587" s="219">
        <v>0</v>
      </c>
      <c r="K587" s="219">
        <v>0</v>
      </c>
      <c r="L587" s="219">
        <v>0</v>
      </c>
      <c r="M587" s="219">
        <v>0</v>
      </c>
      <c r="N587" s="219">
        <v>0</v>
      </c>
      <c r="O587" s="219">
        <v>0</v>
      </c>
      <c r="P587" s="219">
        <v>0</v>
      </c>
      <c r="Q587" s="219">
        <v>0</v>
      </c>
      <c r="R587" s="219">
        <v>0</v>
      </c>
      <c r="S587" s="220">
        <v>0</v>
      </c>
      <c r="T587" s="8">
        <f t="shared" ref="T587:T592" si="48">SUM(H587:S587)/12</f>
        <v>0</v>
      </c>
    </row>
    <row r="588" spans="1:20" ht="47.25">
      <c r="A588" s="627"/>
      <c r="B588" s="630"/>
      <c r="C588" s="679"/>
      <c r="D588" s="610"/>
      <c r="E588" s="62" t="s">
        <v>36</v>
      </c>
      <c r="F588" s="98" t="s">
        <v>140</v>
      </c>
      <c r="G588" s="60">
        <v>1</v>
      </c>
      <c r="H588" s="217">
        <v>0</v>
      </c>
      <c r="I588" s="218">
        <v>0</v>
      </c>
      <c r="J588" s="219">
        <v>0</v>
      </c>
      <c r="K588" s="219">
        <v>0</v>
      </c>
      <c r="L588" s="219">
        <v>0</v>
      </c>
      <c r="M588" s="219">
        <v>0</v>
      </c>
      <c r="N588" s="219">
        <v>0</v>
      </c>
      <c r="O588" s="219">
        <v>0</v>
      </c>
      <c r="P588" s="219">
        <v>0</v>
      </c>
      <c r="Q588" s="219">
        <v>0</v>
      </c>
      <c r="R588" s="219">
        <v>0</v>
      </c>
      <c r="S588" s="220">
        <v>0</v>
      </c>
      <c r="T588" s="8">
        <f t="shared" si="48"/>
        <v>0</v>
      </c>
    </row>
    <row r="589" spans="1:20" ht="16.5" thickBot="1">
      <c r="A589" s="627"/>
      <c r="B589" s="630"/>
      <c r="C589" s="679"/>
      <c r="D589" s="611"/>
      <c r="E589" s="99" t="s">
        <v>38</v>
      </c>
      <c r="F589" s="100" t="s">
        <v>52</v>
      </c>
      <c r="G589" s="101">
        <v>1</v>
      </c>
      <c r="H589" s="221">
        <v>0</v>
      </c>
      <c r="I589" s="222">
        <v>0</v>
      </c>
      <c r="J589" s="223">
        <v>0</v>
      </c>
      <c r="K589" s="223">
        <v>0</v>
      </c>
      <c r="L589" s="223">
        <v>0</v>
      </c>
      <c r="M589" s="219">
        <v>0</v>
      </c>
      <c r="N589" s="223">
        <v>0</v>
      </c>
      <c r="O589" s="223">
        <v>0</v>
      </c>
      <c r="P589" s="223">
        <v>0</v>
      </c>
      <c r="Q589" s="223">
        <v>0</v>
      </c>
      <c r="R589" s="223">
        <v>0</v>
      </c>
      <c r="S589" s="224">
        <v>0</v>
      </c>
      <c r="T589" s="8">
        <f t="shared" si="48"/>
        <v>0</v>
      </c>
    </row>
    <row r="590" spans="1:20" ht="31.5">
      <c r="A590" s="627"/>
      <c r="B590" s="630"/>
      <c r="C590" s="679"/>
      <c r="D590" s="594" t="s">
        <v>141</v>
      </c>
      <c r="E590" s="102" t="s">
        <v>142</v>
      </c>
      <c r="F590" s="103" t="s">
        <v>51</v>
      </c>
      <c r="G590" s="104">
        <v>1</v>
      </c>
      <c r="H590" s="239">
        <v>0</v>
      </c>
      <c r="I590" s="250">
        <v>0</v>
      </c>
      <c r="J590" s="215">
        <v>0</v>
      </c>
      <c r="K590" s="240">
        <v>0</v>
      </c>
      <c r="L590" s="240">
        <v>0</v>
      </c>
      <c r="M590" s="253">
        <v>0</v>
      </c>
      <c r="N590" s="240">
        <v>0</v>
      </c>
      <c r="O590" s="240">
        <v>0</v>
      </c>
      <c r="P590" s="240">
        <v>0</v>
      </c>
      <c r="Q590" s="240">
        <v>0</v>
      </c>
      <c r="R590" s="240">
        <v>0</v>
      </c>
      <c r="S590" s="243">
        <v>0</v>
      </c>
      <c r="T590" s="8">
        <f t="shared" si="48"/>
        <v>0</v>
      </c>
    </row>
    <row r="591" spans="1:20" ht="31.5">
      <c r="A591" s="627"/>
      <c r="B591" s="630"/>
      <c r="C591" s="679"/>
      <c r="D591" s="595"/>
      <c r="E591" s="105" t="s">
        <v>143</v>
      </c>
      <c r="F591" s="106" t="s">
        <v>59</v>
      </c>
      <c r="G591" s="107">
        <v>1</v>
      </c>
      <c r="H591" s="245">
        <v>0</v>
      </c>
      <c r="I591" s="250">
        <v>0</v>
      </c>
      <c r="J591" s="219">
        <v>0</v>
      </c>
      <c r="K591" s="219">
        <v>0</v>
      </c>
      <c r="L591" s="219">
        <v>0</v>
      </c>
      <c r="M591" s="246">
        <v>0</v>
      </c>
      <c r="N591" s="246">
        <v>0</v>
      </c>
      <c r="O591" s="246">
        <v>0</v>
      </c>
      <c r="P591" s="246">
        <v>0</v>
      </c>
      <c r="Q591" s="246">
        <v>0</v>
      </c>
      <c r="R591" s="246">
        <v>0</v>
      </c>
      <c r="S591" s="247">
        <v>0</v>
      </c>
      <c r="T591" s="8">
        <f t="shared" si="48"/>
        <v>0</v>
      </c>
    </row>
    <row r="592" spans="1:20">
      <c r="A592" s="627"/>
      <c r="B592" s="630"/>
      <c r="C592" s="679"/>
      <c r="D592" s="595"/>
      <c r="E592" s="689" t="s">
        <v>144</v>
      </c>
      <c r="F592" s="106" t="s">
        <v>60</v>
      </c>
      <c r="G592" s="107">
        <v>1</v>
      </c>
      <c r="H592" s="245">
        <v>0</v>
      </c>
      <c r="I592" s="250">
        <v>0</v>
      </c>
      <c r="J592" s="219">
        <v>0</v>
      </c>
      <c r="K592" s="219">
        <v>0</v>
      </c>
      <c r="L592" s="219">
        <v>0</v>
      </c>
      <c r="M592" s="242">
        <v>0</v>
      </c>
      <c r="N592" s="246">
        <v>0</v>
      </c>
      <c r="O592" s="246">
        <v>0</v>
      </c>
      <c r="P592" s="246">
        <v>0</v>
      </c>
      <c r="Q592" s="246">
        <v>0</v>
      </c>
      <c r="R592" s="246">
        <v>0</v>
      </c>
      <c r="S592" s="247">
        <v>0</v>
      </c>
      <c r="T592" s="8">
        <f t="shared" si="48"/>
        <v>0</v>
      </c>
    </row>
    <row r="593" spans="1:20">
      <c r="A593" s="627"/>
      <c r="B593" s="630"/>
      <c r="C593" s="679"/>
      <c r="D593" s="595"/>
      <c r="E593" s="690"/>
      <c r="F593" s="106" t="s">
        <v>79</v>
      </c>
      <c r="G593" s="107">
        <v>1</v>
      </c>
      <c r="H593" s="217">
        <v>0</v>
      </c>
      <c r="I593" s="218">
        <v>0</v>
      </c>
      <c r="J593" s="219">
        <v>0</v>
      </c>
      <c r="K593" s="219">
        <v>0</v>
      </c>
      <c r="L593" s="219">
        <v>0</v>
      </c>
      <c r="M593" s="219">
        <v>0</v>
      </c>
      <c r="N593" s="219">
        <v>0</v>
      </c>
      <c r="O593" s="219">
        <v>0</v>
      </c>
      <c r="P593" s="219">
        <v>0</v>
      </c>
      <c r="Q593" s="219">
        <v>0</v>
      </c>
      <c r="R593" s="219">
        <v>0</v>
      </c>
      <c r="S593" s="220">
        <v>0</v>
      </c>
      <c r="T593" s="8"/>
    </row>
    <row r="594" spans="1:20">
      <c r="A594" s="627"/>
      <c r="B594" s="630"/>
      <c r="C594" s="679"/>
      <c r="D594" s="595"/>
      <c r="E594" s="108" t="s">
        <v>34</v>
      </c>
      <c r="F594" s="106" t="s">
        <v>35</v>
      </c>
      <c r="G594" s="107">
        <v>1</v>
      </c>
      <c r="H594" s="217">
        <v>0</v>
      </c>
      <c r="I594" s="218">
        <v>0</v>
      </c>
      <c r="J594" s="219">
        <v>0</v>
      </c>
      <c r="K594" s="219">
        <v>0</v>
      </c>
      <c r="L594" s="219">
        <v>0</v>
      </c>
      <c r="M594" s="219">
        <v>0</v>
      </c>
      <c r="N594" s="219">
        <v>0</v>
      </c>
      <c r="O594" s="219">
        <v>0</v>
      </c>
      <c r="P594" s="219">
        <v>0</v>
      </c>
      <c r="Q594" s="219">
        <v>0</v>
      </c>
      <c r="R594" s="219">
        <v>0</v>
      </c>
      <c r="S594" s="220">
        <v>0</v>
      </c>
      <c r="T594" s="8">
        <f t="shared" ref="T594:T608" si="49">SUM(H594:S594)/12</f>
        <v>0</v>
      </c>
    </row>
    <row r="595" spans="1:20">
      <c r="A595" s="627"/>
      <c r="B595" s="630"/>
      <c r="C595" s="679"/>
      <c r="D595" s="595"/>
      <c r="E595" s="108" t="s">
        <v>36</v>
      </c>
      <c r="F595" s="106" t="s">
        <v>95</v>
      </c>
      <c r="G595" s="107">
        <v>1</v>
      </c>
      <c r="H595" s="217">
        <v>0</v>
      </c>
      <c r="I595" s="218">
        <v>0</v>
      </c>
      <c r="J595" s="219">
        <v>0</v>
      </c>
      <c r="K595" s="219">
        <v>0</v>
      </c>
      <c r="L595" s="219">
        <v>0</v>
      </c>
      <c r="M595" s="219">
        <v>0</v>
      </c>
      <c r="N595" s="219">
        <v>0</v>
      </c>
      <c r="O595" s="219">
        <v>0</v>
      </c>
      <c r="P595" s="219">
        <v>0</v>
      </c>
      <c r="Q595" s="219">
        <v>0</v>
      </c>
      <c r="R595" s="219">
        <v>0</v>
      </c>
      <c r="S595" s="220">
        <v>0</v>
      </c>
      <c r="T595" s="8">
        <f t="shared" si="49"/>
        <v>0</v>
      </c>
    </row>
    <row r="596" spans="1:20" ht="16.5" thickBot="1">
      <c r="A596" s="627"/>
      <c r="B596" s="630"/>
      <c r="C596" s="679"/>
      <c r="D596" s="596"/>
      <c r="E596" s="109" t="s">
        <v>38</v>
      </c>
      <c r="F596" s="110" t="s">
        <v>39</v>
      </c>
      <c r="G596" s="111">
        <v>1</v>
      </c>
      <c r="H596" s="221">
        <v>0</v>
      </c>
      <c r="I596" s="222">
        <v>0</v>
      </c>
      <c r="J596" s="223">
        <v>0</v>
      </c>
      <c r="K596" s="223">
        <v>0</v>
      </c>
      <c r="L596" s="223">
        <v>0</v>
      </c>
      <c r="M596" s="223">
        <v>0</v>
      </c>
      <c r="N596" s="223">
        <v>0</v>
      </c>
      <c r="O596" s="223">
        <v>0</v>
      </c>
      <c r="P596" s="223">
        <v>0</v>
      </c>
      <c r="Q596" s="223">
        <v>0</v>
      </c>
      <c r="R596" s="223">
        <v>0</v>
      </c>
      <c r="S596" s="224">
        <v>0</v>
      </c>
      <c r="T596" s="8">
        <f t="shared" si="49"/>
        <v>0</v>
      </c>
    </row>
    <row r="597" spans="1:20" ht="31.5">
      <c r="A597" s="627"/>
      <c r="B597" s="630"/>
      <c r="C597" s="679"/>
      <c r="D597" s="691" t="s">
        <v>145</v>
      </c>
      <c r="E597" s="112" t="s">
        <v>146</v>
      </c>
      <c r="F597" s="113" t="s">
        <v>116</v>
      </c>
      <c r="G597" s="114">
        <v>1</v>
      </c>
      <c r="H597" s="239">
        <v>0</v>
      </c>
      <c r="I597" s="250">
        <v>0</v>
      </c>
      <c r="J597" s="215">
        <v>0</v>
      </c>
      <c r="K597" s="215">
        <v>0</v>
      </c>
      <c r="L597" s="240">
        <v>0</v>
      </c>
      <c r="M597" s="240">
        <v>0</v>
      </c>
      <c r="N597" s="240">
        <v>0</v>
      </c>
      <c r="O597" s="240">
        <v>0</v>
      </c>
      <c r="P597" s="240">
        <v>0</v>
      </c>
      <c r="Q597" s="240">
        <v>0</v>
      </c>
      <c r="R597" s="240">
        <v>0</v>
      </c>
      <c r="S597" s="243">
        <v>0</v>
      </c>
      <c r="T597" s="8">
        <f t="shared" si="49"/>
        <v>0</v>
      </c>
    </row>
    <row r="598" spans="1:20" ht="31.5">
      <c r="A598" s="627"/>
      <c r="B598" s="630"/>
      <c r="C598" s="679"/>
      <c r="D598" s="692"/>
      <c r="E598" s="115" t="s">
        <v>122</v>
      </c>
      <c r="F598" s="116" t="s">
        <v>147</v>
      </c>
      <c r="G598" s="117">
        <v>1</v>
      </c>
      <c r="H598" s="245">
        <v>0</v>
      </c>
      <c r="I598" s="250">
        <v>0</v>
      </c>
      <c r="J598" s="219">
        <v>0</v>
      </c>
      <c r="K598" s="219">
        <v>0</v>
      </c>
      <c r="L598" s="219">
        <v>0</v>
      </c>
      <c r="M598" s="246">
        <v>0</v>
      </c>
      <c r="N598" s="246">
        <v>0</v>
      </c>
      <c r="O598" s="246">
        <v>0</v>
      </c>
      <c r="P598" s="246">
        <v>0</v>
      </c>
      <c r="Q598" s="246">
        <v>0</v>
      </c>
      <c r="R598" s="246">
        <v>0</v>
      </c>
      <c r="S598" s="247">
        <v>0</v>
      </c>
      <c r="T598" s="8">
        <f t="shared" si="49"/>
        <v>0</v>
      </c>
    </row>
    <row r="599" spans="1:20" ht="31.5">
      <c r="A599" s="627"/>
      <c r="B599" s="630"/>
      <c r="C599" s="679"/>
      <c r="D599" s="692"/>
      <c r="E599" s="694" t="s">
        <v>144</v>
      </c>
      <c r="F599" s="116" t="s">
        <v>77</v>
      </c>
      <c r="G599" s="117">
        <v>1</v>
      </c>
      <c r="H599" s="217">
        <v>0</v>
      </c>
      <c r="I599" s="218">
        <v>0</v>
      </c>
      <c r="J599" s="219">
        <v>0</v>
      </c>
      <c r="K599" s="219">
        <v>0</v>
      </c>
      <c r="L599" s="219">
        <v>0</v>
      </c>
      <c r="M599" s="219">
        <v>0</v>
      </c>
      <c r="N599" s="219">
        <v>0</v>
      </c>
      <c r="O599" s="219">
        <v>0</v>
      </c>
      <c r="P599" s="219">
        <v>0</v>
      </c>
      <c r="Q599" s="219">
        <v>0</v>
      </c>
      <c r="R599" s="219">
        <v>0</v>
      </c>
      <c r="S599" s="220">
        <v>0</v>
      </c>
      <c r="T599" s="8">
        <f t="shared" si="49"/>
        <v>0</v>
      </c>
    </row>
    <row r="600" spans="1:20" ht="31.5">
      <c r="A600" s="627"/>
      <c r="B600" s="630"/>
      <c r="C600" s="679"/>
      <c r="D600" s="692"/>
      <c r="E600" s="694"/>
      <c r="F600" s="116" t="s">
        <v>148</v>
      </c>
      <c r="G600" s="117">
        <v>1</v>
      </c>
      <c r="H600" s="217">
        <v>0</v>
      </c>
      <c r="I600" s="218">
        <v>0</v>
      </c>
      <c r="J600" s="219">
        <v>0</v>
      </c>
      <c r="K600" s="219">
        <v>0</v>
      </c>
      <c r="L600" s="219">
        <v>0</v>
      </c>
      <c r="M600" s="219">
        <v>0</v>
      </c>
      <c r="N600" s="219">
        <v>0</v>
      </c>
      <c r="O600" s="219">
        <v>0</v>
      </c>
      <c r="P600" s="219">
        <v>0</v>
      </c>
      <c r="Q600" s="219">
        <v>0</v>
      </c>
      <c r="R600" s="219">
        <v>0</v>
      </c>
      <c r="S600" s="220">
        <v>0</v>
      </c>
      <c r="T600" s="8">
        <f t="shared" si="49"/>
        <v>0</v>
      </c>
    </row>
    <row r="601" spans="1:20">
      <c r="A601" s="627"/>
      <c r="B601" s="630"/>
      <c r="C601" s="679"/>
      <c r="D601" s="692"/>
      <c r="E601" s="695"/>
      <c r="F601" s="116" t="s">
        <v>79</v>
      </c>
      <c r="G601" s="117">
        <v>1</v>
      </c>
      <c r="H601" s="217">
        <v>0</v>
      </c>
      <c r="I601" s="218">
        <v>0</v>
      </c>
      <c r="J601" s="219">
        <v>0</v>
      </c>
      <c r="K601" s="219">
        <v>0</v>
      </c>
      <c r="L601" s="219">
        <v>0</v>
      </c>
      <c r="M601" s="219">
        <v>0</v>
      </c>
      <c r="N601" s="219">
        <v>0</v>
      </c>
      <c r="O601" s="219">
        <v>0</v>
      </c>
      <c r="P601" s="219">
        <v>0</v>
      </c>
      <c r="Q601" s="219">
        <v>0</v>
      </c>
      <c r="R601" s="219">
        <v>0</v>
      </c>
      <c r="S601" s="220">
        <v>0</v>
      </c>
      <c r="T601" s="8">
        <f t="shared" si="49"/>
        <v>0</v>
      </c>
    </row>
    <row r="602" spans="1:20">
      <c r="A602" s="627"/>
      <c r="B602" s="630"/>
      <c r="C602" s="679"/>
      <c r="D602" s="692"/>
      <c r="E602" s="118" t="s">
        <v>34</v>
      </c>
      <c r="F602" s="116" t="s">
        <v>35</v>
      </c>
      <c r="G602" s="117">
        <v>1</v>
      </c>
      <c r="H602" s="217">
        <v>0</v>
      </c>
      <c r="I602" s="218">
        <v>0</v>
      </c>
      <c r="J602" s="219">
        <v>0</v>
      </c>
      <c r="K602" s="219">
        <v>0</v>
      </c>
      <c r="L602" s="219">
        <v>0</v>
      </c>
      <c r="M602" s="219">
        <v>0</v>
      </c>
      <c r="N602" s="219">
        <v>0</v>
      </c>
      <c r="O602" s="219">
        <v>0</v>
      </c>
      <c r="P602" s="219">
        <v>0</v>
      </c>
      <c r="Q602" s="219">
        <v>0</v>
      </c>
      <c r="R602" s="219">
        <v>0</v>
      </c>
      <c r="S602" s="220">
        <v>0</v>
      </c>
      <c r="T602" s="8">
        <f t="shared" si="49"/>
        <v>0</v>
      </c>
    </row>
    <row r="603" spans="1:20">
      <c r="A603" s="627"/>
      <c r="B603" s="630"/>
      <c r="C603" s="679"/>
      <c r="D603" s="692"/>
      <c r="E603" s="118" t="s">
        <v>36</v>
      </c>
      <c r="F603" s="116" t="s">
        <v>95</v>
      </c>
      <c r="G603" s="117">
        <v>1</v>
      </c>
      <c r="H603" s="217">
        <v>0</v>
      </c>
      <c r="I603" s="218">
        <v>0</v>
      </c>
      <c r="J603" s="219">
        <v>0</v>
      </c>
      <c r="K603" s="219">
        <v>0</v>
      </c>
      <c r="L603" s="219">
        <v>0</v>
      </c>
      <c r="M603" s="219">
        <v>0</v>
      </c>
      <c r="N603" s="219">
        <v>0</v>
      </c>
      <c r="O603" s="219">
        <v>0</v>
      </c>
      <c r="P603" s="219">
        <v>0</v>
      </c>
      <c r="Q603" s="219">
        <v>0</v>
      </c>
      <c r="R603" s="219">
        <v>0</v>
      </c>
      <c r="S603" s="220">
        <v>0</v>
      </c>
      <c r="T603" s="8">
        <f t="shared" si="49"/>
        <v>0</v>
      </c>
    </row>
    <row r="604" spans="1:20" ht="16.5" thickBot="1">
      <c r="A604" s="627"/>
      <c r="B604" s="630"/>
      <c r="C604" s="679"/>
      <c r="D604" s="693"/>
      <c r="E604" s="119" t="s">
        <v>38</v>
      </c>
      <c r="F604" s="120" t="s">
        <v>39</v>
      </c>
      <c r="G604" s="121">
        <v>1</v>
      </c>
      <c r="H604" s="221">
        <v>0</v>
      </c>
      <c r="I604" s="222">
        <v>0</v>
      </c>
      <c r="J604" s="223">
        <v>0</v>
      </c>
      <c r="K604" s="223">
        <v>0</v>
      </c>
      <c r="L604" s="223">
        <v>0</v>
      </c>
      <c r="M604" s="223">
        <v>0</v>
      </c>
      <c r="N604" s="223">
        <v>0</v>
      </c>
      <c r="O604" s="223">
        <v>0</v>
      </c>
      <c r="P604" s="223">
        <v>0</v>
      </c>
      <c r="Q604" s="223">
        <v>0</v>
      </c>
      <c r="R604" s="223">
        <v>0</v>
      </c>
      <c r="S604" s="224">
        <v>0</v>
      </c>
      <c r="T604" s="8">
        <f t="shared" si="49"/>
        <v>0</v>
      </c>
    </row>
    <row r="605" spans="1:20" ht="31.5">
      <c r="A605" s="627"/>
      <c r="B605" s="630"/>
      <c r="C605" s="679"/>
      <c r="D605" s="597" t="s">
        <v>149</v>
      </c>
      <c r="E605" s="122" t="s">
        <v>150</v>
      </c>
      <c r="F605" s="123" t="s">
        <v>116</v>
      </c>
      <c r="G605" s="124">
        <v>1</v>
      </c>
      <c r="H605" s="239">
        <v>0</v>
      </c>
      <c r="I605" s="218">
        <v>0</v>
      </c>
      <c r="J605" s="240">
        <v>0</v>
      </c>
      <c r="K605" s="240">
        <v>0</v>
      </c>
      <c r="L605" s="240">
        <v>0</v>
      </c>
      <c r="M605" s="240">
        <v>0</v>
      </c>
      <c r="N605" s="240">
        <v>0</v>
      </c>
      <c r="O605" s="240">
        <v>0</v>
      </c>
      <c r="P605" s="240">
        <v>0</v>
      </c>
      <c r="Q605" s="240">
        <v>0</v>
      </c>
      <c r="R605" s="240">
        <v>0</v>
      </c>
      <c r="S605" s="243">
        <v>0</v>
      </c>
      <c r="T605" s="8">
        <f t="shared" si="49"/>
        <v>0</v>
      </c>
    </row>
    <row r="606" spans="1:20" ht="31.5">
      <c r="A606" s="627"/>
      <c r="B606" s="630"/>
      <c r="C606" s="679"/>
      <c r="D606" s="598"/>
      <c r="E606" s="125" t="s">
        <v>151</v>
      </c>
      <c r="F606" s="126" t="s">
        <v>130</v>
      </c>
      <c r="G606" s="127">
        <v>1</v>
      </c>
      <c r="H606" s="245">
        <v>0</v>
      </c>
      <c r="I606" s="218">
        <v>0</v>
      </c>
      <c r="J606" s="219">
        <v>0</v>
      </c>
      <c r="K606" s="246">
        <v>0</v>
      </c>
      <c r="L606" s="246">
        <v>0</v>
      </c>
      <c r="M606" s="246">
        <v>0</v>
      </c>
      <c r="N606" s="219">
        <v>0</v>
      </c>
      <c r="O606" s="219">
        <v>0</v>
      </c>
      <c r="P606" s="246">
        <v>0</v>
      </c>
      <c r="Q606" s="246">
        <v>0</v>
      </c>
      <c r="R606" s="246">
        <v>0</v>
      </c>
      <c r="S606" s="247">
        <v>0</v>
      </c>
      <c r="T606" s="8">
        <f t="shared" si="49"/>
        <v>0</v>
      </c>
    </row>
    <row r="607" spans="1:20" ht="31.5">
      <c r="A607" s="627"/>
      <c r="B607" s="630"/>
      <c r="C607" s="679"/>
      <c r="D607" s="598"/>
      <c r="E607" s="696" t="s">
        <v>152</v>
      </c>
      <c r="F607" s="128" t="s">
        <v>153</v>
      </c>
      <c r="G607" s="127">
        <v>0</v>
      </c>
      <c r="H607" s="217">
        <v>0</v>
      </c>
      <c r="I607" s="218">
        <v>0</v>
      </c>
      <c r="J607" s="219">
        <v>0</v>
      </c>
      <c r="K607" s="219">
        <v>0</v>
      </c>
      <c r="L607" s="219">
        <v>0</v>
      </c>
      <c r="M607" s="219">
        <v>0</v>
      </c>
      <c r="N607" s="219">
        <v>0</v>
      </c>
      <c r="O607" s="219">
        <v>0</v>
      </c>
      <c r="P607" s="219">
        <v>0</v>
      </c>
      <c r="Q607" s="219">
        <v>0</v>
      </c>
      <c r="R607" s="219">
        <v>0</v>
      </c>
      <c r="S607" s="220">
        <v>0</v>
      </c>
      <c r="T607" s="8">
        <f t="shared" si="49"/>
        <v>0</v>
      </c>
    </row>
    <row r="608" spans="1:20" ht="31.5">
      <c r="A608" s="627"/>
      <c r="B608" s="630"/>
      <c r="C608" s="679"/>
      <c r="D608" s="598"/>
      <c r="E608" s="697"/>
      <c r="F608" s="128" t="s">
        <v>154</v>
      </c>
      <c r="G608" s="127">
        <v>1</v>
      </c>
      <c r="H608" s="217">
        <v>0</v>
      </c>
      <c r="I608" s="218">
        <v>0</v>
      </c>
      <c r="J608" s="219">
        <v>0</v>
      </c>
      <c r="K608" s="219">
        <v>0</v>
      </c>
      <c r="L608" s="219">
        <v>0</v>
      </c>
      <c r="M608" s="219">
        <v>0</v>
      </c>
      <c r="N608" s="219">
        <v>0</v>
      </c>
      <c r="O608" s="219">
        <v>0</v>
      </c>
      <c r="P608" s="219">
        <v>0</v>
      </c>
      <c r="Q608" s="219">
        <v>0</v>
      </c>
      <c r="R608" s="219">
        <v>0</v>
      </c>
      <c r="S608" s="220">
        <v>0</v>
      </c>
      <c r="T608" s="8">
        <f t="shared" si="49"/>
        <v>0</v>
      </c>
    </row>
    <row r="609" spans="1:20" ht="31.5">
      <c r="A609" s="627"/>
      <c r="B609" s="630"/>
      <c r="C609" s="679"/>
      <c r="D609" s="598"/>
      <c r="E609" s="697"/>
      <c r="F609" s="128" t="s">
        <v>155</v>
      </c>
      <c r="G609" s="127">
        <v>1</v>
      </c>
      <c r="H609" s="258">
        <v>0</v>
      </c>
      <c r="I609" s="259">
        <v>0</v>
      </c>
      <c r="J609" s="258">
        <v>0</v>
      </c>
      <c r="K609" s="258">
        <v>0</v>
      </c>
      <c r="L609" s="258">
        <v>0</v>
      </c>
      <c r="M609" s="258">
        <v>0</v>
      </c>
      <c r="N609" s="258">
        <v>0</v>
      </c>
      <c r="O609" s="258">
        <v>0</v>
      </c>
      <c r="P609" s="258">
        <v>0</v>
      </c>
      <c r="Q609" s="258">
        <v>0</v>
      </c>
      <c r="R609" s="258">
        <v>0</v>
      </c>
      <c r="S609" s="260">
        <v>0</v>
      </c>
      <c r="T609" s="8">
        <v>0</v>
      </c>
    </row>
    <row r="610" spans="1:20" ht="31.5">
      <c r="A610" s="627"/>
      <c r="B610" s="630"/>
      <c r="C610" s="679"/>
      <c r="D610" s="598"/>
      <c r="E610" s="698"/>
      <c r="F610" s="128" t="s">
        <v>156</v>
      </c>
      <c r="G610" s="127">
        <v>1</v>
      </c>
      <c r="H610" s="217">
        <v>0</v>
      </c>
      <c r="I610" s="218">
        <v>0</v>
      </c>
      <c r="J610" s="219">
        <v>0</v>
      </c>
      <c r="K610" s="219">
        <v>0</v>
      </c>
      <c r="L610" s="219">
        <v>0</v>
      </c>
      <c r="M610" s="219">
        <v>0</v>
      </c>
      <c r="N610" s="219">
        <v>0</v>
      </c>
      <c r="O610" s="219">
        <v>0</v>
      </c>
      <c r="P610" s="219">
        <v>0</v>
      </c>
      <c r="Q610" s="219">
        <v>0</v>
      </c>
      <c r="R610" s="219">
        <v>0</v>
      </c>
      <c r="S610" s="220">
        <v>0</v>
      </c>
      <c r="T610" s="8">
        <f t="shared" ref="T610:T616" si="50">SUM(H610:S610)/12</f>
        <v>0</v>
      </c>
    </row>
    <row r="611" spans="1:20">
      <c r="A611" s="627"/>
      <c r="B611" s="630"/>
      <c r="C611" s="679"/>
      <c r="D611" s="598"/>
      <c r="E611" s="125" t="s">
        <v>34</v>
      </c>
      <c r="F611" s="128" t="s">
        <v>35</v>
      </c>
      <c r="G611" s="127">
        <v>1</v>
      </c>
      <c r="H611" s="217">
        <v>0</v>
      </c>
      <c r="I611" s="218">
        <v>0</v>
      </c>
      <c r="J611" s="219">
        <v>0</v>
      </c>
      <c r="K611" s="219">
        <v>0</v>
      </c>
      <c r="L611" s="219">
        <v>0</v>
      </c>
      <c r="M611" s="219">
        <v>0</v>
      </c>
      <c r="N611" s="219">
        <v>0</v>
      </c>
      <c r="O611" s="219">
        <v>0</v>
      </c>
      <c r="P611" s="219">
        <v>0</v>
      </c>
      <c r="Q611" s="219">
        <v>0</v>
      </c>
      <c r="R611" s="219">
        <v>0</v>
      </c>
      <c r="S611" s="220">
        <v>0</v>
      </c>
      <c r="T611" s="8">
        <f t="shared" si="50"/>
        <v>0</v>
      </c>
    </row>
    <row r="612" spans="1:20" ht="31.5">
      <c r="A612" s="627"/>
      <c r="B612" s="630"/>
      <c r="C612" s="679"/>
      <c r="D612" s="598"/>
      <c r="E612" s="125" t="s">
        <v>36</v>
      </c>
      <c r="F612" s="128" t="s">
        <v>157</v>
      </c>
      <c r="G612" s="127">
        <v>1</v>
      </c>
      <c r="H612" s="217">
        <v>0</v>
      </c>
      <c r="I612" s="218">
        <v>0</v>
      </c>
      <c r="J612" s="219">
        <v>0</v>
      </c>
      <c r="K612" s="219">
        <v>0</v>
      </c>
      <c r="L612" s="219">
        <v>0</v>
      </c>
      <c r="M612" s="219">
        <v>0</v>
      </c>
      <c r="N612" s="219">
        <v>0</v>
      </c>
      <c r="O612" s="219">
        <v>0</v>
      </c>
      <c r="P612" s="219">
        <v>0</v>
      </c>
      <c r="Q612" s="219">
        <v>0</v>
      </c>
      <c r="R612" s="219">
        <v>0</v>
      </c>
      <c r="S612" s="220">
        <v>0</v>
      </c>
      <c r="T612" s="8">
        <f t="shared" si="50"/>
        <v>0</v>
      </c>
    </row>
    <row r="613" spans="1:20" ht="16.5" thickBot="1">
      <c r="A613" s="627"/>
      <c r="B613" s="630"/>
      <c r="C613" s="679"/>
      <c r="D613" s="599"/>
      <c r="E613" s="129" t="s">
        <v>38</v>
      </c>
      <c r="F613" s="130" t="s">
        <v>39</v>
      </c>
      <c r="G613" s="131">
        <v>1</v>
      </c>
      <c r="H613" s="221">
        <v>0</v>
      </c>
      <c r="I613" s="222">
        <v>0</v>
      </c>
      <c r="J613" s="223">
        <v>0</v>
      </c>
      <c r="K613" s="223">
        <v>0</v>
      </c>
      <c r="L613" s="223">
        <v>0</v>
      </c>
      <c r="M613" s="223">
        <v>0</v>
      </c>
      <c r="N613" s="223">
        <v>0</v>
      </c>
      <c r="O613" s="223">
        <v>0</v>
      </c>
      <c r="P613" s="223">
        <v>0</v>
      </c>
      <c r="Q613" s="223">
        <v>0</v>
      </c>
      <c r="R613" s="223">
        <v>0</v>
      </c>
      <c r="S613" s="224">
        <v>0</v>
      </c>
      <c r="T613" s="8">
        <f t="shared" si="50"/>
        <v>0</v>
      </c>
    </row>
    <row r="614" spans="1:20" ht="31.5">
      <c r="A614" s="627"/>
      <c r="B614" s="630"/>
      <c r="C614" s="679"/>
      <c r="D614" s="617" t="s">
        <v>158</v>
      </c>
      <c r="E614" s="132" t="s">
        <v>159</v>
      </c>
      <c r="F614" s="133" t="s">
        <v>160</v>
      </c>
      <c r="G614" s="134">
        <v>1</v>
      </c>
      <c r="H614" s="239">
        <v>0</v>
      </c>
      <c r="I614" s="250">
        <v>0</v>
      </c>
      <c r="J614" s="215">
        <v>0</v>
      </c>
      <c r="K614" s="215">
        <v>0</v>
      </c>
      <c r="L614" s="240">
        <v>0</v>
      </c>
      <c r="M614" s="240">
        <v>0</v>
      </c>
      <c r="N614" s="240">
        <v>0</v>
      </c>
      <c r="O614" s="240">
        <v>0</v>
      </c>
      <c r="P614" s="240">
        <v>0</v>
      </c>
      <c r="Q614" s="240">
        <v>0</v>
      </c>
      <c r="R614" s="240">
        <v>0</v>
      </c>
      <c r="S614" s="243">
        <v>0</v>
      </c>
      <c r="T614" s="8">
        <f t="shared" si="50"/>
        <v>0</v>
      </c>
    </row>
    <row r="615" spans="1:20" ht="31.5">
      <c r="A615" s="627"/>
      <c r="B615" s="630"/>
      <c r="C615" s="679"/>
      <c r="D615" s="618"/>
      <c r="E615" s="135" t="s">
        <v>161</v>
      </c>
      <c r="F615" s="136" t="s">
        <v>130</v>
      </c>
      <c r="G615" s="137">
        <v>1</v>
      </c>
      <c r="H615" s="245">
        <v>0</v>
      </c>
      <c r="I615" s="250">
        <v>0</v>
      </c>
      <c r="J615" s="219">
        <v>0</v>
      </c>
      <c r="K615" s="219">
        <v>0</v>
      </c>
      <c r="L615" s="219">
        <v>0</v>
      </c>
      <c r="M615" s="219">
        <v>0</v>
      </c>
      <c r="N615" s="246">
        <v>0</v>
      </c>
      <c r="O615" s="246">
        <v>0</v>
      </c>
      <c r="P615" s="246">
        <v>0</v>
      </c>
      <c r="Q615" s="246">
        <v>0</v>
      </c>
      <c r="R615" s="219">
        <v>0</v>
      </c>
      <c r="S615" s="247">
        <v>0</v>
      </c>
      <c r="T615" s="8">
        <f t="shared" si="50"/>
        <v>0</v>
      </c>
    </row>
    <row r="616" spans="1:20" ht="31.5">
      <c r="A616" s="627"/>
      <c r="B616" s="630"/>
      <c r="C616" s="679"/>
      <c r="D616" s="618"/>
      <c r="E616" s="620" t="s">
        <v>75</v>
      </c>
      <c r="F616" s="136" t="s">
        <v>77</v>
      </c>
      <c r="G616" s="137">
        <v>1</v>
      </c>
      <c r="H616" s="217">
        <v>0</v>
      </c>
      <c r="I616" s="218">
        <v>0</v>
      </c>
      <c r="J616" s="219">
        <v>0</v>
      </c>
      <c r="K616" s="219">
        <v>0</v>
      </c>
      <c r="L616" s="219">
        <v>0</v>
      </c>
      <c r="M616" s="219">
        <v>0</v>
      </c>
      <c r="N616" s="219">
        <v>0</v>
      </c>
      <c r="O616" s="219">
        <v>0</v>
      </c>
      <c r="P616" s="219">
        <v>0</v>
      </c>
      <c r="Q616" s="219">
        <v>0</v>
      </c>
      <c r="R616" s="219">
        <v>0</v>
      </c>
      <c r="S616" s="220">
        <v>0</v>
      </c>
      <c r="T616" s="8">
        <f t="shared" si="50"/>
        <v>0</v>
      </c>
    </row>
    <row r="617" spans="1:20" ht="47.25">
      <c r="A617" s="627"/>
      <c r="B617" s="630"/>
      <c r="C617" s="679"/>
      <c r="D617" s="618"/>
      <c r="E617" s="621"/>
      <c r="F617" s="136" t="s">
        <v>162</v>
      </c>
      <c r="G617" s="137">
        <v>1</v>
      </c>
      <c r="H617" s="217">
        <v>0</v>
      </c>
      <c r="I617" s="218">
        <v>0</v>
      </c>
      <c r="J617" s="219">
        <v>0</v>
      </c>
      <c r="K617" s="219">
        <v>0</v>
      </c>
      <c r="L617" s="219">
        <v>0</v>
      </c>
      <c r="M617" s="219">
        <v>0</v>
      </c>
      <c r="N617" s="219">
        <v>0</v>
      </c>
      <c r="O617" s="219">
        <v>0</v>
      </c>
      <c r="P617" s="219">
        <v>0</v>
      </c>
      <c r="Q617" s="219">
        <v>0</v>
      </c>
      <c r="R617" s="219">
        <v>0</v>
      </c>
      <c r="S617" s="220">
        <v>0</v>
      </c>
      <c r="T617" s="8">
        <v>0</v>
      </c>
    </row>
    <row r="618" spans="1:20" ht="31.5">
      <c r="A618" s="627"/>
      <c r="B618" s="630"/>
      <c r="C618" s="679"/>
      <c r="D618" s="618"/>
      <c r="E618" s="621"/>
      <c r="F618" s="138" t="s">
        <v>109</v>
      </c>
      <c r="G618" s="137">
        <v>1</v>
      </c>
      <c r="H618" s="258">
        <v>0</v>
      </c>
      <c r="I618" s="259">
        <v>0</v>
      </c>
      <c r="J618" s="258">
        <v>0</v>
      </c>
      <c r="K618" s="258">
        <v>0</v>
      </c>
      <c r="L618" s="258">
        <v>0</v>
      </c>
      <c r="M618" s="258">
        <v>0</v>
      </c>
      <c r="N618" s="258">
        <v>0</v>
      </c>
      <c r="O618" s="258">
        <v>0</v>
      </c>
      <c r="P618" s="258">
        <v>0</v>
      </c>
      <c r="Q618" s="258">
        <v>0</v>
      </c>
      <c r="R618" s="258">
        <v>0</v>
      </c>
      <c r="S618" s="260">
        <v>0</v>
      </c>
      <c r="T618" s="8">
        <v>0</v>
      </c>
    </row>
    <row r="619" spans="1:20" ht="31.5">
      <c r="A619" s="627"/>
      <c r="B619" s="630"/>
      <c r="C619" s="679"/>
      <c r="D619" s="618"/>
      <c r="E619" s="621"/>
      <c r="F619" s="138" t="s">
        <v>163</v>
      </c>
      <c r="G619" s="137">
        <v>1</v>
      </c>
      <c r="H619" s="217">
        <v>0</v>
      </c>
      <c r="I619" s="218">
        <v>0</v>
      </c>
      <c r="J619" s="219">
        <v>0</v>
      </c>
      <c r="K619" s="219">
        <v>0</v>
      </c>
      <c r="L619" s="219">
        <v>0</v>
      </c>
      <c r="M619" s="219">
        <v>0</v>
      </c>
      <c r="N619" s="219">
        <v>0</v>
      </c>
      <c r="O619" s="219">
        <v>0</v>
      </c>
      <c r="P619" s="219">
        <v>0</v>
      </c>
      <c r="Q619" s="219">
        <v>0</v>
      </c>
      <c r="R619" s="219">
        <v>0</v>
      </c>
      <c r="S619" s="220">
        <v>0</v>
      </c>
      <c r="T619" s="8">
        <v>0</v>
      </c>
    </row>
    <row r="620" spans="1:20">
      <c r="A620" s="627"/>
      <c r="B620" s="630"/>
      <c r="C620" s="679"/>
      <c r="D620" s="618"/>
      <c r="E620" s="622"/>
      <c r="F620" s="136" t="s">
        <v>79</v>
      </c>
      <c r="G620" s="137">
        <v>1</v>
      </c>
      <c r="H620" s="217">
        <v>0</v>
      </c>
      <c r="I620" s="218">
        <v>0</v>
      </c>
      <c r="J620" s="219">
        <v>0</v>
      </c>
      <c r="K620" s="219">
        <v>0</v>
      </c>
      <c r="L620" s="219">
        <v>0</v>
      </c>
      <c r="M620" s="219">
        <v>0</v>
      </c>
      <c r="N620" s="219">
        <v>0</v>
      </c>
      <c r="O620" s="219">
        <v>0</v>
      </c>
      <c r="P620" s="219">
        <v>0</v>
      </c>
      <c r="Q620" s="219">
        <v>0</v>
      </c>
      <c r="R620" s="219">
        <v>0</v>
      </c>
      <c r="S620" s="220">
        <v>0</v>
      </c>
      <c r="T620" s="8">
        <v>0</v>
      </c>
    </row>
    <row r="621" spans="1:20">
      <c r="A621" s="627"/>
      <c r="B621" s="630"/>
      <c r="C621" s="679"/>
      <c r="D621" s="618"/>
      <c r="E621" s="139" t="s">
        <v>34</v>
      </c>
      <c r="F621" s="138" t="s">
        <v>35</v>
      </c>
      <c r="G621" s="137">
        <v>1</v>
      </c>
      <c r="H621" s="217">
        <v>0</v>
      </c>
      <c r="I621" s="218">
        <v>0</v>
      </c>
      <c r="J621" s="219">
        <v>0</v>
      </c>
      <c r="K621" s="219">
        <v>0</v>
      </c>
      <c r="L621" s="219">
        <v>0</v>
      </c>
      <c r="M621" s="219">
        <v>0</v>
      </c>
      <c r="N621" s="219">
        <v>0</v>
      </c>
      <c r="O621" s="219">
        <v>0</v>
      </c>
      <c r="P621" s="219">
        <v>0</v>
      </c>
      <c r="Q621" s="219">
        <v>0</v>
      </c>
      <c r="R621" s="219">
        <v>0</v>
      </c>
      <c r="S621" s="220">
        <v>0</v>
      </c>
      <c r="T621" s="8">
        <v>0</v>
      </c>
    </row>
    <row r="622" spans="1:20" ht="47.25">
      <c r="A622" s="627"/>
      <c r="B622" s="630"/>
      <c r="C622" s="679"/>
      <c r="D622" s="618"/>
      <c r="E622" s="139" t="s">
        <v>36</v>
      </c>
      <c r="F622" s="138" t="s">
        <v>164</v>
      </c>
      <c r="G622" s="137">
        <v>1</v>
      </c>
      <c r="H622" s="217">
        <v>0</v>
      </c>
      <c r="I622" s="218">
        <v>0</v>
      </c>
      <c r="J622" s="219">
        <v>0</v>
      </c>
      <c r="K622" s="219">
        <v>0</v>
      </c>
      <c r="L622" s="219">
        <v>0</v>
      </c>
      <c r="M622" s="219">
        <v>0</v>
      </c>
      <c r="N622" s="219">
        <v>0</v>
      </c>
      <c r="O622" s="219">
        <v>0</v>
      </c>
      <c r="P622" s="219">
        <v>0</v>
      </c>
      <c r="Q622" s="219">
        <v>0</v>
      </c>
      <c r="R622" s="219">
        <v>0</v>
      </c>
      <c r="S622" s="220">
        <v>0</v>
      </c>
      <c r="T622" s="8">
        <v>0</v>
      </c>
    </row>
    <row r="623" spans="1:20" ht="16.5" thickBot="1">
      <c r="A623" s="627"/>
      <c r="B623" s="630"/>
      <c r="C623" s="679"/>
      <c r="D623" s="619"/>
      <c r="E623" s="140" t="s">
        <v>38</v>
      </c>
      <c r="F623" s="141" t="s">
        <v>52</v>
      </c>
      <c r="G623" s="142">
        <v>1</v>
      </c>
      <c r="H623" s="221">
        <v>0</v>
      </c>
      <c r="I623" s="222">
        <v>0</v>
      </c>
      <c r="J623" s="223">
        <v>0</v>
      </c>
      <c r="K623" s="223">
        <v>0</v>
      </c>
      <c r="L623" s="223">
        <v>0</v>
      </c>
      <c r="M623" s="223">
        <v>0</v>
      </c>
      <c r="N623" s="223">
        <v>0</v>
      </c>
      <c r="O623" s="223">
        <v>0</v>
      </c>
      <c r="P623" s="223">
        <v>0</v>
      </c>
      <c r="Q623" s="223">
        <v>0</v>
      </c>
      <c r="R623" s="223">
        <v>0</v>
      </c>
      <c r="S623" s="224">
        <v>0</v>
      </c>
      <c r="T623" s="8">
        <v>0</v>
      </c>
    </row>
    <row r="624" spans="1:20">
      <c r="A624" s="627"/>
      <c r="B624" s="630"/>
      <c r="C624" s="656" t="s">
        <v>165</v>
      </c>
      <c r="D624" s="658" t="s">
        <v>166</v>
      </c>
      <c r="E624" s="143" t="s">
        <v>167</v>
      </c>
      <c r="F624" s="144" t="s">
        <v>116</v>
      </c>
      <c r="G624" s="145">
        <v>1</v>
      </c>
      <c r="H624" s="239">
        <v>0</v>
      </c>
      <c r="I624" s="252">
        <v>0</v>
      </c>
      <c r="J624" s="215">
        <v>0</v>
      </c>
      <c r="K624" s="215">
        <v>0</v>
      </c>
      <c r="L624" s="240">
        <v>0</v>
      </c>
      <c r="M624" s="242">
        <v>0</v>
      </c>
      <c r="N624" s="240">
        <v>0</v>
      </c>
      <c r="O624" s="242">
        <v>0</v>
      </c>
      <c r="P624" s="242">
        <v>0</v>
      </c>
      <c r="Q624" s="242">
        <v>0</v>
      </c>
      <c r="R624" s="242">
        <v>0</v>
      </c>
      <c r="S624" s="243">
        <v>0</v>
      </c>
      <c r="T624" s="8">
        <v>0</v>
      </c>
    </row>
    <row r="625" spans="1:20" ht="47.25">
      <c r="A625" s="627"/>
      <c r="B625" s="630"/>
      <c r="C625" s="657"/>
      <c r="D625" s="659"/>
      <c r="E625" s="146" t="s">
        <v>168</v>
      </c>
      <c r="F625" s="147" t="s">
        <v>130</v>
      </c>
      <c r="G625" s="148">
        <v>1</v>
      </c>
      <c r="H625" s="241">
        <v>0</v>
      </c>
      <c r="I625" s="250">
        <v>0</v>
      </c>
      <c r="J625" s="226">
        <v>0</v>
      </c>
      <c r="K625" s="226">
        <v>0</v>
      </c>
      <c r="L625" s="242">
        <v>0</v>
      </c>
      <c r="M625" s="242">
        <v>0</v>
      </c>
      <c r="N625" s="242">
        <v>0</v>
      </c>
      <c r="O625" s="242">
        <v>0</v>
      </c>
      <c r="P625" s="242">
        <v>0</v>
      </c>
      <c r="Q625" s="242">
        <v>0</v>
      </c>
      <c r="R625" s="242">
        <v>0</v>
      </c>
      <c r="S625" s="244">
        <v>0</v>
      </c>
      <c r="T625" s="8">
        <v>0</v>
      </c>
    </row>
    <row r="626" spans="1:20" ht="31.5">
      <c r="A626" s="627"/>
      <c r="B626" s="630"/>
      <c r="C626" s="657"/>
      <c r="D626" s="659"/>
      <c r="E626" s="149" t="s">
        <v>169</v>
      </c>
      <c r="F626" s="150" t="s">
        <v>170</v>
      </c>
      <c r="G626" s="151">
        <v>1</v>
      </c>
      <c r="H626" s="245">
        <v>0</v>
      </c>
      <c r="I626" s="218">
        <v>0</v>
      </c>
      <c r="J626" s="246">
        <v>0</v>
      </c>
      <c r="K626" s="219">
        <v>0</v>
      </c>
      <c r="L626" s="246">
        <v>0</v>
      </c>
      <c r="M626" s="219">
        <v>0</v>
      </c>
      <c r="N626" s="246">
        <v>0</v>
      </c>
      <c r="O626" s="219">
        <v>0</v>
      </c>
      <c r="P626" s="242">
        <v>0</v>
      </c>
      <c r="Q626" s="219">
        <v>0</v>
      </c>
      <c r="R626" s="246">
        <v>0</v>
      </c>
      <c r="S626" s="220">
        <v>0</v>
      </c>
      <c r="T626" s="8">
        <f t="shared" ref="T626:T654" si="51">SUM(H626:S626)/12</f>
        <v>0</v>
      </c>
    </row>
    <row r="627" spans="1:20">
      <c r="A627" s="627"/>
      <c r="B627" s="630"/>
      <c r="C627" s="657"/>
      <c r="D627" s="659"/>
      <c r="E627" s="661" t="s">
        <v>144</v>
      </c>
      <c r="F627" s="150" t="s">
        <v>171</v>
      </c>
      <c r="G627" s="151">
        <v>1</v>
      </c>
      <c r="H627" s="217">
        <v>0</v>
      </c>
      <c r="I627" s="218">
        <v>0</v>
      </c>
      <c r="J627" s="219">
        <v>0</v>
      </c>
      <c r="K627" s="219">
        <v>0</v>
      </c>
      <c r="L627" s="219">
        <v>0</v>
      </c>
      <c r="M627" s="219">
        <v>0</v>
      </c>
      <c r="N627" s="219">
        <v>0</v>
      </c>
      <c r="O627" s="219">
        <v>0</v>
      </c>
      <c r="P627" s="219">
        <v>0</v>
      </c>
      <c r="Q627" s="219">
        <v>0</v>
      </c>
      <c r="R627" s="219">
        <v>0</v>
      </c>
      <c r="S627" s="220">
        <v>0</v>
      </c>
      <c r="T627" s="8">
        <f t="shared" si="51"/>
        <v>0</v>
      </c>
    </row>
    <row r="628" spans="1:20" ht="31.5">
      <c r="A628" s="627"/>
      <c r="B628" s="630"/>
      <c r="C628" s="657"/>
      <c r="D628" s="659"/>
      <c r="E628" s="662"/>
      <c r="F628" s="147" t="s">
        <v>172</v>
      </c>
      <c r="G628" s="151">
        <v>1</v>
      </c>
      <c r="H628" s="258">
        <v>0</v>
      </c>
      <c r="I628" s="259">
        <v>0</v>
      </c>
      <c r="J628" s="258">
        <v>0</v>
      </c>
      <c r="K628" s="258">
        <v>0</v>
      </c>
      <c r="L628" s="258">
        <v>0</v>
      </c>
      <c r="M628" s="258">
        <v>0</v>
      </c>
      <c r="N628" s="258">
        <v>0</v>
      </c>
      <c r="O628" s="258">
        <v>0</v>
      </c>
      <c r="P628" s="258">
        <v>0</v>
      </c>
      <c r="Q628" s="258">
        <v>0</v>
      </c>
      <c r="R628" s="258">
        <v>0</v>
      </c>
      <c r="S628" s="260">
        <v>0</v>
      </c>
      <c r="T628" s="8">
        <f t="shared" si="51"/>
        <v>0</v>
      </c>
    </row>
    <row r="629" spans="1:20" ht="31.5">
      <c r="A629" s="627"/>
      <c r="B629" s="630"/>
      <c r="C629" s="657"/>
      <c r="D629" s="659"/>
      <c r="E629" s="662"/>
      <c r="F629" s="147" t="s">
        <v>173</v>
      </c>
      <c r="G629" s="151">
        <v>0.99</v>
      </c>
      <c r="H629" s="217">
        <v>0</v>
      </c>
      <c r="I629" s="218">
        <v>0</v>
      </c>
      <c r="J629" s="219">
        <v>0</v>
      </c>
      <c r="K629" s="219">
        <v>0</v>
      </c>
      <c r="L629" s="219">
        <v>0</v>
      </c>
      <c r="M629" s="219">
        <v>0</v>
      </c>
      <c r="N629" s="219">
        <v>0</v>
      </c>
      <c r="O629" s="219">
        <v>0</v>
      </c>
      <c r="P629" s="219">
        <v>0</v>
      </c>
      <c r="Q629" s="219">
        <v>0</v>
      </c>
      <c r="R629" s="219">
        <v>0</v>
      </c>
      <c r="S629" s="220">
        <v>0</v>
      </c>
      <c r="T629" s="8">
        <f t="shared" si="51"/>
        <v>0</v>
      </c>
    </row>
    <row r="630" spans="1:20" ht="31.5">
      <c r="A630" s="627"/>
      <c r="B630" s="630"/>
      <c r="C630" s="657"/>
      <c r="D630" s="659"/>
      <c r="E630" s="662"/>
      <c r="F630" s="147" t="s">
        <v>174</v>
      </c>
      <c r="G630" s="151">
        <v>1</v>
      </c>
      <c r="H630" s="217">
        <v>0</v>
      </c>
      <c r="I630" s="218">
        <v>0</v>
      </c>
      <c r="J630" s="219">
        <v>0</v>
      </c>
      <c r="K630" s="219">
        <v>0</v>
      </c>
      <c r="L630" s="219">
        <v>0</v>
      </c>
      <c r="M630" s="219">
        <v>0</v>
      </c>
      <c r="N630" s="219">
        <v>0</v>
      </c>
      <c r="O630" s="219">
        <v>0</v>
      </c>
      <c r="P630" s="219">
        <v>0</v>
      </c>
      <c r="Q630" s="219">
        <v>0</v>
      </c>
      <c r="R630" s="219">
        <v>0</v>
      </c>
      <c r="S630" s="220">
        <v>0</v>
      </c>
      <c r="T630" s="8">
        <f t="shared" si="51"/>
        <v>0</v>
      </c>
    </row>
    <row r="631" spans="1:20">
      <c r="A631" s="627"/>
      <c r="B631" s="630"/>
      <c r="C631" s="657"/>
      <c r="D631" s="659"/>
      <c r="E631" s="663"/>
      <c r="F631" s="147" t="s">
        <v>79</v>
      </c>
      <c r="G631" s="151">
        <v>1</v>
      </c>
      <c r="H631" s="217">
        <v>0</v>
      </c>
      <c r="I631" s="218">
        <v>0</v>
      </c>
      <c r="J631" s="219">
        <v>0</v>
      </c>
      <c r="K631" s="219">
        <v>0</v>
      </c>
      <c r="L631" s="219">
        <v>0</v>
      </c>
      <c r="M631" s="219">
        <v>0</v>
      </c>
      <c r="N631" s="219">
        <v>0</v>
      </c>
      <c r="O631" s="219">
        <v>0</v>
      </c>
      <c r="P631" s="219">
        <v>0</v>
      </c>
      <c r="Q631" s="219">
        <v>0</v>
      </c>
      <c r="R631" s="219">
        <v>0</v>
      </c>
      <c r="S631" s="220">
        <v>0</v>
      </c>
      <c r="T631" s="8">
        <f t="shared" si="51"/>
        <v>0</v>
      </c>
    </row>
    <row r="632" spans="1:20">
      <c r="A632" s="627"/>
      <c r="B632" s="630"/>
      <c r="C632" s="657"/>
      <c r="D632" s="659"/>
      <c r="E632" s="149" t="s">
        <v>34</v>
      </c>
      <c r="F632" s="152" t="s">
        <v>35</v>
      </c>
      <c r="G632" s="151">
        <v>1</v>
      </c>
      <c r="H632" s="217">
        <v>0</v>
      </c>
      <c r="I632" s="218">
        <v>0</v>
      </c>
      <c r="J632" s="219">
        <v>0</v>
      </c>
      <c r="K632" s="219">
        <v>0</v>
      </c>
      <c r="L632" s="219">
        <v>0</v>
      </c>
      <c r="M632" s="219">
        <v>0</v>
      </c>
      <c r="N632" s="219">
        <v>0</v>
      </c>
      <c r="O632" s="219">
        <v>0</v>
      </c>
      <c r="P632" s="219">
        <v>0</v>
      </c>
      <c r="Q632" s="219">
        <v>0</v>
      </c>
      <c r="R632" s="219">
        <v>0</v>
      </c>
      <c r="S632" s="220">
        <v>0</v>
      </c>
      <c r="T632" s="8">
        <f t="shared" si="51"/>
        <v>0</v>
      </c>
    </row>
    <row r="633" spans="1:20" ht="47.25">
      <c r="A633" s="627"/>
      <c r="B633" s="630"/>
      <c r="C633" s="657"/>
      <c r="D633" s="659"/>
      <c r="E633" s="149" t="s">
        <v>36</v>
      </c>
      <c r="F633" s="152" t="s">
        <v>175</v>
      </c>
      <c r="G633" s="151">
        <v>1</v>
      </c>
      <c r="H633" s="217">
        <v>0</v>
      </c>
      <c r="I633" s="218">
        <v>0</v>
      </c>
      <c r="J633" s="219">
        <v>0</v>
      </c>
      <c r="K633" s="219">
        <v>0</v>
      </c>
      <c r="L633" s="219">
        <v>0</v>
      </c>
      <c r="M633" s="219">
        <v>0</v>
      </c>
      <c r="N633" s="219">
        <v>0</v>
      </c>
      <c r="O633" s="219">
        <v>0</v>
      </c>
      <c r="P633" s="219">
        <v>0</v>
      </c>
      <c r="Q633" s="219">
        <v>0</v>
      </c>
      <c r="R633" s="219">
        <v>0</v>
      </c>
      <c r="S633" s="220">
        <v>0</v>
      </c>
      <c r="T633" s="8">
        <f t="shared" si="51"/>
        <v>0</v>
      </c>
    </row>
    <row r="634" spans="1:20" ht="16.5" thickBot="1">
      <c r="A634" s="627"/>
      <c r="B634" s="630"/>
      <c r="C634" s="657"/>
      <c r="D634" s="660"/>
      <c r="E634" s="153" t="s">
        <v>176</v>
      </c>
      <c r="F634" s="154" t="s">
        <v>52</v>
      </c>
      <c r="G634" s="155">
        <v>1</v>
      </c>
      <c r="H634" s="233">
        <v>0</v>
      </c>
      <c r="I634" s="223">
        <v>0</v>
      </c>
      <c r="J634" s="230">
        <v>0</v>
      </c>
      <c r="K634" s="230">
        <v>0</v>
      </c>
      <c r="L634" s="230">
        <v>0</v>
      </c>
      <c r="M634" s="230">
        <v>0</v>
      </c>
      <c r="N634" s="230">
        <v>0</v>
      </c>
      <c r="O634" s="230">
        <v>0</v>
      </c>
      <c r="P634" s="230">
        <v>0</v>
      </c>
      <c r="Q634" s="230">
        <v>0</v>
      </c>
      <c r="R634" s="230">
        <v>0</v>
      </c>
      <c r="S634" s="231">
        <v>0</v>
      </c>
      <c r="T634" s="8">
        <f t="shared" si="51"/>
        <v>0</v>
      </c>
    </row>
    <row r="635" spans="1:20">
      <c r="A635" s="627"/>
      <c r="B635" s="630"/>
      <c r="C635" s="664" t="s">
        <v>177</v>
      </c>
      <c r="D635" s="667" t="s">
        <v>178</v>
      </c>
      <c r="E635" s="156" t="s">
        <v>179</v>
      </c>
      <c r="F635" s="157" t="s">
        <v>116</v>
      </c>
      <c r="G635" s="158">
        <v>1</v>
      </c>
      <c r="H635" s="239">
        <v>0</v>
      </c>
      <c r="I635" s="250">
        <v>0</v>
      </c>
      <c r="J635" s="215">
        <v>0</v>
      </c>
      <c r="K635" s="215">
        <v>0</v>
      </c>
      <c r="L635" s="240">
        <v>0</v>
      </c>
      <c r="M635" s="240">
        <v>0</v>
      </c>
      <c r="N635" s="240">
        <v>0</v>
      </c>
      <c r="O635" s="240">
        <v>0</v>
      </c>
      <c r="P635" s="240">
        <v>0</v>
      </c>
      <c r="Q635" s="240">
        <v>0</v>
      </c>
      <c r="R635" s="240">
        <v>0</v>
      </c>
      <c r="S635" s="243">
        <v>0</v>
      </c>
      <c r="T635" s="8">
        <f t="shared" si="51"/>
        <v>0</v>
      </c>
    </row>
    <row r="636" spans="1:20" ht="47.25">
      <c r="A636" s="627"/>
      <c r="B636" s="630"/>
      <c r="C636" s="665"/>
      <c r="D636" s="668"/>
      <c r="E636" s="159" t="s">
        <v>180</v>
      </c>
      <c r="F636" s="160" t="s">
        <v>181</v>
      </c>
      <c r="G636" s="161">
        <v>1</v>
      </c>
      <c r="H636" s="245">
        <v>0</v>
      </c>
      <c r="I636" s="250">
        <v>0</v>
      </c>
      <c r="J636" s="246">
        <v>0</v>
      </c>
      <c r="K636" s="246">
        <v>0</v>
      </c>
      <c r="L636" s="219">
        <v>0</v>
      </c>
      <c r="M636" s="219">
        <v>0</v>
      </c>
      <c r="N636" s="246">
        <v>0</v>
      </c>
      <c r="O636" s="246">
        <v>0</v>
      </c>
      <c r="P636" s="246">
        <v>0</v>
      </c>
      <c r="Q636" s="246">
        <v>0</v>
      </c>
      <c r="R636" s="246">
        <v>0</v>
      </c>
      <c r="S636" s="247">
        <v>0</v>
      </c>
      <c r="T636" s="8">
        <f t="shared" si="51"/>
        <v>0</v>
      </c>
    </row>
    <row r="637" spans="1:20" ht="63">
      <c r="A637" s="627"/>
      <c r="B637" s="630"/>
      <c r="C637" s="665"/>
      <c r="D637" s="668"/>
      <c r="E637" s="159" t="s">
        <v>182</v>
      </c>
      <c r="F637" s="160" t="s">
        <v>183</v>
      </c>
      <c r="G637" s="161">
        <v>1</v>
      </c>
      <c r="H637" s="245">
        <v>0</v>
      </c>
      <c r="I637" s="250">
        <v>0</v>
      </c>
      <c r="J637" s="246">
        <v>0</v>
      </c>
      <c r="K637" s="246">
        <v>0</v>
      </c>
      <c r="L637" s="219">
        <v>0</v>
      </c>
      <c r="M637" s="219">
        <v>0</v>
      </c>
      <c r="N637" s="219">
        <v>0</v>
      </c>
      <c r="O637" s="219">
        <v>0</v>
      </c>
      <c r="P637" s="219">
        <v>0</v>
      </c>
      <c r="Q637" s="219">
        <v>0</v>
      </c>
      <c r="R637" s="219">
        <v>0</v>
      </c>
      <c r="S637" s="220">
        <v>0</v>
      </c>
      <c r="T637" s="8">
        <f t="shared" si="51"/>
        <v>0</v>
      </c>
    </row>
    <row r="638" spans="1:20" ht="31.5">
      <c r="A638" s="627"/>
      <c r="B638" s="630"/>
      <c r="C638" s="665"/>
      <c r="D638" s="668"/>
      <c r="E638" s="670" t="s">
        <v>75</v>
      </c>
      <c r="F638" s="160" t="s">
        <v>77</v>
      </c>
      <c r="G638" s="161">
        <v>1</v>
      </c>
      <c r="H638" s="217">
        <v>0</v>
      </c>
      <c r="I638" s="218">
        <v>0</v>
      </c>
      <c r="J638" s="219">
        <v>0</v>
      </c>
      <c r="K638" s="219">
        <v>0</v>
      </c>
      <c r="L638" s="219">
        <v>0</v>
      </c>
      <c r="M638" s="219">
        <v>0</v>
      </c>
      <c r="N638" s="219">
        <v>0</v>
      </c>
      <c r="O638" s="219">
        <v>0</v>
      </c>
      <c r="P638" s="219">
        <v>0</v>
      </c>
      <c r="Q638" s="219">
        <v>0</v>
      </c>
      <c r="R638" s="219">
        <v>0</v>
      </c>
      <c r="S638" s="220">
        <v>0</v>
      </c>
      <c r="T638" s="8">
        <f t="shared" si="51"/>
        <v>0</v>
      </c>
    </row>
    <row r="639" spans="1:20">
      <c r="A639" s="627"/>
      <c r="B639" s="630"/>
      <c r="C639" s="665"/>
      <c r="D639" s="668"/>
      <c r="E639" s="671"/>
      <c r="F639" s="162" t="s">
        <v>60</v>
      </c>
      <c r="G639" s="161">
        <v>1</v>
      </c>
      <c r="H639" s="217">
        <v>0</v>
      </c>
      <c r="I639" s="218">
        <v>0</v>
      </c>
      <c r="J639" s="219">
        <v>0</v>
      </c>
      <c r="K639" s="219">
        <v>0</v>
      </c>
      <c r="L639" s="219">
        <v>0</v>
      </c>
      <c r="M639" s="219">
        <v>0</v>
      </c>
      <c r="N639" s="219">
        <v>0</v>
      </c>
      <c r="O639" s="219">
        <v>0</v>
      </c>
      <c r="P639" s="219">
        <v>0</v>
      </c>
      <c r="Q639" s="219">
        <v>0</v>
      </c>
      <c r="R639" s="219">
        <v>0</v>
      </c>
      <c r="S639" s="220">
        <v>0</v>
      </c>
      <c r="T639" s="8">
        <f t="shared" si="51"/>
        <v>0</v>
      </c>
    </row>
    <row r="640" spans="1:20" ht="31.5">
      <c r="A640" s="627"/>
      <c r="B640" s="630"/>
      <c r="C640" s="665"/>
      <c r="D640" s="668"/>
      <c r="E640" s="671"/>
      <c r="F640" s="162" t="s">
        <v>184</v>
      </c>
      <c r="G640" s="161">
        <v>0.97</v>
      </c>
      <c r="H640" s="217">
        <v>0</v>
      </c>
      <c r="I640" s="218">
        <v>0</v>
      </c>
      <c r="J640" s="219">
        <v>0</v>
      </c>
      <c r="K640" s="219">
        <v>0</v>
      </c>
      <c r="L640" s="219">
        <v>0</v>
      </c>
      <c r="M640" s="219">
        <v>0</v>
      </c>
      <c r="N640" s="219">
        <v>0</v>
      </c>
      <c r="O640" s="219">
        <v>0</v>
      </c>
      <c r="P640" s="219">
        <v>0</v>
      </c>
      <c r="Q640" s="219">
        <v>0</v>
      </c>
      <c r="R640" s="219">
        <v>0</v>
      </c>
      <c r="S640" s="220">
        <v>0</v>
      </c>
      <c r="T640" s="8">
        <f t="shared" si="51"/>
        <v>0</v>
      </c>
    </row>
    <row r="641" spans="1:20" ht="31.5">
      <c r="A641" s="627"/>
      <c r="B641" s="630"/>
      <c r="C641" s="665"/>
      <c r="D641" s="668"/>
      <c r="E641" s="671"/>
      <c r="F641" s="162" t="s">
        <v>109</v>
      </c>
      <c r="G641" s="161">
        <v>0.96</v>
      </c>
      <c r="H641" s="217">
        <v>0</v>
      </c>
      <c r="I641" s="218">
        <v>0</v>
      </c>
      <c r="J641" s="219">
        <v>0</v>
      </c>
      <c r="K641" s="219">
        <v>0</v>
      </c>
      <c r="L641" s="219">
        <v>0</v>
      </c>
      <c r="M641" s="219">
        <v>0</v>
      </c>
      <c r="N641" s="219">
        <v>0</v>
      </c>
      <c r="O641" s="219">
        <v>0</v>
      </c>
      <c r="P641" s="219">
        <v>0</v>
      </c>
      <c r="Q641" s="219">
        <v>0</v>
      </c>
      <c r="R641" s="219">
        <v>0</v>
      </c>
      <c r="S641" s="220">
        <v>0</v>
      </c>
      <c r="T641" s="8">
        <f t="shared" si="51"/>
        <v>0</v>
      </c>
    </row>
    <row r="642" spans="1:20">
      <c r="A642" s="627"/>
      <c r="B642" s="630"/>
      <c r="C642" s="665"/>
      <c r="D642" s="668"/>
      <c r="E642" s="672"/>
      <c r="F642" s="162" t="s">
        <v>79</v>
      </c>
      <c r="G642" s="161">
        <v>1</v>
      </c>
      <c r="H642" s="217">
        <v>0</v>
      </c>
      <c r="I642" s="218">
        <v>0</v>
      </c>
      <c r="J642" s="219">
        <v>0</v>
      </c>
      <c r="K642" s="219">
        <v>0</v>
      </c>
      <c r="L642" s="219">
        <v>0</v>
      </c>
      <c r="M642" s="219">
        <v>0</v>
      </c>
      <c r="N642" s="219">
        <v>0</v>
      </c>
      <c r="O642" s="219">
        <v>0</v>
      </c>
      <c r="P642" s="219">
        <v>0</v>
      </c>
      <c r="Q642" s="219">
        <v>0</v>
      </c>
      <c r="R642" s="219">
        <v>0</v>
      </c>
      <c r="S642" s="220">
        <v>0</v>
      </c>
      <c r="T642" s="8">
        <f t="shared" si="51"/>
        <v>0</v>
      </c>
    </row>
    <row r="643" spans="1:20">
      <c r="A643" s="627"/>
      <c r="B643" s="630"/>
      <c r="C643" s="665"/>
      <c r="D643" s="668"/>
      <c r="E643" s="159" t="s">
        <v>34</v>
      </c>
      <c r="F643" s="162" t="s">
        <v>35</v>
      </c>
      <c r="G643" s="161">
        <v>1</v>
      </c>
      <c r="H643" s="217">
        <v>0</v>
      </c>
      <c r="I643" s="218">
        <v>0</v>
      </c>
      <c r="J643" s="219">
        <v>0</v>
      </c>
      <c r="K643" s="219">
        <v>0</v>
      </c>
      <c r="L643" s="219">
        <v>0</v>
      </c>
      <c r="M643" s="219">
        <v>0</v>
      </c>
      <c r="N643" s="219">
        <v>0</v>
      </c>
      <c r="O643" s="219">
        <v>0</v>
      </c>
      <c r="P643" s="219">
        <v>0</v>
      </c>
      <c r="Q643" s="219">
        <v>0</v>
      </c>
      <c r="R643" s="219">
        <v>0</v>
      </c>
      <c r="S643" s="220">
        <v>0</v>
      </c>
      <c r="T643" s="8">
        <f t="shared" si="51"/>
        <v>0</v>
      </c>
    </row>
    <row r="644" spans="1:20" ht="47.25">
      <c r="A644" s="627"/>
      <c r="B644" s="630"/>
      <c r="C644" s="665"/>
      <c r="D644" s="668"/>
      <c r="E644" s="159" t="s">
        <v>36</v>
      </c>
      <c r="F644" s="162" t="s">
        <v>185</v>
      </c>
      <c r="G644" s="161">
        <v>1</v>
      </c>
      <c r="H644" s="217">
        <v>0</v>
      </c>
      <c r="I644" s="218">
        <v>0</v>
      </c>
      <c r="J644" s="219">
        <v>0</v>
      </c>
      <c r="K644" s="219">
        <v>0</v>
      </c>
      <c r="L644" s="219">
        <v>0</v>
      </c>
      <c r="M644" s="219">
        <v>0</v>
      </c>
      <c r="N644" s="219">
        <v>0</v>
      </c>
      <c r="O644" s="219">
        <v>0</v>
      </c>
      <c r="P644" s="219">
        <v>0</v>
      </c>
      <c r="Q644" s="219">
        <v>0</v>
      </c>
      <c r="R644" s="219">
        <v>0</v>
      </c>
      <c r="S644" s="220">
        <v>0</v>
      </c>
      <c r="T644" s="8">
        <f t="shared" si="51"/>
        <v>0</v>
      </c>
    </row>
    <row r="645" spans="1:20" ht="16.5" thickBot="1">
      <c r="A645" s="627"/>
      <c r="B645" s="630"/>
      <c r="C645" s="665"/>
      <c r="D645" s="669"/>
      <c r="E645" s="163" t="s">
        <v>38</v>
      </c>
      <c r="F645" s="164" t="s">
        <v>52</v>
      </c>
      <c r="G645" s="165">
        <v>1</v>
      </c>
      <c r="H645" s="228">
        <v>0</v>
      </c>
      <c r="I645" s="229">
        <v>0</v>
      </c>
      <c r="J645" s="230">
        <v>0</v>
      </c>
      <c r="K645" s="230">
        <v>0</v>
      </c>
      <c r="L645" s="230">
        <v>0</v>
      </c>
      <c r="M645" s="230">
        <v>0</v>
      </c>
      <c r="N645" s="230">
        <v>0</v>
      </c>
      <c r="O645" s="230">
        <v>0</v>
      </c>
      <c r="P645" s="230">
        <v>0</v>
      </c>
      <c r="Q645" s="230">
        <v>0</v>
      </c>
      <c r="R645" s="230">
        <v>0</v>
      </c>
      <c r="S645" s="231">
        <v>0</v>
      </c>
      <c r="T645" s="8">
        <f t="shared" si="51"/>
        <v>0</v>
      </c>
    </row>
    <row r="646" spans="1:20" ht="31.5">
      <c r="A646" s="627"/>
      <c r="B646" s="630"/>
      <c r="C646" s="665"/>
      <c r="D646" s="673" t="s">
        <v>186</v>
      </c>
      <c r="E646" s="676" t="s">
        <v>187</v>
      </c>
      <c r="F646" s="66" t="s">
        <v>188</v>
      </c>
      <c r="G646" s="166">
        <v>1</v>
      </c>
      <c r="H646" s="251">
        <v>0</v>
      </c>
      <c r="I646" s="252">
        <v>0</v>
      </c>
      <c r="J646" s="240">
        <v>0</v>
      </c>
      <c r="K646" s="240">
        <v>0</v>
      </c>
      <c r="L646" s="215">
        <v>0</v>
      </c>
      <c r="M646" s="215">
        <v>0</v>
      </c>
      <c r="N646" s="240">
        <v>0</v>
      </c>
      <c r="O646" s="240">
        <v>0</v>
      </c>
      <c r="P646" s="240">
        <v>0</v>
      </c>
      <c r="Q646" s="240">
        <v>0</v>
      </c>
      <c r="R646" s="240">
        <v>0</v>
      </c>
      <c r="S646" s="243">
        <v>0</v>
      </c>
      <c r="T646" s="8">
        <f t="shared" si="51"/>
        <v>0</v>
      </c>
    </row>
    <row r="647" spans="1:20" ht="31.5">
      <c r="A647" s="627"/>
      <c r="B647" s="630"/>
      <c r="C647" s="665"/>
      <c r="D647" s="674"/>
      <c r="E647" s="677"/>
      <c r="F647" s="68" t="s">
        <v>189</v>
      </c>
      <c r="G647" s="167">
        <v>1</v>
      </c>
      <c r="H647" s="248">
        <v>0</v>
      </c>
      <c r="I647" s="249">
        <v>0</v>
      </c>
      <c r="J647" s="246">
        <v>0</v>
      </c>
      <c r="K647" s="246">
        <v>0</v>
      </c>
      <c r="L647" s="246">
        <v>0</v>
      </c>
      <c r="M647" s="246">
        <v>0</v>
      </c>
      <c r="N647" s="219">
        <v>0</v>
      </c>
      <c r="O647" s="219">
        <v>0</v>
      </c>
      <c r="P647" s="246">
        <v>0</v>
      </c>
      <c r="Q647" s="246">
        <v>0</v>
      </c>
      <c r="R647" s="246">
        <v>0</v>
      </c>
      <c r="S647" s="247">
        <v>0</v>
      </c>
      <c r="T647" s="8">
        <f t="shared" si="51"/>
        <v>0</v>
      </c>
    </row>
    <row r="648" spans="1:20" ht="31.5">
      <c r="A648" s="627"/>
      <c r="B648" s="630"/>
      <c r="C648" s="665"/>
      <c r="D648" s="674"/>
      <c r="E648" s="677" t="s">
        <v>75</v>
      </c>
      <c r="F648" s="68" t="s">
        <v>109</v>
      </c>
      <c r="G648" s="167">
        <v>1</v>
      </c>
      <c r="H648" s="234">
        <v>0</v>
      </c>
      <c r="I648" s="235">
        <v>0</v>
      </c>
      <c r="J648" s="219">
        <v>0</v>
      </c>
      <c r="K648" s="219">
        <v>0</v>
      </c>
      <c r="L648" s="219">
        <v>0</v>
      </c>
      <c r="M648" s="219">
        <v>0</v>
      </c>
      <c r="N648" s="219">
        <v>0</v>
      </c>
      <c r="O648" s="219">
        <v>0</v>
      </c>
      <c r="P648" s="219">
        <v>0</v>
      </c>
      <c r="Q648" s="219">
        <v>0</v>
      </c>
      <c r="R648" s="219">
        <v>0</v>
      </c>
      <c r="S648" s="220">
        <v>0</v>
      </c>
      <c r="T648" s="8">
        <f t="shared" si="51"/>
        <v>0</v>
      </c>
    </row>
    <row r="649" spans="1:20" ht="31.5">
      <c r="A649" s="627"/>
      <c r="B649" s="630"/>
      <c r="C649" s="665"/>
      <c r="D649" s="674"/>
      <c r="E649" s="677"/>
      <c r="F649" s="68" t="s">
        <v>77</v>
      </c>
      <c r="G649" s="167">
        <v>1</v>
      </c>
      <c r="H649" s="234">
        <v>0</v>
      </c>
      <c r="I649" s="235">
        <v>0</v>
      </c>
      <c r="J649" s="219">
        <v>0</v>
      </c>
      <c r="K649" s="219">
        <v>0</v>
      </c>
      <c r="L649" s="219">
        <v>0</v>
      </c>
      <c r="M649" s="219">
        <v>0</v>
      </c>
      <c r="N649" s="219">
        <v>0</v>
      </c>
      <c r="O649" s="219">
        <v>0</v>
      </c>
      <c r="P649" s="219">
        <v>0</v>
      </c>
      <c r="Q649" s="219">
        <v>0</v>
      </c>
      <c r="R649" s="219">
        <v>0</v>
      </c>
      <c r="S649" s="220">
        <v>0</v>
      </c>
      <c r="T649" s="8">
        <f t="shared" si="51"/>
        <v>0</v>
      </c>
    </row>
    <row r="650" spans="1:20">
      <c r="A650" s="627"/>
      <c r="B650" s="630"/>
      <c r="C650" s="665"/>
      <c r="D650" s="674"/>
      <c r="E650" s="677"/>
      <c r="F650" s="68" t="s">
        <v>79</v>
      </c>
      <c r="G650" s="167">
        <v>1</v>
      </c>
      <c r="H650" s="234">
        <v>0</v>
      </c>
      <c r="I650" s="235">
        <v>0</v>
      </c>
      <c r="J650" s="219">
        <v>0</v>
      </c>
      <c r="K650" s="219">
        <v>0</v>
      </c>
      <c r="L650" s="219">
        <v>0</v>
      </c>
      <c r="M650" s="219">
        <v>0</v>
      </c>
      <c r="N650" s="219">
        <v>0</v>
      </c>
      <c r="O650" s="219">
        <v>0</v>
      </c>
      <c r="P650" s="219">
        <v>0</v>
      </c>
      <c r="Q650" s="219">
        <v>0</v>
      </c>
      <c r="R650" s="219">
        <v>0</v>
      </c>
      <c r="S650" s="220">
        <v>0</v>
      </c>
      <c r="T650" s="8">
        <f t="shared" si="51"/>
        <v>0</v>
      </c>
    </row>
    <row r="651" spans="1:20">
      <c r="A651" s="627"/>
      <c r="B651" s="630"/>
      <c r="C651" s="665"/>
      <c r="D651" s="674"/>
      <c r="E651" s="71" t="s">
        <v>34</v>
      </c>
      <c r="F651" s="70" t="s">
        <v>35</v>
      </c>
      <c r="G651" s="167">
        <v>1</v>
      </c>
      <c r="H651" s="234">
        <v>0</v>
      </c>
      <c r="I651" s="235">
        <v>0</v>
      </c>
      <c r="J651" s="219">
        <v>0</v>
      </c>
      <c r="K651" s="219">
        <v>0</v>
      </c>
      <c r="L651" s="219">
        <v>0</v>
      </c>
      <c r="M651" s="219">
        <v>0</v>
      </c>
      <c r="N651" s="219">
        <v>0</v>
      </c>
      <c r="O651" s="219">
        <v>0</v>
      </c>
      <c r="P651" s="219">
        <v>0</v>
      </c>
      <c r="Q651" s="219">
        <v>0</v>
      </c>
      <c r="R651" s="219">
        <v>0</v>
      </c>
      <c r="S651" s="220">
        <v>0</v>
      </c>
      <c r="T651" s="8">
        <f t="shared" si="51"/>
        <v>0</v>
      </c>
    </row>
    <row r="652" spans="1:20" ht="47.25">
      <c r="A652" s="627"/>
      <c r="B652" s="630"/>
      <c r="C652" s="665"/>
      <c r="D652" s="674"/>
      <c r="E652" s="71" t="s">
        <v>36</v>
      </c>
      <c r="F652" s="70" t="s">
        <v>190</v>
      </c>
      <c r="G652" s="167">
        <v>1</v>
      </c>
      <c r="H652" s="234">
        <v>0</v>
      </c>
      <c r="I652" s="235">
        <v>0</v>
      </c>
      <c r="J652" s="219">
        <v>0</v>
      </c>
      <c r="K652" s="219">
        <v>0</v>
      </c>
      <c r="L652" s="219">
        <v>0</v>
      </c>
      <c r="M652" s="219">
        <v>0</v>
      </c>
      <c r="N652" s="219">
        <v>0</v>
      </c>
      <c r="O652" s="219">
        <v>0</v>
      </c>
      <c r="P652" s="219">
        <v>0</v>
      </c>
      <c r="Q652" s="219">
        <v>0</v>
      </c>
      <c r="R652" s="219">
        <v>0</v>
      </c>
      <c r="S652" s="220">
        <v>0</v>
      </c>
      <c r="T652" s="8">
        <f t="shared" si="51"/>
        <v>0</v>
      </c>
    </row>
    <row r="653" spans="1:20" ht="16.5" thickBot="1">
      <c r="A653" s="627"/>
      <c r="B653" s="631"/>
      <c r="C653" s="666"/>
      <c r="D653" s="675"/>
      <c r="E653" s="72" t="s">
        <v>38</v>
      </c>
      <c r="F653" s="73" t="s">
        <v>52</v>
      </c>
      <c r="G653" s="168">
        <v>1</v>
      </c>
      <c r="H653" s="233">
        <v>0</v>
      </c>
      <c r="I653" s="236">
        <v>0</v>
      </c>
      <c r="J653" s="230">
        <v>0</v>
      </c>
      <c r="K653" s="230">
        <v>0</v>
      </c>
      <c r="L653" s="230">
        <v>0</v>
      </c>
      <c r="M653" s="230">
        <v>0</v>
      </c>
      <c r="N653" s="230">
        <v>0</v>
      </c>
      <c r="O653" s="230">
        <v>0</v>
      </c>
      <c r="P653" s="230">
        <v>0</v>
      </c>
      <c r="Q653" s="230">
        <v>0</v>
      </c>
      <c r="R653" s="230">
        <v>0</v>
      </c>
      <c r="S653" s="231">
        <v>0</v>
      </c>
      <c r="T653" s="169">
        <f t="shared" si="51"/>
        <v>0</v>
      </c>
    </row>
    <row r="654" spans="1:20" ht="16.5" thickBot="1">
      <c r="A654" s="627"/>
      <c r="B654" s="699" t="s">
        <v>191</v>
      </c>
      <c r="C654" s="718"/>
      <c r="D654" s="718"/>
      <c r="E654" s="718"/>
      <c r="F654" s="718"/>
      <c r="G654" s="719"/>
      <c r="H654" s="261">
        <f t="shared" ref="H654:S654" si="52">SUM(H502:H653)/171</f>
        <v>0</v>
      </c>
      <c r="I654" s="261">
        <f t="shared" si="52"/>
        <v>0</v>
      </c>
      <c r="J654" s="261">
        <f t="shared" si="52"/>
        <v>0</v>
      </c>
      <c r="K654" s="261">
        <f t="shared" si="52"/>
        <v>0</v>
      </c>
      <c r="L654" s="261">
        <f t="shared" si="52"/>
        <v>0</v>
      </c>
      <c r="M654" s="261">
        <f t="shared" si="52"/>
        <v>0</v>
      </c>
      <c r="N654" s="261">
        <f t="shared" si="52"/>
        <v>0</v>
      </c>
      <c r="O654" s="261">
        <f t="shared" si="52"/>
        <v>0</v>
      </c>
      <c r="P654" s="261">
        <f t="shared" si="52"/>
        <v>0</v>
      </c>
      <c r="Q654" s="261">
        <f t="shared" si="52"/>
        <v>0</v>
      </c>
      <c r="R654" s="261">
        <f t="shared" si="52"/>
        <v>0</v>
      </c>
      <c r="S654" s="261">
        <f t="shared" si="52"/>
        <v>0</v>
      </c>
      <c r="T654" s="199">
        <f t="shared" si="51"/>
        <v>0</v>
      </c>
    </row>
    <row r="655" spans="1:20" ht="126.75" thickBot="1">
      <c r="A655" s="627"/>
      <c r="B655" s="629" t="s">
        <v>228</v>
      </c>
      <c r="C655" s="200" t="s">
        <v>229</v>
      </c>
      <c r="D655" s="200" t="s">
        <v>230</v>
      </c>
      <c r="E655" s="171" t="s">
        <v>231</v>
      </c>
      <c r="F655" s="171" t="s">
        <v>232</v>
      </c>
      <c r="G655" s="200">
        <v>1</v>
      </c>
      <c r="H655" s="225">
        <v>0</v>
      </c>
      <c r="I655" s="218">
        <v>0</v>
      </c>
      <c r="J655" s="226">
        <v>0</v>
      </c>
      <c r="K655" s="226">
        <v>0</v>
      </c>
      <c r="L655" s="226">
        <v>0</v>
      </c>
      <c r="M655" s="226">
        <v>0</v>
      </c>
      <c r="N655" s="226">
        <v>0</v>
      </c>
      <c r="O655" s="226">
        <v>0</v>
      </c>
      <c r="P655" s="226">
        <v>0</v>
      </c>
      <c r="Q655" s="226">
        <v>0</v>
      </c>
      <c r="R655" s="226">
        <v>0</v>
      </c>
      <c r="S655" s="227">
        <v>0</v>
      </c>
      <c r="T655" s="94">
        <f>SUM(H655:S655)/12</f>
        <v>0</v>
      </c>
    </row>
    <row r="656" spans="1:20">
      <c r="A656" s="627"/>
      <c r="B656" s="630"/>
      <c r="C656" s="632" t="s">
        <v>24</v>
      </c>
      <c r="D656" s="634" t="s">
        <v>25</v>
      </c>
      <c r="E656" s="637" t="s">
        <v>26</v>
      </c>
      <c r="F656" s="6" t="s">
        <v>27</v>
      </c>
      <c r="G656" s="7">
        <v>0.96</v>
      </c>
      <c r="H656" s="213">
        <v>0</v>
      </c>
      <c r="I656" s="214">
        <v>0</v>
      </c>
      <c r="J656" s="215">
        <v>0</v>
      </c>
      <c r="K656" s="215">
        <v>0</v>
      </c>
      <c r="L656" s="215">
        <v>0</v>
      </c>
      <c r="M656" s="215">
        <v>0</v>
      </c>
      <c r="N656" s="215">
        <v>0</v>
      </c>
      <c r="O656" s="215">
        <v>0</v>
      </c>
      <c r="P656" s="215">
        <v>0</v>
      </c>
      <c r="Q656" s="215">
        <v>0</v>
      </c>
      <c r="R656" s="215">
        <v>0</v>
      </c>
      <c r="S656" s="216">
        <v>0</v>
      </c>
      <c r="T656" s="8">
        <f t="shared" ref="T656:T661" si="53">SUM(H656:S656)/12</f>
        <v>0</v>
      </c>
    </row>
    <row r="657" spans="1:21">
      <c r="A657" s="627"/>
      <c r="B657" s="630"/>
      <c r="C657" s="633"/>
      <c r="D657" s="635"/>
      <c r="E657" s="638"/>
      <c r="F657" s="9" t="s">
        <v>28</v>
      </c>
      <c r="G657" s="10">
        <v>0.96</v>
      </c>
      <c r="H657" s="241">
        <v>0</v>
      </c>
      <c r="I657" s="218">
        <v>0</v>
      </c>
      <c r="J657" s="242">
        <v>0</v>
      </c>
      <c r="K657" s="242">
        <v>0</v>
      </c>
      <c r="L657" s="242">
        <v>0</v>
      </c>
      <c r="M657" s="226">
        <v>0</v>
      </c>
      <c r="N657" s="242">
        <v>0</v>
      </c>
      <c r="O657" s="242">
        <v>0</v>
      </c>
      <c r="P657" s="242">
        <v>0</v>
      </c>
      <c r="Q657" s="226">
        <v>0</v>
      </c>
      <c r="R657" s="242">
        <v>0</v>
      </c>
      <c r="S657" s="244">
        <v>0</v>
      </c>
      <c r="T657" s="8">
        <f t="shared" si="53"/>
        <v>0</v>
      </c>
    </row>
    <row r="658" spans="1:21">
      <c r="A658" s="627"/>
      <c r="B658" s="630"/>
      <c r="C658" s="633"/>
      <c r="D658" s="635"/>
      <c r="E658" s="639" t="s">
        <v>29</v>
      </c>
      <c r="F658" s="9" t="s">
        <v>30</v>
      </c>
      <c r="G658" s="10">
        <v>1</v>
      </c>
      <c r="H658" s="217">
        <v>0</v>
      </c>
      <c r="I658" s="218">
        <v>0</v>
      </c>
      <c r="J658" s="219">
        <v>0</v>
      </c>
      <c r="K658" s="219">
        <v>0</v>
      </c>
      <c r="L658" s="219">
        <v>0</v>
      </c>
      <c r="M658" s="219">
        <v>0</v>
      </c>
      <c r="N658" s="219">
        <v>0</v>
      </c>
      <c r="O658" s="219">
        <v>0</v>
      </c>
      <c r="P658" s="219">
        <v>0</v>
      </c>
      <c r="Q658" s="219">
        <v>0</v>
      </c>
      <c r="R658" s="219">
        <v>0</v>
      </c>
      <c r="S658" s="220">
        <v>0</v>
      </c>
      <c r="T658" s="8">
        <f t="shared" si="53"/>
        <v>0</v>
      </c>
    </row>
    <row r="659" spans="1:21" ht="31.5">
      <c r="A659" s="627"/>
      <c r="B659" s="630"/>
      <c r="C659" s="633"/>
      <c r="D659" s="635"/>
      <c r="E659" s="638"/>
      <c r="F659" s="9" t="s">
        <v>31</v>
      </c>
      <c r="G659" s="10">
        <v>1</v>
      </c>
      <c r="H659" s="217">
        <v>0</v>
      </c>
      <c r="I659" s="218">
        <v>0</v>
      </c>
      <c r="J659" s="219">
        <v>0</v>
      </c>
      <c r="K659" s="219">
        <v>0</v>
      </c>
      <c r="L659" s="219">
        <v>0</v>
      </c>
      <c r="M659" s="219">
        <v>0</v>
      </c>
      <c r="N659" s="219">
        <v>0</v>
      </c>
      <c r="O659" s="219">
        <v>0</v>
      </c>
      <c r="P659" s="219">
        <v>0</v>
      </c>
      <c r="Q659" s="219">
        <v>0</v>
      </c>
      <c r="R659" s="219">
        <v>0</v>
      </c>
      <c r="S659" s="220">
        <v>0</v>
      </c>
      <c r="T659" s="8">
        <f t="shared" si="53"/>
        <v>0</v>
      </c>
    </row>
    <row r="660" spans="1:21">
      <c r="A660" s="627"/>
      <c r="B660" s="630"/>
      <c r="C660" s="633"/>
      <c r="D660" s="635"/>
      <c r="E660" s="11" t="s">
        <v>32</v>
      </c>
      <c r="F660" s="9" t="s">
        <v>33</v>
      </c>
      <c r="G660" s="10">
        <v>1</v>
      </c>
      <c r="H660" s="217">
        <v>0</v>
      </c>
      <c r="I660" s="218">
        <v>0</v>
      </c>
      <c r="J660" s="219">
        <v>0</v>
      </c>
      <c r="K660" s="219">
        <v>0</v>
      </c>
      <c r="L660" s="219">
        <v>0</v>
      </c>
      <c r="M660" s="219">
        <v>0</v>
      </c>
      <c r="N660" s="219">
        <v>0</v>
      </c>
      <c r="O660" s="219">
        <v>0</v>
      </c>
      <c r="P660" s="219">
        <v>0</v>
      </c>
      <c r="Q660" s="219">
        <v>0</v>
      </c>
      <c r="R660" s="219">
        <v>0</v>
      </c>
      <c r="S660" s="220">
        <v>0</v>
      </c>
      <c r="T660" s="8">
        <f t="shared" si="53"/>
        <v>0</v>
      </c>
    </row>
    <row r="661" spans="1:21">
      <c r="A661" s="627"/>
      <c r="B661" s="630"/>
      <c r="C661" s="633"/>
      <c r="D661" s="635"/>
      <c r="E661" s="11" t="s">
        <v>34</v>
      </c>
      <c r="F661" s="12" t="s">
        <v>35</v>
      </c>
      <c r="G661" s="10">
        <v>1</v>
      </c>
      <c r="H661" s="217">
        <v>0</v>
      </c>
      <c r="I661" s="218">
        <v>0</v>
      </c>
      <c r="J661" s="219">
        <v>0</v>
      </c>
      <c r="K661" s="219">
        <v>0</v>
      </c>
      <c r="L661" s="219">
        <v>0</v>
      </c>
      <c r="M661" s="219">
        <v>0</v>
      </c>
      <c r="N661" s="219">
        <v>0</v>
      </c>
      <c r="O661" s="219">
        <v>0</v>
      </c>
      <c r="P661" s="219">
        <v>0</v>
      </c>
      <c r="Q661" s="219">
        <v>0</v>
      </c>
      <c r="R661" s="219">
        <v>0</v>
      </c>
      <c r="S661" s="220">
        <v>0</v>
      </c>
      <c r="T661" s="8">
        <f t="shared" si="53"/>
        <v>0</v>
      </c>
    </row>
    <row r="662" spans="1:21" ht="31.5">
      <c r="A662" s="627"/>
      <c r="B662" s="630"/>
      <c r="C662" s="633"/>
      <c r="D662" s="635"/>
      <c r="E662" s="11" t="s">
        <v>36</v>
      </c>
      <c r="F662" s="9" t="s">
        <v>37</v>
      </c>
      <c r="G662" s="10">
        <v>0.95</v>
      </c>
      <c r="H662" s="217">
        <v>0</v>
      </c>
      <c r="I662" s="218">
        <v>0</v>
      </c>
      <c r="J662" s="219">
        <v>0</v>
      </c>
      <c r="K662" s="219">
        <v>0</v>
      </c>
      <c r="L662" s="219">
        <v>0</v>
      </c>
      <c r="M662" s="219">
        <v>0</v>
      </c>
      <c r="N662" s="219">
        <v>0</v>
      </c>
      <c r="O662" s="219">
        <v>0</v>
      </c>
      <c r="P662" s="219">
        <v>0</v>
      </c>
      <c r="Q662" s="219">
        <v>0</v>
      </c>
      <c r="R662" s="219">
        <v>0</v>
      </c>
      <c r="S662" s="220">
        <v>0</v>
      </c>
      <c r="T662" s="8">
        <f>SUM(H658:N662)/12</f>
        <v>0</v>
      </c>
    </row>
    <row r="663" spans="1:21" ht="16.5" thickBot="1">
      <c r="A663" s="627"/>
      <c r="B663" s="630"/>
      <c r="C663" s="633"/>
      <c r="D663" s="636"/>
      <c r="E663" s="13" t="s">
        <v>38</v>
      </c>
      <c r="F663" s="14" t="s">
        <v>39</v>
      </c>
      <c r="G663" s="15">
        <v>1</v>
      </c>
      <c r="H663" s="221">
        <v>0</v>
      </c>
      <c r="I663" s="222">
        <v>0</v>
      </c>
      <c r="J663" s="223">
        <v>0</v>
      </c>
      <c r="K663" s="223">
        <v>0</v>
      </c>
      <c r="L663" s="223">
        <v>0</v>
      </c>
      <c r="M663" s="223">
        <v>0</v>
      </c>
      <c r="N663" s="223">
        <v>0</v>
      </c>
      <c r="O663" s="223">
        <v>0</v>
      </c>
      <c r="P663" s="223">
        <v>0</v>
      </c>
      <c r="Q663" s="223">
        <v>0</v>
      </c>
      <c r="R663" s="223">
        <v>0</v>
      </c>
      <c r="S663" s="224">
        <v>0</v>
      </c>
      <c r="T663" s="8">
        <f t="shared" ref="T663" si="54">SUM(H663:S663)/12</f>
        <v>0</v>
      </c>
    </row>
    <row r="664" spans="1:21" ht="31.5">
      <c r="A664" s="627"/>
      <c r="B664" s="630"/>
      <c r="C664" s="586" t="s">
        <v>40</v>
      </c>
      <c r="D664" s="586" t="s">
        <v>41</v>
      </c>
      <c r="E664" s="16" t="s">
        <v>42</v>
      </c>
      <c r="F664" s="17" t="s">
        <v>43</v>
      </c>
      <c r="G664" s="18">
        <v>1</v>
      </c>
      <c r="H664" s="213">
        <v>0</v>
      </c>
      <c r="I664" s="240">
        <v>0</v>
      </c>
      <c r="J664" s="240">
        <v>0</v>
      </c>
      <c r="K664" s="240">
        <v>0</v>
      </c>
      <c r="L664" s="240">
        <v>0</v>
      </c>
      <c r="M664" s="240">
        <v>0</v>
      </c>
      <c r="N664" s="240">
        <v>0</v>
      </c>
      <c r="O664" s="240">
        <v>0</v>
      </c>
      <c r="P664" s="240">
        <v>0</v>
      </c>
      <c r="Q664" s="240">
        <v>0</v>
      </c>
      <c r="R664" s="240">
        <v>0</v>
      </c>
      <c r="S664" s="243">
        <v>0</v>
      </c>
      <c r="T664" s="8">
        <f t="shared" ref="T664" si="55">SUM(H664:S664)/12</f>
        <v>0</v>
      </c>
      <c r="U664" s="19"/>
    </row>
    <row r="665" spans="1:21">
      <c r="A665" s="627"/>
      <c r="B665" s="630"/>
      <c r="C665" s="587"/>
      <c r="D665" s="587"/>
      <c r="E665" s="584" t="s">
        <v>44</v>
      </c>
      <c r="F665" s="20" t="s">
        <v>45</v>
      </c>
      <c r="G665" s="21">
        <v>1</v>
      </c>
      <c r="H665" s="225">
        <v>0</v>
      </c>
      <c r="I665" s="226">
        <v>0</v>
      </c>
      <c r="J665" s="242">
        <v>0</v>
      </c>
      <c r="K665" s="242">
        <v>0</v>
      </c>
      <c r="L665" s="242">
        <v>0</v>
      </c>
      <c r="M665" s="242">
        <v>0</v>
      </c>
      <c r="N665" s="242">
        <v>0</v>
      </c>
      <c r="O665" s="242">
        <v>0</v>
      </c>
      <c r="P665" s="242">
        <v>0</v>
      </c>
      <c r="Q665" s="242">
        <v>0</v>
      </c>
      <c r="R665" s="242">
        <v>0</v>
      </c>
      <c r="S665" s="244">
        <v>0</v>
      </c>
      <c r="T665" s="8"/>
      <c r="U665" s="19"/>
    </row>
    <row r="666" spans="1:21" ht="31.5">
      <c r="A666" s="627"/>
      <c r="B666" s="630"/>
      <c r="C666" s="587"/>
      <c r="D666" s="587"/>
      <c r="E666" s="585"/>
      <c r="F666" s="20" t="s">
        <v>46</v>
      </c>
      <c r="G666" s="21">
        <v>1</v>
      </c>
      <c r="H666" s="225">
        <v>0</v>
      </c>
      <c r="I666" s="226">
        <v>0</v>
      </c>
      <c r="J666" s="226">
        <v>0</v>
      </c>
      <c r="K666" s="226">
        <v>0</v>
      </c>
      <c r="L666" s="226">
        <v>0</v>
      </c>
      <c r="M666" s="226">
        <v>0</v>
      </c>
      <c r="N666" s="226">
        <v>0</v>
      </c>
      <c r="O666" s="226">
        <v>0</v>
      </c>
      <c r="P666" s="226">
        <v>0</v>
      </c>
      <c r="Q666" s="226">
        <v>0</v>
      </c>
      <c r="R666" s="226">
        <v>0</v>
      </c>
      <c r="S666" s="227">
        <v>0</v>
      </c>
      <c r="T666" s="8">
        <f t="shared" ref="T666:T672" si="56">SUM(H666:S666)/12</f>
        <v>0</v>
      </c>
      <c r="U666" s="19"/>
    </row>
    <row r="667" spans="1:21" ht="47.25">
      <c r="A667" s="627"/>
      <c r="B667" s="630"/>
      <c r="C667" s="587"/>
      <c r="D667" s="587"/>
      <c r="E667" s="22" t="s">
        <v>47</v>
      </c>
      <c r="F667" s="20" t="s">
        <v>48</v>
      </c>
      <c r="G667" s="21">
        <v>1</v>
      </c>
      <c r="H667" s="245">
        <v>0</v>
      </c>
      <c r="I667" s="219">
        <v>0</v>
      </c>
      <c r="J667" s="219">
        <v>0</v>
      </c>
      <c r="K667" s="219">
        <v>0</v>
      </c>
      <c r="L667" s="219">
        <v>0</v>
      </c>
      <c r="M667" s="219">
        <v>0</v>
      </c>
      <c r="N667" s="246">
        <v>0</v>
      </c>
      <c r="O667" s="246">
        <v>0</v>
      </c>
      <c r="P667" s="246">
        <v>0</v>
      </c>
      <c r="Q667" s="246">
        <v>0</v>
      </c>
      <c r="R667" s="246">
        <v>0</v>
      </c>
      <c r="S667" s="247">
        <v>0</v>
      </c>
      <c r="T667" s="8">
        <f t="shared" si="56"/>
        <v>0</v>
      </c>
      <c r="U667" s="19"/>
    </row>
    <row r="668" spans="1:21" ht="47.25">
      <c r="A668" s="627"/>
      <c r="B668" s="630"/>
      <c r="C668" s="587"/>
      <c r="D668" s="587"/>
      <c r="E668" s="22" t="s">
        <v>49</v>
      </c>
      <c r="F668" s="20" t="s">
        <v>48</v>
      </c>
      <c r="G668" s="21">
        <v>1</v>
      </c>
      <c r="H668" s="245">
        <v>0</v>
      </c>
      <c r="I668" s="250">
        <v>0</v>
      </c>
      <c r="J668" s="246">
        <v>0</v>
      </c>
      <c r="K668" s="219">
        <v>0</v>
      </c>
      <c r="L668" s="219">
        <v>0</v>
      </c>
      <c r="M668" s="219">
        <v>0</v>
      </c>
      <c r="N668" s="219">
        <v>0</v>
      </c>
      <c r="O668" s="219">
        <v>0</v>
      </c>
      <c r="P668" s="246">
        <v>0</v>
      </c>
      <c r="Q668" s="246">
        <v>0</v>
      </c>
      <c r="R668" s="246">
        <v>0</v>
      </c>
      <c r="S668" s="247">
        <v>0</v>
      </c>
      <c r="T668" s="8">
        <f t="shared" si="56"/>
        <v>0</v>
      </c>
      <c r="U668" s="19"/>
    </row>
    <row r="669" spans="1:21" ht="31.5">
      <c r="A669" s="627"/>
      <c r="B669" s="630"/>
      <c r="C669" s="587"/>
      <c r="D669" s="587"/>
      <c r="E669" s="22" t="s">
        <v>50</v>
      </c>
      <c r="F669" s="20" t="s">
        <v>51</v>
      </c>
      <c r="G669" s="21">
        <v>1</v>
      </c>
      <c r="H669" s="245">
        <v>0</v>
      </c>
      <c r="I669" s="250">
        <v>0</v>
      </c>
      <c r="J669" s="219">
        <v>0</v>
      </c>
      <c r="K669" s="246">
        <v>0</v>
      </c>
      <c r="L669" s="246">
        <v>0</v>
      </c>
      <c r="M669" s="219">
        <v>0</v>
      </c>
      <c r="N669" s="246">
        <v>0</v>
      </c>
      <c r="O669" s="246">
        <v>0</v>
      </c>
      <c r="P669" s="219">
        <v>0</v>
      </c>
      <c r="Q669" s="246">
        <v>0</v>
      </c>
      <c r="R669" s="246">
        <v>0</v>
      </c>
      <c r="S669" s="247">
        <v>0</v>
      </c>
      <c r="T669" s="8">
        <f t="shared" si="56"/>
        <v>0</v>
      </c>
      <c r="U669" s="19"/>
    </row>
    <row r="670" spans="1:21" ht="16.5" thickBot="1">
      <c r="A670" s="627"/>
      <c r="B670" s="630"/>
      <c r="C670" s="587"/>
      <c r="D670" s="588"/>
      <c r="E670" s="23" t="s">
        <v>38</v>
      </c>
      <c r="F670" s="24" t="s">
        <v>52</v>
      </c>
      <c r="G670" s="25">
        <v>1</v>
      </c>
      <c r="H670" s="228">
        <v>0</v>
      </c>
      <c r="I670" s="229">
        <v>0</v>
      </c>
      <c r="J670" s="230">
        <v>0</v>
      </c>
      <c r="K670" s="230">
        <v>0</v>
      </c>
      <c r="L670" s="230">
        <v>0</v>
      </c>
      <c r="M670" s="230">
        <v>0</v>
      </c>
      <c r="N670" s="230">
        <v>0</v>
      </c>
      <c r="O670" s="230">
        <v>0</v>
      </c>
      <c r="P670" s="230">
        <v>0</v>
      </c>
      <c r="Q670" s="230">
        <v>0</v>
      </c>
      <c r="R670" s="230">
        <v>0</v>
      </c>
      <c r="S670" s="231">
        <v>0</v>
      </c>
      <c r="T670" s="8">
        <f t="shared" si="56"/>
        <v>0</v>
      </c>
      <c r="U670" s="19"/>
    </row>
    <row r="671" spans="1:21" ht="63">
      <c r="A671" s="627"/>
      <c r="B671" s="630"/>
      <c r="C671" s="587"/>
      <c r="D671" s="586" t="s">
        <v>53</v>
      </c>
      <c r="E671" s="16" t="s">
        <v>54</v>
      </c>
      <c r="F671" s="17" t="s">
        <v>55</v>
      </c>
      <c r="G671" s="18">
        <v>1</v>
      </c>
      <c r="H671" s="213">
        <v>0</v>
      </c>
      <c r="I671" s="214">
        <v>0</v>
      </c>
      <c r="J671" s="215">
        <v>0</v>
      </c>
      <c r="K671" s="215">
        <v>0</v>
      </c>
      <c r="L671" s="215">
        <v>0</v>
      </c>
      <c r="M671" s="215">
        <v>0</v>
      </c>
      <c r="N671" s="215">
        <v>0</v>
      </c>
      <c r="O671" s="215">
        <v>0</v>
      </c>
      <c r="P671" s="215">
        <v>0</v>
      </c>
      <c r="Q671" s="215">
        <v>0</v>
      </c>
      <c r="R671" s="215">
        <v>0</v>
      </c>
      <c r="S671" s="216">
        <v>0</v>
      </c>
      <c r="T671" s="8">
        <f t="shared" si="56"/>
        <v>0</v>
      </c>
      <c r="U671" s="19"/>
    </row>
    <row r="672" spans="1:21" ht="63">
      <c r="A672" s="627"/>
      <c r="B672" s="630"/>
      <c r="C672" s="587"/>
      <c r="D672" s="587"/>
      <c r="E672" s="22" t="s">
        <v>56</v>
      </c>
      <c r="F672" s="26" t="s">
        <v>57</v>
      </c>
      <c r="G672" s="27">
        <v>1</v>
      </c>
      <c r="H672" s="217">
        <v>0</v>
      </c>
      <c r="I672" s="218">
        <v>0</v>
      </c>
      <c r="J672" s="219">
        <v>0</v>
      </c>
      <c r="K672" s="219">
        <v>0</v>
      </c>
      <c r="L672" s="219">
        <v>0</v>
      </c>
      <c r="M672" s="219">
        <v>0</v>
      </c>
      <c r="N672" s="219">
        <v>0</v>
      </c>
      <c r="O672" s="219">
        <v>0</v>
      </c>
      <c r="P672" s="219">
        <v>0</v>
      </c>
      <c r="Q672" s="219">
        <v>0</v>
      </c>
      <c r="R672" s="219">
        <v>0</v>
      </c>
      <c r="S672" s="220">
        <v>0</v>
      </c>
      <c r="T672" s="8">
        <f t="shared" si="56"/>
        <v>0</v>
      </c>
      <c r="U672" s="19"/>
    </row>
    <row r="673" spans="1:20" ht="31.5">
      <c r="A673" s="627"/>
      <c r="B673" s="630"/>
      <c r="C673" s="587"/>
      <c r="D673" s="587"/>
      <c r="E673" s="584" t="s">
        <v>58</v>
      </c>
      <c r="F673" s="26" t="s">
        <v>59</v>
      </c>
      <c r="G673" s="27">
        <v>1</v>
      </c>
      <c r="H673" s="245">
        <v>0</v>
      </c>
      <c r="I673" s="218">
        <v>0</v>
      </c>
      <c r="J673" s="219">
        <v>0</v>
      </c>
      <c r="K673" s="219">
        <v>0</v>
      </c>
      <c r="L673" s="219">
        <v>0</v>
      </c>
      <c r="M673" s="219">
        <v>0</v>
      </c>
      <c r="N673" s="219">
        <v>0</v>
      </c>
      <c r="O673" s="219">
        <v>0</v>
      </c>
      <c r="P673" s="219">
        <v>0</v>
      </c>
      <c r="Q673" s="219">
        <v>0</v>
      </c>
      <c r="R673" s="219">
        <v>0</v>
      </c>
      <c r="S673" s="220">
        <v>0</v>
      </c>
      <c r="T673" s="8">
        <f>SUM(H673:S673)/12</f>
        <v>0</v>
      </c>
    </row>
    <row r="674" spans="1:20">
      <c r="A674" s="627"/>
      <c r="B674" s="630"/>
      <c r="C674" s="587"/>
      <c r="D674" s="587"/>
      <c r="E674" s="589"/>
      <c r="F674" s="26" t="s">
        <v>60</v>
      </c>
      <c r="G674" s="27">
        <v>1</v>
      </c>
      <c r="H674" s="245">
        <v>0</v>
      </c>
      <c r="I674" s="218">
        <v>0</v>
      </c>
      <c r="J674" s="219">
        <v>0</v>
      </c>
      <c r="K674" s="219">
        <v>0</v>
      </c>
      <c r="L674" s="219">
        <v>0</v>
      </c>
      <c r="M674" s="219">
        <v>0</v>
      </c>
      <c r="N674" s="219">
        <v>0</v>
      </c>
      <c r="O674" s="219">
        <v>0</v>
      </c>
      <c r="P674" s="219">
        <v>0</v>
      </c>
      <c r="Q674" s="219">
        <v>0</v>
      </c>
      <c r="R674" s="219">
        <v>0</v>
      </c>
      <c r="S674" s="220">
        <v>0</v>
      </c>
      <c r="T674" s="8">
        <f>SUM(H674:S674)/12</f>
        <v>0</v>
      </c>
    </row>
    <row r="675" spans="1:20" ht="32.25" thickBot="1">
      <c r="A675" s="627"/>
      <c r="B675" s="630"/>
      <c r="C675" s="588"/>
      <c r="D675" s="588"/>
      <c r="E675" s="590"/>
      <c r="F675" s="28" t="s">
        <v>61</v>
      </c>
      <c r="G675" s="29">
        <v>1</v>
      </c>
      <c r="H675" s="257">
        <v>0</v>
      </c>
      <c r="I675" s="222">
        <v>0</v>
      </c>
      <c r="J675" s="223">
        <v>0</v>
      </c>
      <c r="K675" s="223">
        <v>0</v>
      </c>
      <c r="L675" s="223">
        <v>0</v>
      </c>
      <c r="M675" s="223">
        <v>0</v>
      </c>
      <c r="N675" s="223">
        <v>0</v>
      </c>
      <c r="O675" s="223">
        <v>0</v>
      </c>
      <c r="P675" s="223">
        <v>0</v>
      </c>
      <c r="Q675" s="223">
        <v>0</v>
      </c>
      <c r="R675" s="223">
        <v>0</v>
      </c>
      <c r="S675" s="224">
        <v>0</v>
      </c>
      <c r="T675" s="8"/>
    </row>
    <row r="676" spans="1:20" ht="63">
      <c r="A676" s="627"/>
      <c r="B676" s="630"/>
      <c r="C676" s="591" t="s">
        <v>40</v>
      </c>
      <c r="D676" s="586" t="s">
        <v>62</v>
      </c>
      <c r="E676" s="30" t="s">
        <v>63</v>
      </c>
      <c r="F676" s="24" t="s">
        <v>64</v>
      </c>
      <c r="G676" s="25">
        <v>1</v>
      </c>
      <c r="H676" s="225">
        <v>0</v>
      </c>
      <c r="I676" s="218">
        <v>0</v>
      </c>
      <c r="J676" s="226">
        <v>0</v>
      </c>
      <c r="K676" s="226">
        <v>0</v>
      </c>
      <c r="L676" s="226">
        <v>0</v>
      </c>
      <c r="M676" s="226">
        <v>0</v>
      </c>
      <c r="N676" s="226">
        <v>0</v>
      </c>
      <c r="O676" s="226">
        <v>0</v>
      </c>
      <c r="P676" s="226">
        <v>0</v>
      </c>
      <c r="Q676" s="226">
        <v>0</v>
      </c>
      <c r="R676" s="226">
        <v>0</v>
      </c>
      <c r="S676" s="227">
        <v>0</v>
      </c>
      <c r="T676" s="8">
        <f>SUM(H676:S676)/12</f>
        <v>0</v>
      </c>
    </row>
    <row r="677" spans="1:20" ht="47.25">
      <c r="A677" s="627"/>
      <c r="B677" s="630"/>
      <c r="C677" s="592"/>
      <c r="D677" s="587"/>
      <c r="E677" s="584" t="s">
        <v>65</v>
      </c>
      <c r="F677" s="26" t="s">
        <v>66</v>
      </c>
      <c r="G677" s="27">
        <v>1</v>
      </c>
      <c r="H677" s="217">
        <v>0</v>
      </c>
      <c r="I677" s="218">
        <v>0</v>
      </c>
      <c r="J677" s="219">
        <v>0</v>
      </c>
      <c r="K677" s="219">
        <v>0</v>
      </c>
      <c r="L677" s="219">
        <v>0</v>
      </c>
      <c r="M677" s="219">
        <v>0</v>
      </c>
      <c r="N677" s="219">
        <v>0</v>
      </c>
      <c r="O677" s="219">
        <v>0</v>
      </c>
      <c r="P677" s="219">
        <v>0</v>
      </c>
      <c r="Q677" s="219">
        <v>0</v>
      </c>
      <c r="R677" s="219">
        <v>0</v>
      </c>
      <c r="S677" s="220">
        <v>0</v>
      </c>
      <c r="T677" s="8">
        <f>SUM(H677:S677)/12</f>
        <v>0</v>
      </c>
    </row>
    <row r="678" spans="1:20">
      <c r="A678" s="627"/>
      <c r="B678" s="630"/>
      <c r="C678" s="592"/>
      <c r="D678" s="587"/>
      <c r="E678" s="585"/>
      <c r="F678" s="26" t="s">
        <v>67</v>
      </c>
      <c r="G678" s="27">
        <v>1</v>
      </c>
      <c r="H678" s="217">
        <v>0</v>
      </c>
      <c r="I678" s="218">
        <v>0</v>
      </c>
      <c r="J678" s="219">
        <v>0</v>
      </c>
      <c r="K678" s="219">
        <v>0</v>
      </c>
      <c r="L678" s="219">
        <v>0</v>
      </c>
      <c r="M678" s="219">
        <v>0</v>
      </c>
      <c r="N678" s="219">
        <v>0</v>
      </c>
      <c r="O678" s="219">
        <v>0</v>
      </c>
      <c r="P678" s="219">
        <v>0</v>
      </c>
      <c r="Q678" s="219">
        <v>0</v>
      </c>
      <c r="R678" s="219">
        <v>0</v>
      </c>
      <c r="S678" s="220">
        <v>0</v>
      </c>
      <c r="T678" s="8"/>
    </row>
    <row r="679" spans="1:20" ht="79.5" thickBot="1">
      <c r="A679" s="627"/>
      <c r="B679" s="630"/>
      <c r="C679" s="593"/>
      <c r="D679" s="588"/>
      <c r="E679" s="31" t="s">
        <v>68</v>
      </c>
      <c r="F679" s="32" t="s">
        <v>69</v>
      </c>
      <c r="G679" s="33">
        <v>1</v>
      </c>
      <c r="H679" s="221">
        <v>0</v>
      </c>
      <c r="I679" s="222">
        <v>0</v>
      </c>
      <c r="J679" s="223">
        <v>0</v>
      </c>
      <c r="K679" s="223">
        <v>0</v>
      </c>
      <c r="L679" s="223">
        <v>0</v>
      </c>
      <c r="M679" s="223">
        <v>0</v>
      </c>
      <c r="N679" s="223">
        <v>0</v>
      </c>
      <c r="O679" s="223">
        <v>0</v>
      </c>
      <c r="P679" s="223">
        <v>0</v>
      </c>
      <c r="Q679" s="223">
        <v>0</v>
      </c>
      <c r="R679" s="223">
        <v>0</v>
      </c>
      <c r="S679" s="224">
        <v>0</v>
      </c>
      <c r="T679" s="8">
        <f>SUM(H679:S679)/12</f>
        <v>0</v>
      </c>
    </row>
    <row r="680" spans="1:20" ht="31.5">
      <c r="A680" s="627"/>
      <c r="B680" s="630"/>
      <c r="C680" s="640" t="s">
        <v>70</v>
      </c>
      <c r="D680" s="642" t="s">
        <v>71</v>
      </c>
      <c r="E680" s="34" t="s">
        <v>72</v>
      </c>
      <c r="F680" s="35" t="s">
        <v>73</v>
      </c>
      <c r="G680" s="36">
        <v>1</v>
      </c>
      <c r="H680" s="217">
        <v>0</v>
      </c>
      <c r="I680" s="235">
        <v>0</v>
      </c>
      <c r="J680" s="246">
        <v>0</v>
      </c>
      <c r="K680" s="246">
        <v>0</v>
      </c>
      <c r="L680" s="246">
        <v>0</v>
      </c>
      <c r="M680" s="246">
        <v>0</v>
      </c>
      <c r="N680" s="246">
        <v>0</v>
      </c>
      <c r="O680" s="246">
        <v>0</v>
      </c>
      <c r="P680" s="246">
        <v>0</v>
      </c>
      <c r="Q680" s="246">
        <v>0</v>
      </c>
      <c r="R680" s="246">
        <v>0</v>
      </c>
      <c r="S680" s="247">
        <v>0</v>
      </c>
      <c r="T680" s="8">
        <v>0</v>
      </c>
    </row>
    <row r="681" spans="1:20" ht="31.5">
      <c r="A681" s="627"/>
      <c r="B681" s="630"/>
      <c r="C681" s="640"/>
      <c r="D681" s="643"/>
      <c r="E681" s="37" t="s">
        <v>74</v>
      </c>
      <c r="F681" s="38" t="s">
        <v>59</v>
      </c>
      <c r="G681" s="39">
        <v>1</v>
      </c>
      <c r="H681" s="245">
        <v>0</v>
      </c>
      <c r="I681" s="250">
        <v>0</v>
      </c>
      <c r="J681" s="219">
        <v>0</v>
      </c>
      <c r="K681" s="219">
        <v>0</v>
      </c>
      <c r="L681" s="246">
        <v>0</v>
      </c>
      <c r="M681" s="246">
        <v>0</v>
      </c>
      <c r="N681" s="246">
        <v>0</v>
      </c>
      <c r="O681" s="246">
        <v>0</v>
      </c>
      <c r="P681" s="246">
        <v>0</v>
      </c>
      <c r="Q681" s="246">
        <v>0</v>
      </c>
      <c r="R681" s="246">
        <v>0</v>
      </c>
      <c r="S681" s="247">
        <v>0</v>
      </c>
      <c r="T681" s="8">
        <f t="shared" ref="T681:T683" si="57">SUM(H681:S681)/12</f>
        <v>0</v>
      </c>
    </row>
    <row r="682" spans="1:20" ht="31.5">
      <c r="A682" s="627"/>
      <c r="B682" s="630"/>
      <c r="C682" s="640"/>
      <c r="D682" s="643"/>
      <c r="E682" s="600" t="s">
        <v>75</v>
      </c>
      <c r="F682" s="40" t="s">
        <v>76</v>
      </c>
      <c r="G682" s="41">
        <v>1</v>
      </c>
      <c r="H682" s="245">
        <v>0</v>
      </c>
      <c r="I682" s="250">
        <v>0</v>
      </c>
      <c r="J682" s="246">
        <v>0</v>
      </c>
      <c r="K682" s="246">
        <v>0</v>
      </c>
      <c r="L682" s="219">
        <v>0</v>
      </c>
      <c r="M682" s="246">
        <v>0</v>
      </c>
      <c r="N682" s="246">
        <v>0</v>
      </c>
      <c r="O682" s="246">
        <v>0</v>
      </c>
      <c r="P682" s="246">
        <v>0</v>
      </c>
      <c r="Q682" s="246">
        <v>0</v>
      </c>
      <c r="R682" s="246">
        <v>0</v>
      </c>
      <c r="S682" s="247">
        <v>0</v>
      </c>
      <c r="T682" s="8">
        <f t="shared" si="57"/>
        <v>0</v>
      </c>
    </row>
    <row r="683" spans="1:20" ht="31.5">
      <c r="A683" s="627"/>
      <c r="B683" s="630"/>
      <c r="C683" s="640"/>
      <c r="D683" s="643"/>
      <c r="E683" s="601"/>
      <c r="F683" s="42" t="s">
        <v>77</v>
      </c>
      <c r="G683" s="41">
        <v>1</v>
      </c>
      <c r="H683" s="217">
        <v>0</v>
      </c>
      <c r="I683" s="218">
        <v>0</v>
      </c>
      <c r="J683" s="219">
        <v>0</v>
      </c>
      <c r="K683" s="219">
        <v>0</v>
      </c>
      <c r="L683" s="219">
        <v>0</v>
      </c>
      <c r="M683" s="219">
        <v>0</v>
      </c>
      <c r="N683" s="219">
        <v>0</v>
      </c>
      <c r="O683" s="219">
        <v>0</v>
      </c>
      <c r="P683" s="219">
        <v>0</v>
      </c>
      <c r="Q683" s="219">
        <v>0</v>
      </c>
      <c r="R683" s="219">
        <v>0</v>
      </c>
      <c r="S683" s="220">
        <v>0</v>
      </c>
      <c r="T683" s="8">
        <f t="shared" si="57"/>
        <v>0</v>
      </c>
    </row>
    <row r="684" spans="1:20">
      <c r="A684" s="627"/>
      <c r="B684" s="630"/>
      <c r="C684" s="640"/>
      <c r="D684" s="643"/>
      <c r="E684" s="601"/>
      <c r="F684" s="42" t="s">
        <v>78</v>
      </c>
      <c r="G684" s="41">
        <v>1</v>
      </c>
      <c r="H684" s="217">
        <v>0</v>
      </c>
      <c r="I684" s="218">
        <v>0</v>
      </c>
      <c r="J684" s="219">
        <v>0</v>
      </c>
      <c r="K684" s="219">
        <v>0</v>
      </c>
      <c r="L684" s="219">
        <v>0</v>
      </c>
      <c r="M684" s="219">
        <v>0</v>
      </c>
      <c r="N684" s="219">
        <v>0</v>
      </c>
      <c r="O684" s="219">
        <v>0</v>
      </c>
      <c r="P684" s="219">
        <v>0</v>
      </c>
      <c r="Q684" s="219">
        <v>0</v>
      </c>
      <c r="R684" s="219">
        <v>0</v>
      </c>
      <c r="S684" s="220">
        <v>0</v>
      </c>
      <c r="T684" s="8"/>
    </row>
    <row r="685" spans="1:20">
      <c r="A685" s="627"/>
      <c r="B685" s="630"/>
      <c r="C685" s="640"/>
      <c r="D685" s="643"/>
      <c r="E685" s="602"/>
      <c r="F685" s="42" t="s">
        <v>79</v>
      </c>
      <c r="G685" s="41">
        <v>1</v>
      </c>
      <c r="H685" s="217">
        <v>0</v>
      </c>
      <c r="I685" s="218">
        <v>0</v>
      </c>
      <c r="J685" s="219">
        <v>0</v>
      </c>
      <c r="K685" s="219">
        <v>0</v>
      </c>
      <c r="L685" s="219">
        <v>0</v>
      </c>
      <c r="M685" s="219">
        <v>0</v>
      </c>
      <c r="N685" s="219">
        <v>0</v>
      </c>
      <c r="O685" s="219">
        <v>0</v>
      </c>
      <c r="P685" s="219">
        <v>0</v>
      </c>
      <c r="Q685" s="219">
        <v>0</v>
      </c>
      <c r="R685" s="219">
        <v>0</v>
      </c>
      <c r="S685" s="220">
        <v>0</v>
      </c>
      <c r="T685" s="8">
        <f t="shared" ref="T685:T688" si="58">SUM(H685:S685)/12</f>
        <v>0</v>
      </c>
    </row>
    <row r="686" spans="1:20">
      <c r="A686" s="627"/>
      <c r="B686" s="630"/>
      <c r="C686" s="640"/>
      <c r="D686" s="643"/>
      <c r="E686" s="37" t="s">
        <v>34</v>
      </c>
      <c r="F686" s="42" t="s">
        <v>80</v>
      </c>
      <c r="G686" s="41">
        <v>1</v>
      </c>
      <c r="H686" s="217">
        <v>0</v>
      </c>
      <c r="I686" s="218">
        <v>0</v>
      </c>
      <c r="J686" s="219">
        <v>0</v>
      </c>
      <c r="K686" s="219">
        <v>0</v>
      </c>
      <c r="L686" s="219">
        <v>0</v>
      </c>
      <c r="M686" s="219">
        <v>0</v>
      </c>
      <c r="N686" s="219">
        <v>0</v>
      </c>
      <c r="O686" s="219">
        <v>0</v>
      </c>
      <c r="P686" s="219">
        <v>0</v>
      </c>
      <c r="Q686" s="219">
        <v>0</v>
      </c>
      <c r="R686" s="219">
        <v>0</v>
      </c>
      <c r="S686" s="220">
        <v>0</v>
      </c>
      <c r="T686" s="8">
        <f t="shared" si="58"/>
        <v>0</v>
      </c>
    </row>
    <row r="687" spans="1:20" ht="31.5">
      <c r="A687" s="627"/>
      <c r="B687" s="630"/>
      <c r="C687" s="640"/>
      <c r="D687" s="643"/>
      <c r="E687" s="37" t="s">
        <v>36</v>
      </c>
      <c r="F687" s="42" t="s">
        <v>81</v>
      </c>
      <c r="G687" s="41">
        <v>1</v>
      </c>
      <c r="H687" s="217">
        <v>0</v>
      </c>
      <c r="I687" s="218">
        <v>0</v>
      </c>
      <c r="J687" s="219">
        <v>0</v>
      </c>
      <c r="K687" s="219">
        <v>0</v>
      </c>
      <c r="L687" s="219">
        <v>0</v>
      </c>
      <c r="M687" s="219">
        <v>0</v>
      </c>
      <c r="N687" s="219">
        <v>0</v>
      </c>
      <c r="O687" s="219">
        <v>0</v>
      </c>
      <c r="P687" s="219">
        <v>0</v>
      </c>
      <c r="Q687" s="219">
        <v>0</v>
      </c>
      <c r="R687" s="219">
        <v>0</v>
      </c>
      <c r="S687" s="220">
        <v>0</v>
      </c>
      <c r="T687" s="8">
        <f t="shared" si="58"/>
        <v>0</v>
      </c>
    </row>
    <row r="688" spans="1:20" ht="16.5" thickBot="1">
      <c r="A688" s="627"/>
      <c r="B688" s="630"/>
      <c r="C688" s="641"/>
      <c r="D688" s="644"/>
      <c r="E688" s="43" t="s">
        <v>38</v>
      </c>
      <c r="F688" s="44" t="s">
        <v>39</v>
      </c>
      <c r="G688" s="45">
        <v>1</v>
      </c>
      <c r="H688" s="221">
        <v>0</v>
      </c>
      <c r="I688" s="222">
        <v>0</v>
      </c>
      <c r="J688" s="223">
        <v>0</v>
      </c>
      <c r="K688" s="223">
        <v>0</v>
      </c>
      <c r="L688" s="223">
        <v>0</v>
      </c>
      <c r="M688" s="223">
        <v>0</v>
      </c>
      <c r="N688" s="223">
        <v>0</v>
      </c>
      <c r="O688" s="223">
        <v>0</v>
      </c>
      <c r="P688" s="223">
        <v>0</v>
      </c>
      <c r="Q688" s="223">
        <v>0</v>
      </c>
      <c r="R688" s="223">
        <v>0</v>
      </c>
      <c r="S688" s="224">
        <v>0</v>
      </c>
      <c r="T688" s="8">
        <f t="shared" si="58"/>
        <v>0</v>
      </c>
    </row>
    <row r="689" spans="1:20">
      <c r="A689" s="627"/>
      <c r="B689" s="630"/>
      <c r="C689" s="645" t="s">
        <v>82</v>
      </c>
      <c r="D689" s="648" t="s">
        <v>83</v>
      </c>
      <c r="E689" s="46" t="s">
        <v>84</v>
      </c>
      <c r="F689" s="47" t="s">
        <v>73</v>
      </c>
      <c r="G689" s="48">
        <v>1</v>
      </c>
      <c r="H689" s="213">
        <v>0</v>
      </c>
      <c r="I689" s="250">
        <v>0</v>
      </c>
      <c r="J689" s="240">
        <v>0</v>
      </c>
      <c r="K689" s="240">
        <v>0</v>
      </c>
      <c r="L689" s="240">
        <v>0</v>
      </c>
      <c r="M689" s="240">
        <v>0</v>
      </c>
      <c r="N689" s="240">
        <v>0</v>
      </c>
      <c r="O689" s="240">
        <v>0</v>
      </c>
      <c r="P689" s="240">
        <v>0</v>
      </c>
      <c r="Q689" s="240">
        <v>0</v>
      </c>
      <c r="R689" s="240">
        <v>0</v>
      </c>
      <c r="S689" s="243">
        <v>0</v>
      </c>
      <c r="T689" s="8">
        <f t="shared" ref="T689:T691" si="59">SUM(H689:S689)/12</f>
        <v>0</v>
      </c>
    </row>
    <row r="690" spans="1:20" ht="31.5">
      <c r="A690" s="627"/>
      <c r="B690" s="630"/>
      <c r="C690" s="646"/>
      <c r="D690" s="649"/>
      <c r="E690" s="49" t="s">
        <v>85</v>
      </c>
      <c r="F690" s="50" t="s">
        <v>59</v>
      </c>
      <c r="G690" s="51">
        <v>1</v>
      </c>
      <c r="H690" s="245">
        <v>0</v>
      </c>
      <c r="I690" s="250">
        <v>0</v>
      </c>
      <c r="J690" s="219">
        <v>0</v>
      </c>
      <c r="K690" s="246">
        <v>0</v>
      </c>
      <c r="L690" s="246">
        <v>0</v>
      </c>
      <c r="M690" s="219">
        <v>0</v>
      </c>
      <c r="N690" s="246">
        <v>0</v>
      </c>
      <c r="O690" s="246">
        <v>0</v>
      </c>
      <c r="P690" s="219">
        <v>0</v>
      </c>
      <c r="Q690" s="246">
        <v>0</v>
      </c>
      <c r="R690" s="246">
        <v>0</v>
      </c>
      <c r="S690" s="247">
        <v>0</v>
      </c>
      <c r="T690" s="8">
        <f t="shared" si="59"/>
        <v>0</v>
      </c>
    </row>
    <row r="691" spans="1:20">
      <c r="A691" s="627"/>
      <c r="B691" s="630"/>
      <c r="C691" s="646"/>
      <c r="D691" s="649"/>
      <c r="E691" s="651" t="s">
        <v>75</v>
      </c>
      <c r="F691" s="50" t="s">
        <v>86</v>
      </c>
      <c r="G691" s="51">
        <v>1</v>
      </c>
      <c r="H691" s="217">
        <v>0</v>
      </c>
      <c r="I691" s="218">
        <v>0</v>
      </c>
      <c r="J691" s="219">
        <v>0</v>
      </c>
      <c r="K691" s="219">
        <v>0</v>
      </c>
      <c r="L691" s="219">
        <v>0</v>
      </c>
      <c r="M691" s="219">
        <v>0</v>
      </c>
      <c r="N691" s="219">
        <v>0</v>
      </c>
      <c r="O691" s="219">
        <v>0</v>
      </c>
      <c r="P691" s="219">
        <v>0</v>
      </c>
      <c r="Q691" s="219">
        <v>0</v>
      </c>
      <c r="R691" s="219">
        <v>0</v>
      </c>
      <c r="S691" s="220">
        <v>0</v>
      </c>
      <c r="T691" s="8">
        <f t="shared" si="59"/>
        <v>0</v>
      </c>
    </row>
    <row r="692" spans="1:20">
      <c r="A692" s="627"/>
      <c r="B692" s="630"/>
      <c r="C692" s="646"/>
      <c r="D692" s="649"/>
      <c r="E692" s="652"/>
      <c r="F692" s="50" t="s">
        <v>87</v>
      </c>
      <c r="G692" s="51">
        <v>1</v>
      </c>
      <c r="H692" s="217">
        <v>0</v>
      </c>
      <c r="I692" s="218">
        <v>0</v>
      </c>
      <c r="J692" s="219">
        <v>0</v>
      </c>
      <c r="K692" s="219">
        <v>0</v>
      </c>
      <c r="L692" s="219">
        <v>0</v>
      </c>
      <c r="M692" s="219">
        <v>0</v>
      </c>
      <c r="N692" s="219">
        <v>0</v>
      </c>
      <c r="O692" s="219">
        <v>0</v>
      </c>
      <c r="P692" s="219">
        <v>0</v>
      </c>
      <c r="Q692" s="219">
        <v>0</v>
      </c>
      <c r="R692" s="219">
        <v>0</v>
      </c>
      <c r="S692" s="220">
        <v>0</v>
      </c>
      <c r="T692" s="8"/>
    </row>
    <row r="693" spans="1:20">
      <c r="A693" s="627"/>
      <c r="B693" s="630"/>
      <c r="C693" s="646"/>
      <c r="D693" s="649"/>
      <c r="E693" s="52" t="s">
        <v>34</v>
      </c>
      <c r="F693" s="50" t="s">
        <v>35</v>
      </c>
      <c r="G693" s="51">
        <v>1</v>
      </c>
      <c r="H693" s="217">
        <v>0</v>
      </c>
      <c r="I693" s="218">
        <v>0</v>
      </c>
      <c r="J693" s="219">
        <v>0</v>
      </c>
      <c r="K693" s="219">
        <v>0</v>
      </c>
      <c r="L693" s="219">
        <v>0</v>
      </c>
      <c r="M693" s="219">
        <v>0</v>
      </c>
      <c r="N693" s="219">
        <v>0</v>
      </c>
      <c r="O693" s="219">
        <v>0</v>
      </c>
      <c r="P693" s="219">
        <v>0</v>
      </c>
      <c r="Q693" s="219">
        <v>0</v>
      </c>
      <c r="R693" s="219">
        <v>0</v>
      </c>
      <c r="S693" s="220">
        <v>0</v>
      </c>
      <c r="T693" s="8">
        <f t="shared" ref="T693:T695" si="60">SUM(H693:S693)/12</f>
        <v>0</v>
      </c>
    </row>
    <row r="694" spans="1:20" ht="47.25">
      <c r="A694" s="627"/>
      <c r="B694" s="630"/>
      <c r="C694" s="646"/>
      <c r="D694" s="649"/>
      <c r="E694" s="52" t="s">
        <v>36</v>
      </c>
      <c r="F694" s="50" t="s">
        <v>88</v>
      </c>
      <c r="G694" s="51">
        <v>1</v>
      </c>
      <c r="H694" s="217">
        <v>0</v>
      </c>
      <c r="I694" s="218">
        <v>0</v>
      </c>
      <c r="J694" s="219">
        <v>0</v>
      </c>
      <c r="K694" s="219">
        <v>0</v>
      </c>
      <c r="L694" s="219">
        <v>0</v>
      </c>
      <c r="M694" s="219">
        <v>0</v>
      </c>
      <c r="N694" s="219">
        <v>0</v>
      </c>
      <c r="O694" s="219">
        <v>0</v>
      </c>
      <c r="P694" s="219">
        <v>0</v>
      </c>
      <c r="Q694" s="219">
        <v>0</v>
      </c>
      <c r="R694" s="219">
        <v>0</v>
      </c>
      <c r="S694" s="220">
        <v>0</v>
      </c>
      <c r="T694" s="8">
        <f t="shared" si="60"/>
        <v>0</v>
      </c>
    </row>
    <row r="695" spans="1:20" ht="16.5" thickBot="1">
      <c r="A695" s="627"/>
      <c r="B695" s="630"/>
      <c r="C695" s="646"/>
      <c r="D695" s="649"/>
      <c r="E695" s="52" t="s">
        <v>38</v>
      </c>
      <c r="F695" s="53" t="s">
        <v>39</v>
      </c>
      <c r="G695" s="54">
        <v>1</v>
      </c>
      <c r="H695" s="221">
        <v>0</v>
      </c>
      <c r="I695" s="222">
        <v>0</v>
      </c>
      <c r="J695" s="223">
        <v>0</v>
      </c>
      <c r="K695" s="223">
        <v>0</v>
      </c>
      <c r="L695" s="223">
        <v>0</v>
      </c>
      <c r="M695" s="223">
        <v>0</v>
      </c>
      <c r="N695" s="223">
        <v>0</v>
      </c>
      <c r="O695" s="223">
        <v>0</v>
      </c>
      <c r="P695" s="223">
        <v>0</v>
      </c>
      <c r="Q695" s="223">
        <v>0</v>
      </c>
      <c r="R695" s="223">
        <v>0</v>
      </c>
      <c r="S695" s="224">
        <v>0</v>
      </c>
      <c r="T695" s="8">
        <f t="shared" si="60"/>
        <v>0</v>
      </c>
    </row>
    <row r="696" spans="1:20" ht="31.5">
      <c r="A696" s="627"/>
      <c r="B696" s="630"/>
      <c r="C696" s="646"/>
      <c r="D696" s="649"/>
      <c r="E696" s="653" t="s">
        <v>89</v>
      </c>
      <c r="F696" s="47" t="s">
        <v>90</v>
      </c>
      <c r="G696" s="48">
        <v>1</v>
      </c>
      <c r="H696" s="239">
        <v>0</v>
      </c>
      <c r="I696" s="250">
        <v>0</v>
      </c>
      <c r="J696" s="215">
        <v>0</v>
      </c>
      <c r="K696" s="215">
        <v>0</v>
      </c>
      <c r="L696" s="215">
        <v>0</v>
      </c>
      <c r="M696" s="253">
        <v>0</v>
      </c>
      <c r="N696" s="240">
        <v>0</v>
      </c>
      <c r="O696" s="240">
        <v>0</v>
      </c>
      <c r="P696" s="240">
        <v>0</v>
      </c>
      <c r="Q696" s="240">
        <v>0</v>
      </c>
      <c r="R696" s="240">
        <v>0</v>
      </c>
      <c r="S696" s="243">
        <v>0</v>
      </c>
      <c r="T696" s="8">
        <f>SUM(H696:S696)/12</f>
        <v>0</v>
      </c>
    </row>
    <row r="697" spans="1:20" ht="31.5">
      <c r="A697" s="627"/>
      <c r="B697" s="630"/>
      <c r="C697" s="646"/>
      <c r="D697" s="649"/>
      <c r="E697" s="654"/>
      <c r="F697" s="55" t="s">
        <v>91</v>
      </c>
      <c r="G697" s="51">
        <v>1</v>
      </c>
      <c r="H697" s="217">
        <v>0</v>
      </c>
      <c r="I697" s="218">
        <v>0</v>
      </c>
      <c r="J697" s="219">
        <v>0</v>
      </c>
      <c r="K697" s="219">
        <v>0</v>
      </c>
      <c r="L697" s="219">
        <v>0</v>
      </c>
      <c r="M697" s="219">
        <v>0</v>
      </c>
      <c r="N697" s="219">
        <v>0</v>
      </c>
      <c r="O697" s="219">
        <v>0</v>
      </c>
      <c r="P697" s="219">
        <v>0</v>
      </c>
      <c r="Q697" s="219">
        <v>0</v>
      </c>
      <c r="R697" s="219">
        <v>0</v>
      </c>
      <c r="S697" s="220">
        <v>0</v>
      </c>
      <c r="T697" s="8">
        <f>SUM(H697:S697)/12</f>
        <v>0</v>
      </c>
    </row>
    <row r="698" spans="1:20" ht="31.5">
      <c r="A698" s="627"/>
      <c r="B698" s="630"/>
      <c r="C698" s="646"/>
      <c r="D698" s="649"/>
      <c r="E698" s="654"/>
      <c r="F698" s="55" t="s">
        <v>92</v>
      </c>
      <c r="G698" s="51">
        <v>1</v>
      </c>
      <c r="H698" s="217">
        <v>0</v>
      </c>
      <c r="I698" s="218">
        <v>0</v>
      </c>
      <c r="J698" s="219">
        <v>0</v>
      </c>
      <c r="K698" s="219">
        <v>0</v>
      </c>
      <c r="L698" s="219">
        <v>0</v>
      </c>
      <c r="M698" s="219">
        <v>0</v>
      </c>
      <c r="N698" s="219">
        <v>0</v>
      </c>
      <c r="O698" s="219">
        <v>0</v>
      </c>
      <c r="P698" s="219">
        <v>0</v>
      </c>
      <c r="Q698" s="219">
        <v>0</v>
      </c>
      <c r="R698" s="219">
        <v>0</v>
      </c>
      <c r="S698" s="220">
        <v>0</v>
      </c>
      <c r="T698" s="8"/>
    </row>
    <row r="699" spans="1:20" ht="47.25">
      <c r="A699" s="627"/>
      <c r="B699" s="630"/>
      <c r="C699" s="646"/>
      <c r="D699" s="649"/>
      <c r="E699" s="654"/>
      <c r="F699" s="50" t="s">
        <v>93</v>
      </c>
      <c r="G699" s="51">
        <v>1</v>
      </c>
      <c r="H699" s="217">
        <v>0</v>
      </c>
      <c r="I699" s="218">
        <v>0</v>
      </c>
      <c r="J699" s="219">
        <v>0</v>
      </c>
      <c r="K699" s="219">
        <v>0</v>
      </c>
      <c r="L699" s="219">
        <v>0</v>
      </c>
      <c r="M699" s="219">
        <v>0</v>
      </c>
      <c r="N699" s="219">
        <v>0</v>
      </c>
      <c r="O699" s="219">
        <v>0</v>
      </c>
      <c r="P699" s="219">
        <v>0</v>
      </c>
      <c r="Q699" s="219">
        <v>0</v>
      </c>
      <c r="R699" s="219">
        <v>0</v>
      </c>
      <c r="S699" s="220">
        <v>0</v>
      </c>
      <c r="T699" s="8">
        <f>SUM(H699:S699)/12</f>
        <v>0</v>
      </c>
    </row>
    <row r="700" spans="1:20" ht="63">
      <c r="A700" s="627"/>
      <c r="B700" s="630"/>
      <c r="C700" s="646"/>
      <c r="D700" s="649"/>
      <c r="E700" s="654"/>
      <c r="F700" s="50" t="s">
        <v>94</v>
      </c>
      <c r="G700" s="51">
        <v>1</v>
      </c>
      <c r="H700" s="217">
        <v>0</v>
      </c>
      <c r="I700" s="218">
        <v>0</v>
      </c>
      <c r="J700" s="219">
        <v>0</v>
      </c>
      <c r="K700" s="219">
        <v>0</v>
      </c>
      <c r="L700" s="219">
        <v>0</v>
      </c>
      <c r="M700" s="219">
        <v>0</v>
      </c>
      <c r="N700" s="219">
        <v>0</v>
      </c>
      <c r="O700" s="219">
        <v>0</v>
      </c>
      <c r="P700" s="219">
        <v>0</v>
      </c>
      <c r="Q700" s="219">
        <v>0</v>
      </c>
      <c r="R700" s="219">
        <v>0</v>
      </c>
      <c r="S700" s="220">
        <v>0</v>
      </c>
      <c r="T700" s="8"/>
    </row>
    <row r="701" spans="1:20">
      <c r="A701" s="627"/>
      <c r="B701" s="630"/>
      <c r="C701" s="646"/>
      <c r="D701" s="649"/>
      <c r="E701" s="654"/>
      <c r="F701" s="55" t="s">
        <v>95</v>
      </c>
      <c r="G701" s="51">
        <v>1</v>
      </c>
      <c r="H701" s="217">
        <v>0</v>
      </c>
      <c r="I701" s="218">
        <v>0</v>
      </c>
      <c r="J701" s="219">
        <v>0</v>
      </c>
      <c r="K701" s="219">
        <v>0</v>
      </c>
      <c r="L701" s="219">
        <v>0</v>
      </c>
      <c r="M701" s="219">
        <v>0</v>
      </c>
      <c r="N701" s="219">
        <v>0</v>
      </c>
      <c r="O701" s="219">
        <v>0</v>
      </c>
      <c r="P701" s="219">
        <v>0</v>
      </c>
      <c r="Q701" s="219">
        <v>0</v>
      </c>
      <c r="R701" s="219">
        <v>0</v>
      </c>
      <c r="S701" s="220">
        <v>0</v>
      </c>
      <c r="T701" s="8">
        <f>SUM(H701:S701)/12</f>
        <v>0</v>
      </c>
    </row>
    <row r="702" spans="1:20" ht="16.5" thickBot="1">
      <c r="A702" s="627"/>
      <c r="B702" s="630"/>
      <c r="C702" s="647"/>
      <c r="D702" s="650"/>
      <c r="E702" s="655"/>
      <c r="F702" s="56" t="s">
        <v>52</v>
      </c>
      <c r="G702" s="54">
        <v>1</v>
      </c>
      <c r="H702" s="221">
        <v>0</v>
      </c>
      <c r="I702" s="222">
        <v>0</v>
      </c>
      <c r="J702" s="223">
        <v>0</v>
      </c>
      <c r="K702" s="223">
        <v>0</v>
      </c>
      <c r="L702" s="223">
        <v>0</v>
      </c>
      <c r="M702" s="226">
        <v>0</v>
      </c>
      <c r="N702" s="223">
        <v>0</v>
      </c>
      <c r="O702" s="223">
        <v>0</v>
      </c>
      <c r="P702" s="223">
        <v>0</v>
      </c>
      <c r="Q702" s="223">
        <v>0</v>
      </c>
      <c r="R702" s="223">
        <v>0</v>
      </c>
      <c r="S702" s="224">
        <v>0</v>
      </c>
      <c r="T702" s="8">
        <f>SUM(H702:S702)/12</f>
        <v>0</v>
      </c>
    </row>
    <row r="703" spans="1:20">
      <c r="A703" s="627"/>
      <c r="B703" s="630"/>
      <c r="C703" s="679" t="s">
        <v>96</v>
      </c>
      <c r="D703" s="673" t="s">
        <v>105</v>
      </c>
      <c r="E703" s="682" t="s">
        <v>106</v>
      </c>
      <c r="F703" s="66" t="s">
        <v>107</v>
      </c>
      <c r="G703" s="67">
        <v>1</v>
      </c>
      <c r="H703" s="239">
        <v>0</v>
      </c>
      <c r="I703" s="218">
        <v>0</v>
      </c>
      <c r="J703" s="215">
        <v>0</v>
      </c>
      <c r="K703" s="240">
        <v>0</v>
      </c>
      <c r="L703" s="240">
        <v>0</v>
      </c>
      <c r="M703" s="240">
        <v>0</v>
      </c>
      <c r="N703" s="240">
        <v>0</v>
      </c>
      <c r="O703" s="240">
        <v>0</v>
      </c>
      <c r="P703" s="240">
        <v>0</v>
      </c>
      <c r="Q703" s="240">
        <v>0</v>
      </c>
      <c r="R703" s="240">
        <v>0</v>
      </c>
      <c r="S703" s="243">
        <v>0</v>
      </c>
      <c r="T703" s="8">
        <f t="shared" ref="T703:T712" si="61">SUM(H703:S703)/12</f>
        <v>0</v>
      </c>
    </row>
    <row r="704" spans="1:20" ht="31.5">
      <c r="A704" s="627"/>
      <c r="B704" s="630"/>
      <c r="C704" s="679"/>
      <c r="D704" s="674"/>
      <c r="E704" s="683"/>
      <c r="F704" s="68" t="s">
        <v>59</v>
      </c>
      <c r="G704" s="69">
        <v>1</v>
      </c>
      <c r="H704" s="245">
        <v>0</v>
      </c>
      <c r="I704" s="250">
        <v>0</v>
      </c>
      <c r="J704" s="246">
        <v>0</v>
      </c>
      <c r="K704" s="246">
        <v>0</v>
      </c>
      <c r="L704" s="219">
        <v>0</v>
      </c>
      <c r="M704" s="219">
        <v>0</v>
      </c>
      <c r="N704" s="219">
        <v>0</v>
      </c>
      <c r="O704" s="246">
        <v>0</v>
      </c>
      <c r="P704" s="246">
        <v>0</v>
      </c>
      <c r="Q704" s="246">
        <v>0</v>
      </c>
      <c r="R704" s="246">
        <v>0</v>
      </c>
      <c r="S704" s="247">
        <v>0</v>
      </c>
      <c r="T704" s="8">
        <f t="shared" si="61"/>
        <v>0</v>
      </c>
    </row>
    <row r="705" spans="1:20">
      <c r="A705" s="627"/>
      <c r="B705" s="630"/>
      <c r="C705" s="679"/>
      <c r="D705" s="674"/>
      <c r="E705" s="677" t="s">
        <v>108</v>
      </c>
      <c r="F705" s="70" t="s">
        <v>60</v>
      </c>
      <c r="G705" s="69">
        <v>1</v>
      </c>
      <c r="H705" s="245">
        <v>0</v>
      </c>
      <c r="I705" s="250">
        <v>0</v>
      </c>
      <c r="J705" s="246">
        <v>0</v>
      </c>
      <c r="K705" s="246">
        <v>0</v>
      </c>
      <c r="L705" s="219">
        <v>0</v>
      </c>
      <c r="M705" s="219">
        <v>0</v>
      </c>
      <c r="N705" s="219">
        <v>0</v>
      </c>
      <c r="O705" s="219">
        <v>0</v>
      </c>
      <c r="P705" s="246">
        <v>0</v>
      </c>
      <c r="Q705" s="246">
        <v>0</v>
      </c>
      <c r="R705" s="246">
        <v>0</v>
      </c>
      <c r="S705" s="247">
        <v>0</v>
      </c>
      <c r="T705" s="8">
        <f t="shared" si="61"/>
        <v>0</v>
      </c>
    </row>
    <row r="706" spans="1:20" ht="31.5">
      <c r="A706" s="627"/>
      <c r="B706" s="630"/>
      <c r="C706" s="679"/>
      <c r="D706" s="674"/>
      <c r="E706" s="677"/>
      <c r="F706" s="70" t="s">
        <v>109</v>
      </c>
      <c r="G706" s="69">
        <v>1</v>
      </c>
      <c r="H706" s="217">
        <v>0</v>
      </c>
      <c r="I706" s="218">
        <v>0</v>
      </c>
      <c r="J706" s="219">
        <v>0</v>
      </c>
      <c r="K706" s="219">
        <v>0</v>
      </c>
      <c r="L706" s="219">
        <v>0</v>
      </c>
      <c r="M706" s="219">
        <v>0</v>
      </c>
      <c r="N706" s="219">
        <v>0</v>
      </c>
      <c r="O706" s="219">
        <v>0</v>
      </c>
      <c r="P706" s="219">
        <v>0</v>
      </c>
      <c r="Q706" s="219">
        <v>0</v>
      </c>
      <c r="R706" s="219">
        <v>0</v>
      </c>
      <c r="S706" s="220">
        <v>0</v>
      </c>
      <c r="T706" s="8">
        <f t="shared" si="61"/>
        <v>0</v>
      </c>
    </row>
    <row r="707" spans="1:20">
      <c r="A707" s="627"/>
      <c r="B707" s="630"/>
      <c r="C707" s="679"/>
      <c r="D707" s="674"/>
      <c r="E707" s="677"/>
      <c r="F707" s="70" t="s">
        <v>79</v>
      </c>
      <c r="G707" s="69">
        <v>1</v>
      </c>
      <c r="H707" s="217">
        <v>0</v>
      </c>
      <c r="I707" s="218">
        <v>0</v>
      </c>
      <c r="J707" s="219">
        <v>0</v>
      </c>
      <c r="K707" s="219">
        <v>0</v>
      </c>
      <c r="L707" s="219">
        <v>0</v>
      </c>
      <c r="M707" s="219">
        <v>0</v>
      </c>
      <c r="N707" s="219">
        <v>0</v>
      </c>
      <c r="O707" s="219">
        <v>0</v>
      </c>
      <c r="P707" s="219">
        <v>0</v>
      </c>
      <c r="Q707" s="219">
        <v>0</v>
      </c>
      <c r="R707" s="219">
        <v>0</v>
      </c>
      <c r="S707" s="220">
        <v>0</v>
      </c>
      <c r="T707" s="8">
        <f t="shared" si="61"/>
        <v>0</v>
      </c>
    </row>
    <row r="708" spans="1:20">
      <c r="A708" s="627"/>
      <c r="B708" s="630"/>
      <c r="C708" s="679"/>
      <c r="D708" s="674"/>
      <c r="E708" s="677" t="s">
        <v>111</v>
      </c>
      <c r="F708" s="68" t="s">
        <v>107</v>
      </c>
      <c r="G708" s="69">
        <v>1</v>
      </c>
      <c r="H708" s="245">
        <v>0</v>
      </c>
      <c r="I708" s="218">
        <v>0</v>
      </c>
      <c r="J708" s="219">
        <v>0</v>
      </c>
      <c r="K708" s="219">
        <v>0</v>
      </c>
      <c r="L708" s="219">
        <v>0</v>
      </c>
      <c r="M708" s="219">
        <v>0</v>
      </c>
      <c r="N708" s="219">
        <v>0</v>
      </c>
      <c r="O708" s="219">
        <v>0</v>
      </c>
      <c r="P708" s="219">
        <v>0</v>
      </c>
      <c r="Q708" s="219">
        <v>0</v>
      </c>
      <c r="R708" s="219">
        <v>0</v>
      </c>
      <c r="S708" s="220">
        <v>0</v>
      </c>
      <c r="T708" s="8">
        <f t="shared" si="61"/>
        <v>0</v>
      </c>
    </row>
    <row r="709" spans="1:20" ht="47.25">
      <c r="A709" s="627"/>
      <c r="B709" s="630"/>
      <c r="C709" s="679"/>
      <c r="D709" s="674"/>
      <c r="E709" s="677"/>
      <c r="F709" s="68" t="s">
        <v>112</v>
      </c>
      <c r="G709" s="69">
        <v>1</v>
      </c>
      <c r="H709" s="245">
        <v>0</v>
      </c>
      <c r="I709" s="218">
        <v>0</v>
      </c>
      <c r="J709" s="219">
        <v>0</v>
      </c>
      <c r="K709" s="219">
        <v>0</v>
      </c>
      <c r="L709" s="219">
        <v>0</v>
      </c>
      <c r="M709" s="219">
        <v>0</v>
      </c>
      <c r="N709" s="219">
        <v>0</v>
      </c>
      <c r="O709" s="246">
        <v>0</v>
      </c>
      <c r="P709" s="246">
        <v>0</v>
      </c>
      <c r="Q709" s="246">
        <v>0</v>
      </c>
      <c r="R709" s="246">
        <v>0</v>
      </c>
      <c r="S709" s="247">
        <v>0</v>
      </c>
      <c r="T709" s="8">
        <f t="shared" si="61"/>
        <v>0</v>
      </c>
    </row>
    <row r="710" spans="1:20">
      <c r="A710" s="627"/>
      <c r="B710" s="630"/>
      <c r="C710" s="679"/>
      <c r="D710" s="674"/>
      <c r="E710" s="677"/>
      <c r="F710" s="70" t="s">
        <v>79</v>
      </c>
      <c r="G710" s="69">
        <v>1</v>
      </c>
      <c r="H710" s="217">
        <v>0</v>
      </c>
      <c r="I710" s="218">
        <v>0</v>
      </c>
      <c r="J710" s="219">
        <v>0</v>
      </c>
      <c r="K710" s="219">
        <v>0</v>
      </c>
      <c r="L710" s="219">
        <v>0</v>
      </c>
      <c r="M710" s="219">
        <v>0</v>
      </c>
      <c r="N710" s="219">
        <v>0</v>
      </c>
      <c r="O710" s="219">
        <v>0</v>
      </c>
      <c r="P710" s="219">
        <v>0</v>
      </c>
      <c r="Q710" s="219">
        <v>0</v>
      </c>
      <c r="R710" s="219">
        <v>0</v>
      </c>
      <c r="S710" s="220">
        <v>0</v>
      </c>
      <c r="T710" s="8">
        <f t="shared" si="61"/>
        <v>0</v>
      </c>
    </row>
    <row r="711" spans="1:20">
      <c r="A711" s="627"/>
      <c r="B711" s="630"/>
      <c r="C711" s="679"/>
      <c r="D711" s="674"/>
      <c r="E711" s="71" t="s">
        <v>34</v>
      </c>
      <c r="F711" s="70" t="s">
        <v>35</v>
      </c>
      <c r="G711" s="69">
        <v>1</v>
      </c>
      <c r="H711" s="217">
        <v>0</v>
      </c>
      <c r="I711" s="218">
        <v>0</v>
      </c>
      <c r="J711" s="219">
        <v>0</v>
      </c>
      <c r="K711" s="219">
        <v>0</v>
      </c>
      <c r="L711" s="219">
        <v>0</v>
      </c>
      <c r="M711" s="219">
        <v>0</v>
      </c>
      <c r="N711" s="219">
        <v>0</v>
      </c>
      <c r="O711" s="219">
        <v>0</v>
      </c>
      <c r="P711" s="219">
        <v>0</v>
      </c>
      <c r="Q711" s="219">
        <v>0</v>
      </c>
      <c r="R711" s="219">
        <v>0</v>
      </c>
      <c r="S711" s="220">
        <v>0</v>
      </c>
      <c r="T711" s="8">
        <f t="shared" si="61"/>
        <v>0</v>
      </c>
    </row>
    <row r="712" spans="1:20" ht="63.75" thickBot="1">
      <c r="A712" s="627"/>
      <c r="B712" s="630"/>
      <c r="C712" s="679"/>
      <c r="D712" s="675"/>
      <c r="E712" s="72" t="s">
        <v>36</v>
      </c>
      <c r="F712" s="73" t="s">
        <v>113</v>
      </c>
      <c r="G712" s="74">
        <v>1</v>
      </c>
      <c r="H712" s="217">
        <v>0</v>
      </c>
      <c r="I712" s="219">
        <v>0</v>
      </c>
      <c r="J712" s="219">
        <v>0</v>
      </c>
      <c r="K712" s="219">
        <v>0</v>
      </c>
      <c r="L712" s="219">
        <v>0</v>
      </c>
      <c r="M712" s="219">
        <v>0</v>
      </c>
      <c r="N712" s="219">
        <v>0</v>
      </c>
      <c r="O712" s="219">
        <v>0</v>
      </c>
      <c r="P712" s="219">
        <v>0</v>
      </c>
      <c r="Q712" s="219">
        <v>0</v>
      </c>
      <c r="R712" s="219">
        <v>0</v>
      </c>
      <c r="S712" s="220">
        <v>0</v>
      </c>
      <c r="T712" s="8">
        <f t="shared" si="61"/>
        <v>0</v>
      </c>
    </row>
    <row r="713" spans="1:20">
      <c r="A713" s="627"/>
      <c r="B713" s="630"/>
      <c r="C713" s="679"/>
      <c r="D713" s="684" t="s">
        <v>114</v>
      </c>
      <c r="E713" s="75" t="s">
        <v>233</v>
      </c>
      <c r="F713" s="76" t="s">
        <v>116</v>
      </c>
      <c r="G713" s="77">
        <v>1</v>
      </c>
      <c r="H713" s="239">
        <v>0</v>
      </c>
      <c r="I713" s="240">
        <v>0</v>
      </c>
      <c r="J713" s="215">
        <v>0</v>
      </c>
      <c r="K713" s="240">
        <v>0</v>
      </c>
      <c r="L713" s="240">
        <v>0</v>
      </c>
      <c r="M713" s="240">
        <v>0</v>
      </c>
      <c r="N713" s="240">
        <v>0</v>
      </c>
      <c r="O713" s="240">
        <v>0</v>
      </c>
      <c r="P713" s="240">
        <v>0</v>
      </c>
      <c r="Q713" s="240">
        <v>0</v>
      </c>
      <c r="R713" s="240">
        <v>0</v>
      </c>
      <c r="S713" s="243">
        <v>0</v>
      </c>
      <c r="T713" s="8">
        <f t="shared" ref="T713:T732" si="62">SUM(H713:S713)/12</f>
        <v>0</v>
      </c>
    </row>
    <row r="714" spans="1:20">
      <c r="A714" s="627"/>
      <c r="B714" s="630"/>
      <c r="C714" s="679"/>
      <c r="D714" s="684"/>
      <c r="E714" s="78" t="s">
        <v>117</v>
      </c>
      <c r="F714" s="76" t="s">
        <v>59</v>
      </c>
      <c r="G714" s="79">
        <v>1</v>
      </c>
      <c r="H714" s="245">
        <v>0</v>
      </c>
      <c r="I714" s="250">
        <v>0</v>
      </c>
      <c r="J714" s="246">
        <v>0</v>
      </c>
      <c r="K714" s="246">
        <v>0</v>
      </c>
      <c r="L714" s="219">
        <v>0</v>
      </c>
      <c r="M714" s="246">
        <v>0</v>
      </c>
      <c r="N714" s="246">
        <v>0</v>
      </c>
      <c r="O714" s="246">
        <v>0</v>
      </c>
      <c r="P714" s="246">
        <v>0</v>
      </c>
      <c r="Q714" s="246">
        <v>0</v>
      </c>
      <c r="R714" s="246">
        <v>0</v>
      </c>
      <c r="S714" s="247">
        <v>0</v>
      </c>
      <c r="T714" s="8">
        <f t="shared" si="62"/>
        <v>0</v>
      </c>
    </row>
    <row r="715" spans="1:20">
      <c r="A715" s="627"/>
      <c r="B715" s="630"/>
      <c r="C715" s="679"/>
      <c r="D715" s="684"/>
      <c r="E715" s="686" t="s">
        <v>75</v>
      </c>
      <c r="F715" s="80" t="s">
        <v>60</v>
      </c>
      <c r="G715" s="79">
        <v>1</v>
      </c>
      <c r="H715" s="245">
        <v>0</v>
      </c>
      <c r="I715" s="250">
        <v>0</v>
      </c>
      <c r="J715" s="246">
        <v>0</v>
      </c>
      <c r="K715" s="219">
        <v>0</v>
      </c>
      <c r="L715" s="219">
        <v>0</v>
      </c>
      <c r="M715" s="219">
        <v>0</v>
      </c>
      <c r="N715" s="219">
        <v>0</v>
      </c>
      <c r="O715" s="246">
        <v>0</v>
      </c>
      <c r="P715" s="246">
        <v>0</v>
      </c>
      <c r="Q715" s="246">
        <v>0</v>
      </c>
      <c r="R715" s="246">
        <v>0</v>
      </c>
      <c r="S715" s="247">
        <v>0</v>
      </c>
      <c r="T715" s="8">
        <f t="shared" si="62"/>
        <v>0</v>
      </c>
    </row>
    <row r="716" spans="1:20" ht="30">
      <c r="A716" s="627"/>
      <c r="B716" s="630"/>
      <c r="C716" s="679"/>
      <c r="D716" s="684"/>
      <c r="E716" s="687"/>
      <c r="F716" s="80" t="s">
        <v>118</v>
      </c>
      <c r="G716" s="79">
        <v>0</v>
      </c>
      <c r="H716" s="217">
        <v>0</v>
      </c>
      <c r="I716" s="218">
        <v>0</v>
      </c>
      <c r="J716" s="219">
        <v>0</v>
      </c>
      <c r="K716" s="219">
        <v>0</v>
      </c>
      <c r="L716" s="219">
        <v>0</v>
      </c>
      <c r="M716" s="219">
        <v>0</v>
      </c>
      <c r="N716" s="219">
        <v>0</v>
      </c>
      <c r="O716" s="219">
        <v>0</v>
      </c>
      <c r="P716" s="219">
        <v>0</v>
      </c>
      <c r="Q716" s="219">
        <v>0</v>
      </c>
      <c r="R716" s="219">
        <v>0</v>
      </c>
      <c r="S716" s="220">
        <v>0</v>
      </c>
      <c r="T716" s="8">
        <f t="shared" si="62"/>
        <v>0</v>
      </c>
    </row>
    <row r="717" spans="1:20">
      <c r="A717" s="627"/>
      <c r="B717" s="630"/>
      <c r="C717" s="679"/>
      <c r="D717" s="684"/>
      <c r="E717" s="688"/>
      <c r="F717" s="80" t="s">
        <v>79</v>
      </c>
      <c r="G717" s="79">
        <v>1</v>
      </c>
      <c r="H717" s="217">
        <v>0</v>
      </c>
      <c r="I717" s="218">
        <v>0</v>
      </c>
      <c r="J717" s="219">
        <v>0</v>
      </c>
      <c r="K717" s="219">
        <v>0</v>
      </c>
      <c r="L717" s="219">
        <v>0</v>
      </c>
      <c r="M717" s="219">
        <v>0</v>
      </c>
      <c r="N717" s="219">
        <v>0</v>
      </c>
      <c r="O717" s="219">
        <v>0</v>
      </c>
      <c r="P717" s="219">
        <v>0</v>
      </c>
      <c r="Q717" s="219">
        <v>0</v>
      </c>
      <c r="R717" s="219">
        <v>0</v>
      </c>
      <c r="S717" s="220">
        <v>0</v>
      </c>
      <c r="T717" s="8">
        <f t="shared" si="62"/>
        <v>0</v>
      </c>
    </row>
    <row r="718" spans="1:20">
      <c r="A718" s="627"/>
      <c r="B718" s="630"/>
      <c r="C718" s="679"/>
      <c r="D718" s="684"/>
      <c r="E718" s="78" t="s">
        <v>34</v>
      </c>
      <c r="F718" s="80" t="s">
        <v>35</v>
      </c>
      <c r="G718" s="79">
        <v>1</v>
      </c>
      <c r="H718" s="217">
        <v>0</v>
      </c>
      <c r="I718" s="218">
        <v>0</v>
      </c>
      <c r="J718" s="219">
        <v>0</v>
      </c>
      <c r="K718" s="219">
        <v>0</v>
      </c>
      <c r="L718" s="219">
        <v>0</v>
      </c>
      <c r="M718" s="219">
        <v>0</v>
      </c>
      <c r="N718" s="219">
        <v>0</v>
      </c>
      <c r="O718" s="219">
        <v>0</v>
      </c>
      <c r="P718" s="219">
        <v>0</v>
      </c>
      <c r="Q718" s="219">
        <v>0</v>
      </c>
      <c r="R718" s="219">
        <v>0</v>
      </c>
      <c r="S718" s="220">
        <v>0</v>
      </c>
      <c r="T718" s="8">
        <f t="shared" si="62"/>
        <v>0</v>
      </c>
    </row>
    <row r="719" spans="1:20" ht="45">
      <c r="A719" s="627"/>
      <c r="B719" s="630"/>
      <c r="C719" s="679"/>
      <c r="D719" s="684"/>
      <c r="E719" s="78" t="s">
        <v>36</v>
      </c>
      <c r="F719" s="80" t="s">
        <v>119</v>
      </c>
      <c r="G719" s="79">
        <v>1</v>
      </c>
      <c r="H719" s="217">
        <v>0</v>
      </c>
      <c r="I719" s="218">
        <v>0</v>
      </c>
      <c r="J719" s="219">
        <v>0</v>
      </c>
      <c r="K719" s="219">
        <v>0</v>
      </c>
      <c r="L719" s="219">
        <v>0</v>
      </c>
      <c r="M719" s="219">
        <v>0</v>
      </c>
      <c r="N719" s="219">
        <v>0</v>
      </c>
      <c r="O719" s="219">
        <v>0</v>
      </c>
      <c r="P719" s="219">
        <v>0</v>
      </c>
      <c r="Q719" s="219">
        <v>0</v>
      </c>
      <c r="R719" s="219">
        <v>0</v>
      </c>
      <c r="S719" s="220">
        <v>0</v>
      </c>
      <c r="T719" s="8">
        <f t="shared" si="62"/>
        <v>0</v>
      </c>
    </row>
    <row r="720" spans="1:20" ht="16.5" thickBot="1">
      <c r="A720" s="627"/>
      <c r="B720" s="630"/>
      <c r="C720" s="679"/>
      <c r="D720" s="685"/>
      <c r="E720" s="81" t="s">
        <v>38</v>
      </c>
      <c r="F720" s="82" t="s">
        <v>52</v>
      </c>
      <c r="G720" s="83">
        <v>1</v>
      </c>
      <c r="H720" s="221">
        <v>0</v>
      </c>
      <c r="I720" s="222">
        <v>0</v>
      </c>
      <c r="J720" s="223">
        <v>0</v>
      </c>
      <c r="K720" s="223">
        <v>0</v>
      </c>
      <c r="L720" s="223">
        <v>0</v>
      </c>
      <c r="M720" s="223">
        <v>0</v>
      </c>
      <c r="N720" s="223">
        <v>0</v>
      </c>
      <c r="O720" s="223">
        <v>0</v>
      </c>
      <c r="P720" s="223">
        <v>0</v>
      </c>
      <c r="Q720" s="223">
        <v>0</v>
      </c>
      <c r="R720" s="223">
        <v>0</v>
      </c>
      <c r="S720" s="224">
        <v>0</v>
      </c>
      <c r="T720" s="8">
        <f t="shared" si="62"/>
        <v>0</v>
      </c>
    </row>
    <row r="721" spans="1:20">
      <c r="A721" s="627"/>
      <c r="B721" s="630"/>
      <c r="C721" s="679"/>
      <c r="D721" s="642" t="s">
        <v>120</v>
      </c>
      <c r="E721" s="84" t="s">
        <v>121</v>
      </c>
      <c r="F721" s="85" t="s">
        <v>116</v>
      </c>
      <c r="G721" s="86">
        <v>1</v>
      </c>
      <c r="H721" s="255">
        <v>0</v>
      </c>
      <c r="I721" s="229">
        <v>0</v>
      </c>
      <c r="J721" s="256">
        <v>0</v>
      </c>
      <c r="K721" s="256">
        <v>0</v>
      </c>
      <c r="L721" s="253">
        <v>0</v>
      </c>
      <c r="M721" s="253">
        <v>0</v>
      </c>
      <c r="N721" s="253">
        <v>0</v>
      </c>
      <c r="O721" s="253">
        <v>0</v>
      </c>
      <c r="P721" s="253">
        <v>0</v>
      </c>
      <c r="Q721" s="253">
        <v>0</v>
      </c>
      <c r="R721" s="253">
        <v>0</v>
      </c>
      <c r="S721" s="254">
        <v>0</v>
      </c>
      <c r="T721" s="8">
        <f t="shared" si="62"/>
        <v>0</v>
      </c>
    </row>
    <row r="722" spans="1:20" ht="31.5">
      <c r="A722" s="627"/>
      <c r="B722" s="630"/>
      <c r="C722" s="679"/>
      <c r="D722" s="643"/>
      <c r="E722" s="37" t="s">
        <v>122</v>
      </c>
      <c r="F722" s="87" t="s">
        <v>59</v>
      </c>
      <c r="G722" s="41">
        <v>1</v>
      </c>
      <c r="H722" s="245">
        <v>0</v>
      </c>
      <c r="I722" s="249">
        <v>0</v>
      </c>
      <c r="J722" s="246">
        <v>0</v>
      </c>
      <c r="K722" s="219">
        <v>0</v>
      </c>
      <c r="L722" s="219">
        <v>0</v>
      </c>
      <c r="M722" s="219">
        <v>0</v>
      </c>
      <c r="N722" s="219">
        <v>0</v>
      </c>
      <c r="O722" s="246">
        <v>0</v>
      </c>
      <c r="P722" s="246">
        <v>0</v>
      </c>
      <c r="Q722" s="246">
        <v>0</v>
      </c>
      <c r="R722" s="246">
        <v>0</v>
      </c>
      <c r="S722" s="247">
        <v>0</v>
      </c>
      <c r="T722" s="8">
        <f t="shared" si="62"/>
        <v>0</v>
      </c>
    </row>
    <row r="723" spans="1:20">
      <c r="A723" s="627"/>
      <c r="B723" s="630"/>
      <c r="C723" s="679"/>
      <c r="D723" s="643"/>
      <c r="E723" s="600" t="s">
        <v>75</v>
      </c>
      <c r="F723" s="88" t="s">
        <v>60</v>
      </c>
      <c r="G723" s="41">
        <v>1</v>
      </c>
      <c r="H723" s="245">
        <v>0</v>
      </c>
      <c r="I723" s="250">
        <v>0</v>
      </c>
      <c r="J723" s="246">
        <v>0</v>
      </c>
      <c r="K723" s="219">
        <v>0</v>
      </c>
      <c r="L723" s="219">
        <v>0</v>
      </c>
      <c r="M723" s="219">
        <v>0</v>
      </c>
      <c r="N723" s="219">
        <v>0</v>
      </c>
      <c r="O723" s="246">
        <v>0</v>
      </c>
      <c r="P723" s="246">
        <v>0</v>
      </c>
      <c r="Q723" s="246">
        <v>0</v>
      </c>
      <c r="R723" s="246">
        <v>0</v>
      </c>
      <c r="S723" s="247">
        <v>0</v>
      </c>
      <c r="T723" s="8">
        <f t="shared" si="62"/>
        <v>0</v>
      </c>
    </row>
    <row r="724" spans="1:20">
      <c r="A724" s="627"/>
      <c r="B724" s="630"/>
      <c r="C724" s="679"/>
      <c r="D724" s="643"/>
      <c r="E724" s="601"/>
      <c r="F724" s="88" t="s">
        <v>79</v>
      </c>
      <c r="G724" s="41">
        <v>1</v>
      </c>
      <c r="H724" s="217">
        <v>0</v>
      </c>
      <c r="I724" s="218">
        <v>0</v>
      </c>
      <c r="J724" s="219">
        <v>0</v>
      </c>
      <c r="K724" s="219">
        <v>0</v>
      </c>
      <c r="L724" s="219">
        <v>0</v>
      </c>
      <c r="M724" s="219">
        <v>0</v>
      </c>
      <c r="N724" s="219">
        <v>0</v>
      </c>
      <c r="O724" s="219">
        <v>0</v>
      </c>
      <c r="P724" s="219">
        <v>0</v>
      </c>
      <c r="Q724" s="219">
        <v>0</v>
      </c>
      <c r="R724" s="219">
        <v>0</v>
      </c>
      <c r="S724" s="220">
        <v>0</v>
      </c>
      <c r="T724" s="8">
        <f t="shared" si="62"/>
        <v>0</v>
      </c>
    </row>
    <row r="725" spans="1:20" ht="31.5">
      <c r="A725" s="627"/>
      <c r="B725" s="630"/>
      <c r="C725" s="679"/>
      <c r="D725" s="643"/>
      <c r="E725" s="601"/>
      <c r="F725" s="88" t="s">
        <v>123</v>
      </c>
      <c r="G725" s="89">
        <v>0.01</v>
      </c>
      <c r="H725" s="217">
        <v>0</v>
      </c>
      <c r="I725" s="218">
        <v>0</v>
      </c>
      <c r="J725" s="219">
        <v>0</v>
      </c>
      <c r="K725" s="219">
        <v>0</v>
      </c>
      <c r="L725" s="219">
        <v>0</v>
      </c>
      <c r="M725" s="219">
        <v>0</v>
      </c>
      <c r="N725" s="219">
        <v>0</v>
      </c>
      <c r="O725" s="219">
        <v>0</v>
      </c>
      <c r="P725" s="219">
        <v>0</v>
      </c>
      <c r="Q725" s="219">
        <v>0</v>
      </c>
      <c r="R725" s="219">
        <v>0</v>
      </c>
      <c r="S725" s="220">
        <v>0</v>
      </c>
      <c r="T725" s="8">
        <f t="shared" si="62"/>
        <v>0</v>
      </c>
    </row>
    <row r="726" spans="1:20">
      <c r="A726" s="627"/>
      <c r="B726" s="630"/>
      <c r="C726" s="679"/>
      <c r="D726" s="643"/>
      <c r="E726" s="601"/>
      <c r="F726" s="88" t="s">
        <v>124</v>
      </c>
      <c r="G726" s="41">
        <v>1</v>
      </c>
      <c r="H726" s="217">
        <v>0</v>
      </c>
      <c r="I726" s="218">
        <v>0</v>
      </c>
      <c r="J726" s="219">
        <v>0</v>
      </c>
      <c r="K726" s="219">
        <v>0</v>
      </c>
      <c r="L726" s="219">
        <v>0</v>
      </c>
      <c r="M726" s="219">
        <v>0</v>
      </c>
      <c r="N726" s="219">
        <v>0</v>
      </c>
      <c r="O726" s="219">
        <v>0</v>
      </c>
      <c r="P726" s="219">
        <v>0</v>
      </c>
      <c r="Q726" s="219">
        <v>0</v>
      </c>
      <c r="R726" s="219">
        <v>0</v>
      </c>
      <c r="S726" s="220">
        <v>0</v>
      </c>
      <c r="T726" s="8">
        <f t="shared" si="62"/>
        <v>0</v>
      </c>
    </row>
    <row r="727" spans="1:20" ht="31.5">
      <c r="A727" s="627"/>
      <c r="B727" s="630"/>
      <c r="C727" s="679"/>
      <c r="D727" s="643"/>
      <c r="E727" s="602"/>
      <c r="F727" s="88" t="s">
        <v>125</v>
      </c>
      <c r="G727" s="41">
        <v>1</v>
      </c>
      <c r="H727" s="217">
        <v>0</v>
      </c>
      <c r="I727" s="218">
        <v>0</v>
      </c>
      <c r="J727" s="219">
        <v>0</v>
      </c>
      <c r="K727" s="219">
        <v>0</v>
      </c>
      <c r="L727" s="219">
        <v>0</v>
      </c>
      <c r="M727" s="219">
        <v>0</v>
      </c>
      <c r="N727" s="219">
        <v>0</v>
      </c>
      <c r="O727" s="219">
        <v>0</v>
      </c>
      <c r="P727" s="219">
        <v>0</v>
      </c>
      <c r="Q727" s="219">
        <v>0</v>
      </c>
      <c r="R727" s="219">
        <v>0</v>
      </c>
      <c r="S727" s="220">
        <v>0</v>
      </c>
      <c r="T727" s="8">
        <f t="shared" si="62"/>
        <v>0</v>
      </c>
    </row>
    <row r="728" spans="1:20">
      <c r="A728" s="627"/>
      <c r="B728" s="630"/>
      <c r="C728" s="679"/>
      <c r="D728" s="643"/>
      <c r="E728" s="37" t="s">
        <v>34</v>
      </c>
      <c r="F728" s="88" t="s">
        <v>35</v>
      </c>
      <c r="G728" s="41">
        <v>1</v>
      </c>
      <c r="H728" s="217">
        <v>0</v>
      </c>
      <c r="I728" s="218">
        <v>0</v>
      </c>
      <c r="J728" s="219">
        <v>0</v>
      </c>
      <c r="K728" s="219">
        <v>0</v>
      </c>
      <c r="L728" s="219">
        <v>0</v>
      </c>
      <c r="M728" s="219">
        <v>0</v>
      </c>
      <c r="N728" s="219">
        <v>0</v>
      </c>
      <c r="O728" s="219">
        <v>0</v>
      </c>
      <c r="P728" s="219">
        <v>0</v>
      </c>
      <c r="Q728" s="219">
        <v>0</v>
      </c>
      <c r="R728" s="219">
        <v>0</v>
      </c>
      <c r="S728" s="220">
        <v>0</v>
      </c>
      <c r="T728" s="8">
        <f t="shared" si="62"/>
        <v>0</v>
      </c>
    </row>
    <row r="729" spans="1:20" ht="63">
      <c r="A729" s="627"/>
      <c r="B729" s="630"/>
      <c r="C729" s="679"/>
      <c r="D729" s="643"/>
      <c r="E729" s="37" t="s">
        <v>36</v>
      </c>
      <c r="F729" s="88" t="s">
        <v>126</v>
      </c>
      <c r="G729" s="41">
        <v>1</v>
      </c>
      <c r="H729" s="217">
        <v>0</v>
      </c>
      <c r="I729" s="218">
        <v>0</v>
      </c>
      <c r="J729" s="219">
        <v>0</v>
      </c>
      <c r="K729" s="219">
        <v>0</v>
      </c>
      <c r="L729" s="219">
        <v>0</v>
      </c>
      <c r="M729" s="219">
        <v>0</v>
      </c>
      <c r="N729" s="219">
        <v>0</v>
      </c>
      <c r="O729" s="219">
        <v>0</v>
      </c>
      <c r="P729" s="219">
        <v>0</v>
      </c>
      <c r="Q729" s="219">
        <v>0</v>
      </c>
      <c r="R729" s="219">
        <v>0</v>
      </c>
      <c r="S729" s="220">
        <v>0</v>
      </c>
      <c r="T729" s="8">
        <f t="shared" si="62"/>
        <v>0</v>
      </c>
    </row>
    <row r="730" spans="1:20" ht="16.5" thickBot="1">
      <c r="A730" s="627"/>
      <c r="B730" s="630"/>
      <c r="C730" s="679"/>
      <c r="D730" s="644"/>
      <c r="E730" s="43" t="s">
        <v>38</v>
      </c>
      <c r="F730" s="90" t="s">
        <v>39</v>
      </c>
      <c r="G730" s="45">
        <v>1</v>
      </c>
      <c r="H730" s="221">
        <v>0</v>
      </c>
      <c r="I730" s="222">
        <v>0</v>
      </c>
      <c r="J730" s="223">
        <v>0</v>
      </c>
      <c r="K730" s="223">
        <v>0</v>
      </c>
      <c r="L730" s="223">
        <v>0</v>
      </c>
      <c r="M730" s="219">
        <v>0</v>
      </c>
      <c r="N730" s="223">
        <v>0</v>
      </c>
      <c r="O730" s="223">
        <v>0</v>
      </c>
      <c r="P730" s="223">
        <v>0</v>
      </c>
      <c r="Q730" s="223">
        <v>0</v>
      </c>
      <c r="R730" s="223">
        <v>0</v>
      </c>
      <c r="S730" s="224">
        <v>0</v>
      </c>
      <c r="T730" s="8">
        <f t="shared" si="62"/>
        <v>0</v>
      </c>
    </row>
    <row r="731" spans="1:20">
      <c r="A731" s="627"/>
      <c r="B731" s="630"/>
      <c r="C731" s="679"/>
      <c r="D731" s="603" t="s">
        <v>127</v>
      </c>
      <c r="E731" s="91" t="s">
        <v>128</v>
      </c>
      <c r="F731" s="47" t="s">
        <v>116</v>
      </c>
      <c r="G731" s="48">
        <v>1</v>
      </c>
      <c r="H731" s="213">
        <v>0</v>
      </c>
      <c r="I731" s="218">
        <v>0</v>
      </c>
      <c r="J731" s="240">
        <v>0</v>
      </c>
      <c r="K731" s="240">
        <v>0</v>
      </c>
      <c r="L731" s="240">
        <v>0</v>
      </c>
      <c r="M731" s="240">
        <v>0</v>
      </c>
      <c r="N731" s="240">
        <v>0</v>
      </c>
      <c r="O731" s="240">
        <v>0</v>
      </c>
      <c r="P731" s="240">
        <v>0</v>
      </c>
      <c r="Q731" s="240">
        <v>0</v>
      </c>
      <c r="R731" s="240">
        <v>0</v>
      </c>
      <c r="S731" s="243">
        <v>0</v>
      </c>
      <c r="T731" s="8">
        <f t="shared" si="62"/>
        <v>0</v>
      </c>
    </row>
    <row r="732" spans="1:20" ht="47.25">
      <c r="A732" s="627"/>
      <c r="B732" s="630"/>
      <c r="C732" s="679"/>
      <c r="D732" s="604"/>
      <c r="E732" s="92" t="s">
        <v>129</v>
      </c>
      <c r="F732" s="93" t="s">
        <v>130</v>
      </c>
      <c r="G732" s="51">
        <v>1</v>
      </c>
      <c r="H732" s="245">
        <v>0</v>
      </c>
      <c r="I732" s="218">
        <v>0</v>
      </c>
      <c r="J732" s="219">
        <v>0</v>
      </c>
      <c r="K732" s="219">
        <v>0</v>
      </c>
      <c r="L732" s="219">
        <v>0</v>
      </c>
      <c r="M732" s="219">
        <v>0</v>
      </c>
      <c r="N732" s="219">
        <v>0</v>
      </c>
      <c r="O732" s="219">
        <v>0</v>
      </c>
      <c r="P732" s="219">
        <v>0</v>
      </c>
      <c r="Q732" s="219">
        <v>0</v>
      </c>
      <c r="R732" s="219">
        <v>0</v>
      </c>
      <c r="S732" s="220">
        <v>0</v>
      </c>
      <c r="T732" s="8">
        <f t="shared" si="62"/>
        <v>0</v>
      </c>
    </row>
    <row r="733" spans="1:20" ht="31.5">
      <c r="A733" s="627"/>
      <c r="B733" s="630"/>
      <c r="C733" s="679"/>
      <c r="D733" s="604"/>
      <c r="E733" s="606" t="s">
        <v>75</v>
      </c>
      <c r="F733" s="93" t="s">
        <v>131</v>
      </c>
      <c r="G733" s="51">
        <v>8.0000000000000002E-3</v>
      </c>
      <c r="H733" s="245">
        <v>0</v>
      </c>
      <c r="I733" s="218">
        <v>0</v>
      </c>
      <c r="J733" s="219">
        <v>0</v>
      </c>
      <c r="K733" s="219">
        <v>0</v>
      </c>
      <c r="L733" s="219">
        <v>0</v>
      </c>
      <c r="M733" s="219">
        <v>0</v>
      </c>
      <c r="N733" s="219">
        <v>0</v>
      </c>
      <c r="O733" s="219">
        <v>0</v>
      </c>
      <c r="P733" s="219">
        <v>0</v>
      </c>
      <c r="Q733" s="219">
        <v>0</v>
      </c>
      <c r="R733" s="219">
        <v>0</v>
      </c>
      <c r="S733" s="219">
        <v>0</v>
      </c>
      <c r="T733" s="94">
        <f t="shared" ref="T733:T735" si="63">SUM(H733:S733)/12</f>
        <v>0</v>
      </c>
    </row>
    <row r="734" spans="1:20" ht="47.25">
      <c r="A734" s="627"/>
      <c r="B734" s="630"/>
      <c r="C734" s="679"/>
      <c r="D734" s="604"/>
      <c r="E734" s="607"/>
      <c r="F734" s="93" t="s">
        <v>132</v>
      </c>
      <c r="G734" s="51">
        <v>1</v>
      </c>
      <c r="H734" s="217">
        <v>0</v>
      </c>
      <c r="I734" s="218">
        <v>0</v>
      </c>
      <c r="J734" s="219">
        <v>0</v>
      </c>
      <c r="K734" s="219">
        <v>0</v>
      </c>
      <c r="L734" s="219">
        <v>0</v>
      </c>
      <c r="M734" s="219">
        <v>0</v>
      </c>
      <c r="N734" s="219">
        <v>0</v>
      </c>
      <c r="O734" s="219">
        <v>0</v>
      </c>
      <c r="P734" s="219">
        <v>0</v>
      </c>
      <c r="Q734" s="219">
        <v>0</v>
      </c>
      <c r="R734" s="219">
        <v>0</v>
      </c>
      <c r="S734" s="219">
        <v>0</v>
      </c>
      <c r="T734" s="94">
        <f t="shared" si="63"/>
        <v>0</v>
      </c>
    </row>
    <row r="735" spans="1:20" ht="31.5">
      <c r="A735" s="627"/>
      <c r="B735" s="630"/>
      <c r="C735" s="679"/>
      <c r="D735" s="604"/>
      <c r="E735" s="607"/>
      <c r="F735" s="93" t="s">
        <v>133</v>
      </c>
      <c r="G735" s="51">
        <v>1</v>
      </c>
      <c r="H735" s="217">
        <v>0</v>
      </c>
      <c r="I735" s="218">
        <v>0</v>
      </c>
      <c r="J735" s="219">
        <v>0</v>
      </c>
      <c r="K735" s="219">
        <v>0</v>
      </c>
      <c r="L735" s="219">
        <v>0</v>
      </c>
      <c r="M735" s="219">
        <v>0</v>
      </c>
      <c r="N735" s="219">
        <v>0</v>
      </c>
      <c r="O735" s="219">
        <v>0</v>
      </c>
      <c r="P735" s="219">
        <v>0</v>
      </c>
      <c r="Q735" s="219">
        <v>0</v>
      </c>
      <c r="R735" s="219">
        <v>0</v>
      </c>
      <c r="S735" s="219">
        <v>0</v>
      </c>
      <c r="T735" s="94">
        <f t="shared" si="63"/>
        <v>0</v>
      </c>
    </row>
    <row r="736" spans="1:20">
      <c r="A736" s="627"/>
      <c r="B736" s="630"/>
      <c r="C736" s="679"/>
      <c r="D736" s="604"/>
      <c r="E736" s="608"/>
      <c r="F736" s="93" t="s">
        <v>79</v>
      </c>
      <c r="G736" s="51">
        <v>1</v>
      </c>
      <c r="H736" s="217">
        <v>0</v>
      </c>
      <c r="I736" s="218">
        <v>0</v>
      </c>
      <c r="J736" s="219">
        <v>0</v>
      </c>
      <c r="K736" s="219">
        <v>0</v>
      </c>
      <c r="L736" s="219">
        <v>0</v>
      </c>
      <c r="M736" s="219">
        <v>0</v>
      </c>
      <c r="N736" s="219">
        <v>0</v>
      </c>
      <c r="O736" s="219">
        <v>0</v>
      </c>
      <c r="P736" s="219">
        <v>0</v>
      </c>
      <c r="Q736" s="219">
        <v>0</v>
      </c>
      <c r="R736" s="232">
        <v>0</v>
      </c>
      <c r="S736" s="220">
        <v>0</v>
      </c>
      <c r="T736" s="8">
        <f t="shared" ref="T736:T741" si="64">SUM(H736:S736)/12</f>
        <v>0</v>
      </c>
    </row>
    <row r="737" spans="1:20">
      <c r="A737" s="627"/>
      <c r="B737" s="630"/>
      <c r="C737" s="679"/>
      <c r="D737" s="604"/>
      <c r="E737" s="92" t="s">
        <v>34</v>
      </c>
      <c r="F737" s="93" t="s">
        <v>35</v>
      </c>
      <c r="G737" s="51">
        <v>1</v>
      </c>
      <c r="H737" s="217">
        <v>0</v>
      </c>
      <c r="I737" s="218">
        <v>0</v>
      </c>
      <c r="J737" s="219">
        <v>0</v>
      </c>
      <c r="K737" s="219">
        <v>0</v>
      </c>
      <c r="L737" s="219">
        <v>0</v>
      </c>
      <c r="M737" s="219">
        <v>0</v>
      </c>
      <c r="N737" s="219">
        <v>0</v>
      </c>
      <c r="O737" s="219">
        <v>0</v>
      </c>
      <c r="P737" s="219">
        <v>0</v>
      </c>
      <c r="Q737" s="219">
        <v>0</v>
      </c>
      <c r="R737" s="219">
        <v>0</v>
      </c>
      <c r="S737" s="220">
        <v>0</v>
      </c>
      <c r="T737" s="8">
        <f t="shared" si="64"/>
        <v>0</v>
      </c>
    </row>
    <row r="738" spans="1:20" ht="47.25">
      <c r="A738" s="627"/>
      <c r="B738" s="630"/>
      <c r="C738" s="679"/>
      <c r="D738" s="604"/>
      <c r="E738" s="92" t="s">
        <v>36</v>
      </c>
      <c r="F738" s="93" t="s">
        <v>134</v>
      </c>
      <c r="G738" s="51">
        <v>1</v>
      </c>
      <c r="H738" s="217">
        <v>0</v>
      </c>
      <c r="I738" s="218">
        <v>0</v>
      </c>
      <c r="J738" s="219">
        <v>0</v>
      </c>
      <c r="K738" s="219">
        <v>0</v>
      </c>
      <c r="L738" s="219">
        <v>0</v>
      </c>
      <c r="M738" s="219">
        <v>0</v>
      </c>
      <c r="N738" s="219">
        <v>0</v>
      </c>
      <c r="O738" s="219">
        <v>0</v>
      </c>
      <c r="P738" s="219">
        <v>0</v>
      </c>
      <c r="Q738" s="219">
        <v>0</v>
      </c>
      <c r="R738" s="219">
        <v>0</v>
      </c>
      <c r="S738" s="220">
        <v>0</v>
      </c>
      <c r="T738" s="8">
        <f t="shared" si="64"/>
        <v>0</v>
      </c>
    </row>
    <row r="739" spans="1:20" ht="32.25" thickBot="1">
      <c r="A739" s="627"/>
      <c r="B739" s="630"/>
      <c r="C739" s="679"/>
      <c r="D739" s="605"/>
      <c r="E739" s="95" t="s">
        <v>38</v>
      </c>
      <c r="F739" s="96" t="s">
        <v>135</v>
      </c>
      <c r="G739" s="54">
        <v>1</v>
      </c>
      <c r="H739" s="221">
        <v>0</v>
      </c>
      <c r="I739" s="222">
        <v>0</v>
      </c>
      <c r="J739" s="223">
        <v>0</v>
      </c>
      <c r="K739" s="223">
        <v>0</v>
      </c>
      <c r="L739" s="223">
        <v>0</v>
      </c>
      <c r="M739" s="219">
        <v>0</v>
      </c>
      <c r="N739" s="223">
        <v>0</v>
      </c>
      <c r="O739" s="223">
        <v>0</v>
      </c>
      <c r="P739" s="223">
        <v>0</v>
      </c>
      <c r="Q739" s="223">
        <v>0</v>
      </c>
      <c r="R739" s="223">
        <v>0</v>
      </c>
      <c r="S739" s="224">
        <v>0</v>
      </c>
      <c r="T739" s="8">
        <f t="shared" si="64"/>
        <v>0</v>
      </c>
    </row>
    <row r="740" spans="1:20" ht="47.25">
      <c r="A740" s="627"/>
      <c r="B740" s="630"/>
      <c r="C740" s="679"/>
      <c r="D740" s="609" t="s">
        <v>136</v>
      </c>
      <c r="E740" s="97" t="s">
        <v>137</v>
      </c>
      <c r="F740" s="57" t="s">
        <v>116</v>
      </c>
      <c r="G740" s="58">
        <v>1</v>
      </c>
      <c r="H740" s="239">
        <v>0</v>
      </c>
      <c r="I740" s="250">
        <v>0</v>
      </c>
      <c r="J740" s="215">
        <v>0</v>
      </c>
      <c r="K740" s="240">
        <v>0</v>
      </c>
      <c r="L740" s="240">
        <v>0</v>
      </c>
      <c r="M740" s="253">
        <v>0</v>
      </c>
      <c r="N740" s="240">
        <v>0</v>
      </c>
      <c r="O740" s="240">
        <v>0</v>
      </c>
      <c r="P740" s="240">
        <v>0</v>
      </c>
      <c r="Q740" s="240">
        <v>0</v>
      </c>
      <c r="R740" s="240">
        <v>0</v>
      </c>
      <c r="S740" s="243">
        <v>0</v>
      </c>
      <c r="T740" s="8">
        <f t="shared" si="64"/>
        <v>0</v>
      </c>
    </row>
    <row r="741" spans="1:20" ht="31.5">
      <c r="A741" s="627"/>
      <c r="B741" s="630"/>
      <c r="C741" s="679"/>
      <c r="D741" s="610"/>
      <c r="E741" s="62" t="s">
        <v>122</v>
      </c>
      <c r="F741" s="98" t="s">
        <v>130</v>
      </c>
      <c r="G741" s="60">
        <v>1</v>
      </c>
      <c r="H741" s="245">
        <v>0</v>
      </c>
      <c r="I741" s="250">
        <v>0</v>
      </c>
      <c r="J741" s="219">
        <v>0</v>
      </c>
      <c r="K741" s="219">
        <v>0</v>
      </c>
      <c r="L741" s="219">
        <v>0</v>
      </c>
      <c r="M741" s="246">
        <v>0</v>
      </c>
      <c r="N741" s="246">
        <v>0</v>
      </c>
      <c r="O741" s="246">
        <v>0</v>
      </c>
      <c r="P741" s="246">
        <v>0</v>
      </c>
      <c r="Q741" s="246">
        <v>0</v>
      </c>
      <c r="R741" s="246">
        <v>0</v>
      </c>
      <c r="S741" s="247">
        <v>0</v>
      </c>
      <c r="T741" s="8">
        <f t="shared" si="64"/>
        <v>0</v>
      </c>
    </row>
    <row r="742" spans="1:20" ht="31.5">
      <c r="A742" s="627"/>
      <c r="B742" s="630"/>
      <c r="C742" s="679"/>
      <c r="D742" s="610"/>
      <c r="E742" s="612" t="s">
        <v>75</v>
      </c>
      <c r="F742" s="98" t="s">
        <v>138</v>
      </c>
      <c r="G742" s="60">
        <v>1</v>
      </c>
      <c r="H742" s="217">
        <v>0</v>
      </c>
      <c r="I742" s="218">
        <v>0</v>
      </c>
      <c r="J742" s="219">
        <v>0</v>
      </c>
      <c r="K742" s="219">
        <v>0</v>
      </c>
      <c r="L742" s="219">
        <v>0</v>
      </c>
      <c r="M742" s="219">
        <v>0</v>
      </c>
      <c r="N742" s="219">
        <v>0</v>
      </c>
      <c r="O742" s="219">
        <v>0</v>
      </c>
      <c r="P742" s="219">
        <v>0</v>
      </c>
      <c r="Q742" s="219">
        <v>0</v>
      </c>
      <c r="R742" s="219">
        <v>0</v>
      </c>
      <c r="S742" s="220">
        <v>0</v>
      </c>
      <c r="T742" s="8">
        <f t="shared" ref="T742:T743" si="65">SUM(H742:S742)/12</f>
        <v>0</v>
      </c>
    </row>
    <row r="743" spans="1:20" ht="31.5">
      <c r="A743" s="627"/>
      <c r="B743" s="630"/>
      <c r="C743" s="679"/>
      <c r="D743" s="610"/>
      <c r="E743" s="612"/>
      <c r="F743" s="98" t="s">
        <v>139</v>
      </c>
      <c r="G743" s="60">
        <v>1</v>
      </c>
      <c r="H743" s="217">
        <v>0</v>
      </c>
      <c r="I743" s="218">
        <v>0</v>
      </c>
      <c r="J743" s="219">
        <v>0</v>
      </c>
      <c r="K743" s="219">
        <v>0</v>
      </c>
      <c r="L743" s="219">
        <v>0</v>
      </c>
      <c r="M743" s="219">
        <v>0</v>
      </c>
      <c r="N743" s="219">
        <v>0</v>
      </c>
      <c r="O743" s="219">
        <v>0</v>
      </c>
      <c r="P743" s="219">
        <v>0</v>
      </c>
      <c r="Q743" s="219">
        <v>0</v>
      </c>
      <c r="R743" s="219">
        <v>0</v>
      </c>
      <c r="S743" s="220">
        <v>0</v>
      </c>
      <c r="T743" s="8">
        <f t="shared" si="65"/>
        <v>0</v>
      </c>
    </row>
    <row r="744" spans="1:20">
      <c r="A744" s="627"/>
      <c r="B744" s="630"/>
      <c r="C744" s="679"/>
      <c r="D744" s="610"/>
      <c r="E744" s="613"/>
      <c r="F744" s="98" t="s">
        <v>79</v>
      </c>
      <c r="G744" s="60">
        <v>1</v>
      </c>
      <c r="H744" s="217">
        <v>0</v>
      </c>
      <c r="I744" s="218">
        <v>0</v>
      </c>
      <c r="J744" s="219">
        <v>0</v>
      </c>
      <c r="K744" s="219">
        <v>0</v>
      </c>
      <c r="L744" s="219">
        <v>0</v>
      </c>
      <c r="M744" s="219">
        <v>0</v>
      </c>
      <c r="N744" s="219">
        <v>0</v>
      </c>
      <c r="O744" s="219">
        <v>0</v>
      </c>
      <c r="P744" s="219">
        <v>0</v>
      </c>
      <c r="Q744" s="219">
        <v>0</v>
      </c>
      <c r="R744" s="219">
        <v>0</v>
      </c>
      <c r="S744" s="220">
        <v>0</v>
      </c>
      <c r="T744" s="8"/>
    </row>
    <row r="745" spans="1:20">
      <c r="A745" s="627"/>
      <c r="B745" s="630"/>
      <c r="C745" s="679"/>
      <c r="D745" s="610"/>
      <c r="E745" s="62" t="s">
        <v>34</v>
      </c>
      <c r="F745" s="98" t="s">
        <v>80</v>
      </c>
      <c r="G745" s="60">
        <v>1</v>
      </c>
      <c r="H745" s="217">
        <v>0</v>
      </c>
      <c r="I745" s="218">
        <v>0</v>
      </c>
      <c r="J745" s="219">
        <v>0</v>
      </c>
      <c r="K745" s="219">
        <v>0</v>
      </c>
      <c r="L745" s="219">
        <v>0</v>
      </c>
      <c r="M745" s="219">
        <v>0</v>
      </c>
      <c r="N745" s="219">
        <v>0</v>
      </c>
      <c r="O745" s="219">
        <v>0</v>
      </c>
      <c r="P745" s="219">
        <v>0</v>
      </c>
      <c r="Q745" s="219">
        <v>0</v>
      </c>
      <c r="R745" s="219">
        <v>0</v>
      </c>
      <c r="S745" s="220">
        <v>0</v>
      </c>
      <c r="T745" s="8">
        <f t="shared" ref="T745:T753" si="66">SUM(H745:S745)/12</f>
        <v>0</v>
      </c>
    </row>
    <row r="746" spans="1:20" ht="47.25">
      <c r="A746" s="627"/>
      <c r="B746" s="630"/>
      <c r="C746" s="679"/>
      <c r="D746" s="610"/>
      <c r="E746" s="62" t="s">
        <v>36</v>
      </c>
      <c r="F746" s="98" t="s">
        <v>140</v>
      </c>
      <c r="G746" s="60">
        <v>1</v>
      </c>
      <c r="H746" s="217">
        <v>0</v>
      </c>
      <c r="I746" s="218">
        <v>0</v>
      </c>
      <c r="J746" s="219">
        <v>0</v>
      </c>
      <c r="K746" s="219">
        <v>0</v>
      </c>
      <c r="L746" s="219">
        <v>0</v>
      </c>
      <c r="M746" s="219">
        <v>0</v>
      </c>
      <c r="N746" s="219">
        <v>0</v>
      </c>
      <c r="O746" s="219">
        <v>0</v>
      </c>
      <c r="P746" s="219">
        <v>0</v>
      </c>
      <c r="Q746" s="219">
        <v>0</v>
      </c>
      <c r="R746" s="219">
        <v>0</v>
      </c>
      <c r="S746" s="220">
        <v>0</v>
      </c>
      <c r="T746" s="8">
        <f t="shared" si="66"/>
        <v>0</v>
      </c>
    </row>
    <row r="747" spans="1:20" ht="16.5" thickBot="1">
      <c r="A747" s="627"/>
      <c r="B747" s="630"/>
      <c r="C747" s="679"/>
      <c r="D747" s="611"/>
      <c r="E747" s="99" t="s">
        <v>38</v>
      </c>
      <c r="F747" s="100" t="s">
        <v>52</v>
      </c>
      <c r="G747" s="101">
        <v>1</v>
      </c>
      <c r="H747" s="221">
        <v>0</v>
      </c>
      <c r="I747" s="222">
        <v>0</v>
      </c>
      <c r="J747" s="223">
        <v>0</v>
      </c>
      <c r="K747" s="223">
        <v>0</v>
      </c>
      <c r="L747" s="223">
        <v>0</v>
      </c>
      <c r="M747" s="219">
        <v>0</v>
      </c>
      <c r="N747" s="223">
        <v>0</v>
      </c>
      <c r="O747" s="223">
        <v>0</v>
      </c>
      <c r="P747" s="223">
        <v>0</v>
      </c>
      <c r="Q747" s="223">
        <v>0</v>
      </c>
      <c r="R747" s="223">
        <v>0</v>
      </c>
      <c r="S747" s="224">
        <v>0</v>
      </c>
      <c r="T747" s="8">
        <f t="shared" si="66"/>
        <v>0</v>
      </c>
    </row>
    <row r="748" spans="1:20" ht="30">
      <c r="A748" s="627"/>
      <c r="B748" s="630"/>
      <c r="C748" s="679"/>
      <c r="D748" s="728" t="s">
        <v>234</v>
      </c>
      <c r="E748" s="201" t="s">
        <v>226</v>
      </c>
      <c r="F748" s="202" t="s">
        <v>51</v>
      </c>
      <c r="G748" s="203">
        <v>1</v>
      </c>
      <c r="H748" s="239">
        <v>0</v>
      </c>
      <c r="I748" s="250">
        <v>0</v>
      </c>
      <c r="J748" s="215">
        <v>0</v>
      </c>
      <c r="K748" s="215">
        <v>0</v>
      </c>
      <c r="L748" s="240">
        <v>0</v>
      </c>
      <c r="M748" s="240">
        <v>0</v>
      </c>
      <c r="N748" s="240">
        <v>0</v>
      </c>
      <c r="O748" s="242">
        <v>0</v>
      </c>
      <c r="P748" s="240">
        <v>0</v>
      </c>
      <c r="Q748" s="246">
        <v>0</v>
      </c>
      <c r="R748" s="246">
        <v>0</v>
      </c>
      <c r="S748" s="243">
        <v>0</v>
      </c>
      <c r="T748" s="8">
        <f t="shared" si="66"/>
        <v>0</v>
      </c>
    </row>
    <row r="749" spans="1:20" ht="31.5">
      <c r="A749" s="627"/>
      <c r="B749" s="630"/>
      <c r="C749" s="679"/>
      <c r="D749" s="729"/>
      <c r="E749" s="204" t="s">
        <v>235</v>
      </c>
      <c r="F749" s="205" t="s">
        <v>59</v>
      </c>
      <c r="G749" s="206">
        <v>1</v>
      </c>
      <c r="H749" s="245">
        <v>0</v>
      </c>
      <c r="I749" s="250">
        <v>0</v>
      </c>
      <c r="J749" s="246">
        <v>0</v>
      </c>
      <c r="K749" s="246">
        <v>0</v>
      </c>
      <c r="L749" s="219">
        <v>0</v>
      </c>
      <c r="M749" s="219">
        <v>0</v>
      </c>
      <c r="N749" s="246">
        <v>0</v>
      </c>
      <c r="O749" s="246">
        <v>0</v>
      </c>
      <c r="P749" s="246">
        <v>0</v>
      </c>
      <c r="Q749" s="246">
        <v>0</v>
      </c>
      <c r="R749" s="246">
        <v>0</v>
      </c>
      <c r="S749" s="247">
        <v>0</v>
      </c>
      <c r="T749" s="8">
        <f t="shared" si="66"/>
        <v>0</v>
      </c>
    </row>
    <row r="750" spans="1:20" ht="31.5">
      <c r="A750" s="627"/>
      <c r="B750" s="630"/>
      <c r="C750" s="679"/>
      <c r="D750" s="729"/>
      <c r="E750" s="207" t="s">
        <v>236</v>
      </c>
      <c r="F750" s="205" t="s">
        <v>59</v>
      </c>
      <c r="G750" s="206">
        <v>1</v>
      </c>
      <c r="H750" s="245">
        <v>0</v>
      </c>
      <c r="I750" s="250">
        <v>0</v>
      </c>
      <c r="J750" s="246">
        <v>0</v>
      </c>
      <c r="K750" s="246">
        <v>0</v>
      </c>
      <c r="L750" s="219">
        <v>0</v>
      </c>
      <c r="M750" s="219">
        <v>0</v>
      </c>
      <c r="N750" s="246">
        <v>0</v>
      </c>
      <c r="O750" s="246">
        <v>0</v>
      </c>
      <c r="P750" s="246">
        <v>0</v>
      </c>
      <c r="Q750" s="246">
        <v>0</v>
      </c>
      <c r="R750" s="246">
        <v>0</v>
      </c>
      <c r="S750" s="247">
        <v>0</v>
      </c>
      <c r="T750" s="8">
        <f t="shared" si="66"/>
        <v>0</v>
      </c>
    </row>
    <row r="751" spans="1:20">
      <c r="A751" s="627"/>
      <c r="B751" s="630"/>
      <c r="C751" s="679"/>
      <c r="D751" s="729"/>
      <c r="E751" s="731" t="s">
        <v>75</v>
      </c>
      <c r="F751" s="205" t="s">
        <v>60</v>
      </c>
      <c r="G751" s="206">
        <v>1</v>
      </c>
      <c r="H751" s="245">
        <v>0</v>
      </c>
      <c r="I751" s="250">
        <v>0</v>
      </c>
      <c r="J751" s="246">
        <v>0</v>
      </c>
      <c r="K751" s="246">
        <v>0</v>
      </c>
      <c r="L751" s="246">
        <v>0</v>
      </c>
      <c r="M751" s="246">
        <v>0</v>
      </c>
      <c r="N751" s="219">
        <v>0</v>
      </c>
      <c r="O751" s="246">
        <v>0</v>
      </c>
      <c r="P751" s="246">
        <v>0</v>
      </c>
      <c r="Q751" s="246">
        <v>0</v>
      </c>
      <c r="R751" s="246">
        <v>0</v>
      </c>
      <c r="S751" s="247">
        <v>0</v>
      </c>
      <c r="T751" s="8">
        <f t="shared" si="66"/>
        <v>0</v>
      </c>
    </row>
    <row r="752" spans="1:20" ht="31.5">
      <c r="A752" s="627"/>
      <c r="B752" s="630"/>
      <c r="C752" s="679"/>
      <c r="D752" s="729"/>
      <c r="E752" s="732"/>
      <c r="F752" s="205" t="s">
        <v>227</v>
      </c>
      <c r="G752" s="206">
        <v>1</v>
      </c>
      <c r="H752" s="217">
        <v>0</v>
      </c>
      <c r="I752" s="250">
        <v>0</v>
      </c>
      <c r="J752" s="219">
        <v>0</v>
      </c>
      <c r="K752" s="246">
        <v>0</v>
      </c>
      <c r="L752" s="219">
        <v>0</v>
      </c>
      <c r="M752" s="246">
        <v>0</v>
      </c>
      <c r="N752" s="219">
        <v>0</v>
      </c>
      <c r="O752" s="246">
        <v>0</v>
      </c>
      <c r="P752" s="219">
        <v>0</v>
      </c>
      <c r="Q752" s="246">
        <v>0</v>
      </c>
      <c r="R752" s="219">
        <v>0</v>
      </c>
      <c r="S752" s="247">
        <v>0</v>
      </c>
      <c r="T752" s="8">
        <f t="shared" si="66"/>
        <v>0</v>
      </c>
    </row>
    <row r="753" spans="1:20" ht="31.5">
      <c r="A753" s="627"/>
      <c r="B753" s="630"/>
      <c r="C753" s="679"/>
      <c r="D753" s="729"/>
      <c r="E753" s="732"/>
      <c r="F753" s="208" t="s">
        <v>125</v>
      </c>
      <c r="G753" s="206">
        <v>0.96</v>
      </c>
      <c r="H753" s="217">
        <v>0</v>
      </c>
      <c r="I753" s="218">
        <v>0</v>
      </c>
      <c r="J753" s="219">
        <v>0</v>
      </c>
      <c r="K753" s="219">
        <v>0</v>
      </c>
      <c r="L753" s="219">
        <v>0</v>
      </c>
      <c r="M753" s="219">
        <v>0</v>
      </c>
      <c r="N753" s="219">
        <v>0</v>
      </c>
      <c r="O753" s="219">
        <v>0</v>
      </c>
      <c r="P753" s="219">
        <v>0</v>
      </c>
      <c r="Q753" s="219">
        <v>0</v>
      </c>
      <c r="R753" s="219">
        <v>0</v>
      </c>
      <c r="S753" s="220">
        <v>0</v>
      </c>
      <c r="T753" s="8">
        <f t="shared" si="66"/>
        <v>0</v>
      </c>
    </row>
    <row r="754" spans="1:20">
      <c r="A754" s="627"/>
      <c r="B754" s="630"/>
      <c r="C754" s="679"/>
      <c r="D754" s="729"/>
      <c r="E754" s="733"/>
      <c r="F754" s="208" t="s">
        <v>79</v>
      </c>
      <c r="G754" s="206">
        <v>1</v>
      </c>
      <c r="H754" s="217">
        <v>0</v>
      </c>
      <c r="I754" s="218">
        <v>0</v>
      </c>
      <c r="J754" s="219">
        <v>0</v>
      </c>
      <c r="K754" s="219">
        <v>0</v>
      </c>
      <c r="L754" s="219">
        <v>0</v>
      </c>
      <c r="M754" s="219">
        <v>0</v>
      </c>
      <c r="N754" s="219">
        <v>0</v>
      </c>
      <c r="O754" s="219">
        <v>0</v>
      </c>
      <c r="P754" s="219">
        <v>0</v>
      </c>
      <c r="Q754" s="219">
        <v>0</v>
      </c>
      <c r="R754" s="219">
        <v>0</v>
      </c>
      <c r="S754" s="220">
        <v>0</v>
      </c>
      <c r="T754" s="8"/>
    </row>
    <row r="755" spans="1:20">
      <c r="A755" s="627"/>
      <c r="B755" s="630"/>
      <c r="C755" s="679"/>
      <c r="D755" s="729"/>
      <c r="E755" s="209" t="s">
        <v>34</v>
      </c>
      <c r="F755" s="205" t="s">
        <v>35</v>
      </c>
      <c r="G755" s="206">
        <v>1</v>
      </c>
      <c r="H755" s="217">
        <v>0</v>
      </c>
      <c r="I755" s="218">
        <v>0</v>
      </c>
      <c r="J755" s="219">
        <v>0</v>
      </c>
      <c r="K755" s="219">
        <v>0</v>
      </c>
      <c r="L755" s="219">
        <v>0</v>
      </c>
      <c r="M755" s="219">
        <v>0</v>
      </c>
      <c r="N755" s="219">
        <v>0</v>
      </c>
      <c r="O755" s="219">
        <v>0</v>
      </c>
      <c r="P755" s="219">
        <v>0</v>
      </c>
      <c r="Q755" s="219">
        <v>0</v>
      </c>
      <c r="R755" s="219">
        <v>0</v>
      </c>
      <c r="S755" s="220">
        <v>0</v>
      </c>
      <c r="T755" s="8">
        <f t="shared" ref="T755:T769" si="67">SUM(H755:S755)/12</f>
        <v>0</v>
      </c>
    </row>
    <row r="756" spans="1:20">
      <c r="A756" s="627"/>
      <c r="B756" s="630"/>
      <c r="C756" s="679"/>
      <c r="D756" s="729"/>
      <c r="E756" s="209" t="s">
        <v>36</v>
      </c>
      <c r="F756" s="205" t="s">
        <v>95</v>
      </c>
      <c r="G756" s="206">
        <v>1</v>
      </c>
      <c r="H756" s="217">
        <v>0</v>
      </c>
      <c r="I756" s="218">
        <v>0</v>
      </c>
      <c r="J756" s="219">
        <v>0</v>
      </c>
      <c r="K756" s="219">
        <v>0</v>
      </c>
      <c r="L756" s="219">
        <v>0</v>
      </c>
      <c r="M756" s="219">
        <v>0</v>
      </c>
      <c r="N756" s="219">
        <v>0</v>
      </c>
      <c r="O756" s="219">
        <v>0</v>
      </c>
      <c r="P756" s="219">
        <v>0</v>
      </c>
      <c r="Q756" s="219">
        <v>0</v>
      </c>
      <c r="R756" s="219">
        <v>0</v>
      </c>
      <c r="S756" s="220">
        <v>0</v>
      </c>
      <c r="T756" s="8">
        <f t="shared" si="67"/>
        <v>0</v>
      </c>
    </row>
    <row r="757" spans="1:20" ht="16.5" thickBot="1">
      <c r="A757" s="627"/>
      <c r="B757" s="630"/>
      <c r="C757" s="679"/>
      <c r="D757" s="730"/>
      <c r="E757" s="210" t="s">
        <v>38</v>
      </c>
      <c r="F757" s="211" t="s">
        <v>39</v>
      </c>
      <c r="G757" s="212">
        <v>1</v>
      </c>
      <c r="H757" s="237">
        <v>0</v>
      </c>
      <c r="I757" s="238">
        <v>0</v>
      </c>
      <c r="J757" s="223">
        <v>0</v>
      </c>
      <c r="K757" s="223">
        <v>0</v>
      </c>
      <c r="L757" s="223">
        <v>0</v>
      </c>
      <c r="M757" s="223">
        <v>0</v>
      </c>
      <c r="N757" s="223">
        <v>0</v>
      </c>
      <c r="O757" s="223">
        <v>0</v>
      </c>
      <c r="P757" s="223">
        <v>0</v>
      </c>
      <c r="Q757" s="223">
        <v>0</v>
      </c>
      <c r="R757" s="223">
        <v>0</v>
      </c>
      <c r="S757" s="224">
        <v>0</v>
      </c>
      <c r="T757" s="8">
        <f t="shared" si="67"/>
        <v>0</v>
      </c>
    </row>
    <row r="758" spans="1:20" ht="31.5">
      <c r="A758" s="627"/>
      <c r="B758" s="630"/>
      <c r="C758" s="679"/>
      <c r="D758" s="691" t="s">
        <v>145</v>
      </c>
      <c r="E758" s="112" t="s">
        <v>146</v>
      </c>
      <c r="F758" s="113" t="s">
        <v>116</v>
      </c>
      <c r="G758" s="114">
        <v>1</v>
      </c>
      <c r="H758" s="239">
        <v>0</v>
      </c>
      <c r="I758" s="250">
        <v>0</v>
      </c>
      <c r="J758" s="215">
        <v>0</v>
      </c>
      <c r="K758" s="215">
        <v>0</v>
      </c>
      <c r="L758" s="240">
        <v>0</v>
      </c>
      <c r="M758" s="240">
        <v>0</v>
      </c>
      <c r="N758" s="240">
        <v>0</v>
      </c>
      <c r="O758" s="240">
        <v>0</v>
      </c>
      <c r="P758" s="240">
        <v>0</v>
      </c>
      <c r="Q758" s="240">
        <v>0</v>
      </c>
      <c r="R758" s="240">
        <v>0</v>
      </c>
      <c r="S758" s="243">
        <v>0</v>
      </c>
      <c r="T758" s="8">
        <f t="shared" si="67"/>
        <v>0</v>
      </c>
    </row>
    <row r="759" spans="1:20" ht="31.5">
      <c r="A759" s="627"/>
      <c r="B759" s="630"/>
      <c r="C759" s="679"/>
      <c r="D759" s="692"/>
      <c r="E759" s="115" t="s">
        <v>122</v>
      </c>
      <c r="F759" s="116" t="s">
        <v>147</v>
      </c>
      <c r="G759" s="117">
        <v>1</v>
      </c>
      <c r="H759" s="245">
        <v>0</v>
      </c>
      <c r="I759" s="250">
        <v>0</v>
      </c>
      <c r="J759" s="219">
        <v>0</v>
      </c>
      <c r="K759" s="219">
        <v>0</v>
      </c>
      <c r="L759" s="219">
        <v>0</v>
      </c>
      <c r="M759" s="246">
        <v>0</v>
      </c>
      <c r="N759" s="246">
        <v>0</v>
      </c>
      <c r="O759" s="246">
        <v>0</v>
      </c>
      <c r="P759" s="246">
        <v>0</v>
      </c>
      <c r="Q759" s="246">
        <v>0</v>
      </c>
      <c r="R759" s="246">
        <v>0</v>
      </c>
      <c r="S759" s="247">
        <v>0</v>
      </c>
      <c r="T759" s="8">
        <f t="shared" si="67"/>
        <v>0</v>
      </c>
    </row>
    <row r="760" spans="1:20" ht="31.5">
      <c r="A760" s="627"/>
      <c r="B760" s="630"/>
      <c r="C760" s="679"/>
      <c r="D760" s="692"/>
      <c r="E760" s="694" t="s">
        <v>144</v>
      </c>
      <c r="F760" s="116" t="s">
        <v>77</v>
      </c>
      <c r="G760" s="117">
        <v>1</v>
      </c>
      <c r="H760" s="217">
        <v>0</v>
      </c>
      <c r="I760" s="218">
        <v>0</v>
      </c>
      <c r="J760" s="219">
        <v>0</v>
      </c>
      <c r="K760" s="219">
        <v>0</v>
      </c>
      <c r="L760" s="219">
        <v>0</v>
      </c>
      <c r="M760" s="219">
        <v>0</v>
      </c>
      <c r="N760" s="219">
        <v>0</v>
      </c>
      <c r="O760" s="219">
        <v>0</v>
      </c>
      <c r="P760" s="219">
        <v>0</v>
      </c>
      <c r="Q760" s="219">
        <v>0</v>
      </c>
      <c r="R760" s="219">
        <v>0</v>
      </c>
      <c r="S760" s="220">
        <v>0</v>
      </c>
      <c r="T760" s="8">
        <f t="shared" si="67"/>
        <v>0</v>
      </c>
    </row>
    <row r="761" spans="1:20" ht="31.5">
      <c r="A761" s="627"/>
      <c r="B761" s="630"/>
      <c r="C761" s="679"/>
      <c r="D761" s="692"/>
      <c r="E761" s="694"/>
      <c r="F761" s="116" t="s">
        <v>148</v>
      </c>
      <c r="G761" s="117">
        <v>1</v>
      </c>
      <c r="H761" s="217">
        <v>0</v>
      </c>
      <c r="I761" s="218">
        <v>0</v>
      </c>
      <c r="J761" s="219">
        <v>0</v>
      </c>
      <c r="K761" s="219">
        <v>0</v>
      </c>
      <c r="L761" s="219">
        <v>0</v>
      </c>
      <c r="M761" s="219">
        <v>0</v>
      </c>
      <c r="N761" s="219">
        <v>0</v>
      </c>
      <c r="O761" s="219">
        <v>0</v>
      </c>
      <c r="P761" s="219">
        <v>0</v>
      </c>
      <c r="Q761" s="219">
        <v>0</v>
      </c>
      <c r="R761" s="219">
        <v>0</v>
      </c>
      <c r="S761" s="220">
        <v>0</v>
      </c>
      <c r="T761" s="8">
        <f t="shared" si="67"/>
        <v>0</v>
      </c>
    </row>
    <row r="762" spans="1:20">
      <c r="A762" s="627"/>
      <c r="B762" s="630"/>
      <c r="C762" s="679"/>
      <c r="D762" s="692"/>
      <c r="E762" s="695"/>
      <c r="F762" s="116" t="s">
        <v>79</v>
      </c>
      <c r="G762" s="117">
        <v>1</v>
      </c>
      <c r="H762" s="217">
        <v>0</v>
      </c>
      <c r="I762" s="218">
        <v>0</v>
      </c>
      <c r="J762" s="219">
        <v>0</v>
      </c>
      <c r="K762" s="219">
        <v>0</v>
      </c>
      <c r="L762" s="219">
        <v>0</v>
      </c>
      <c r="M762" s="219">
        <v>0</v>
      </c>
      <c r="N762" s="219">
        <v>0</v>
      </c>
      <c r="O762" s="219">
        <v>0</v>
      </c>
      <c r="P762" s="219">
        <v>0</v>
      </c>
      <c r="Q762" s="219">
        <v>0</v>
      </c>
      <c r="R762" s="219">
        <v>0</v>
      </c>
      <c r="S762" s="220">
        <v>0</v>
      </c>
      <c r="T762" s="8">
        <f t="shared" si="67"/>
        <v>0</v>
      </c>
    </row>
    <row r="763" spans="1:20">
      <c r="A763" s="627"/>
      <c r="B763" s="630"/>
      <c r="C763" s="679"/>
      <c r="D763" s="692"/>
      <c r="E763" s="118" t="s">
        <v>34</v>
      </c>
      <c r="F763" s="116" t="s">
        <v>35</v>
      </c>
      <c r="G763" s="117">
        <v>1</v>
      </c>
      <c r="H763" s="217">
        <v>0</v>
      </c>
      <c r="I763" s="218">
        <v>0</v>
      </c>
      <c r="J763" s="219">
        <v>0</v>
      </c>
      <c r="K763" s="219">
        <v>0</v>
      </c>
      <c r="L763" s="219">
        <v>0</v>
      </c>
      <c r="M763" s="219">
        <v>0</v>
      </c>
      <c r="N763" s="219">
        <v>0</v>
      </c>
      <c r="O763" s="219">
        <v>0</v>
      </c>
      <c r="P763" s="219">
        <v>0</v>
      </c>
      <c r="Q763" s="219">
        <v>0</v>
      </c>
      <c r="R763" s="219">
        <v>0</v>
      </c>
      <c r="S763" s="220">
        <v>0</v>
      </c>
      <c r="T763" s="8">
        <f t="shared" si="67"/>
        <v>0</v>
      </c>
    </row>
    <row r="764" spans="1:20">
      <c r="A764" s="627"/>
      <c r="B764" s="630"/>
      <c r="C764" s="679"/>
      <c r="D764" s="692"/>
      <c r="E764" s="118" t="s">
        <v>36</v>
      </c>
      <c r="F764" s="116" t="s">
        <v>95</v>
      </c>
      <c r="G764" s="117">
        <v>1</v>
      </c>
      <c r="H764" s="217">
        <v>0</v>
      </c>
      <c r="I764" s="218">
        <v>0</v>
      </c>
      <c r="J764" s="219">
        <v>0</v>
      </c>
      <c r="K764" s="219">
        <v>0</v>
      </c>
      <c r="L764" s="219">
        <v>0</v>
      </c>
      <c r="M764" s="219">
        <v>0</v>
      </c>
      <c r="N764" s="219">
        <v>0</v>
      </c>
      <c r="O764" s="219">
        <v>0</v>
      </c>
      <c r="P764" s="219">
        <v>0</v>
      </c>
      <c r="Q764" s="219">
        <v>0</v>
      </c>
      <c r="R764" s="219">
        <v>0</v>
      </c>
      <c r="S764" s="220">
        <v>0</v>
      </c>
      <c r="T764" s="8">
        <f t="shared" si="67"/>
        <v>0</v>
      </c>
    </row>
    <row r="765" spans="1:20" ht="16.5" thickBot="1">
      <c r="A765" s="627"/>
      <c r="B765" s="630"/>
      <c r="C765" s="679"/>
      <c r="D765" s="693"/>
      <c r="E765" s="119" t="s">
        <v>38</v>
      </c>
      <c r="F765" s="120" t="s">
        <v>39</v>
      </c>
      <c r="G765" s="121">
        <v>1</v>
      </c>
      <c r="H765" s="221">
        <v>0</v>
      </c>
      <c r="I765" s="222">
        <v>0</v>
      </c>
      <c r="J765" s="223">
        <v>0</v>
      </c>
      <c r="K765" s="223">
        <v>0</v>
      </c>
      <c r="L765" s="223">
        <v>0</v>
      </c>
      <c r="M765" s="223">
        <v>0</v>
      </c>
      <c r="N765" s="223">
        <v>0</v>
      </c>
      <c r="O765" s="223">
        <v>0</v>
      </c>
      <c r="P765" s="223">
        <v>0</v>
      </c>
      <c r="Q765" s="223">
        <v>0</v>
      </c>
      <c r="R765" s="223">
        <v>0</v>
      </c>
      <c r="S765" s="224">
        <v>0</v>
      </c>
      <c r="T765" s="8">
        <f t="shared" si="67"/>
        <v>0</v>
      </c>
    </row>
    <row r="766" spans="1:20" ht="31.5">
      <c r="A766" s="627"/>
      <c r="B766" s="630"/>
      <c r="C766" s="679"/>
      <c r="D766" s="597" t="s">
        <v>149</v>
      </c>
      <c r="E766" s="122" t="s">
        <v>150</v>
      </c>
      <c r="F766" s="123" t="s">
        <v>116</v>
      </c>
      <c r="G766" s="124">
        <v>1</v>
      </c>
      <c r="H766" s="239">
        <v>0</v>
      </c>
      <c r="I766" s="218">
        <v>0</v>
      </c>
      <c r="J766" s="240">
        <v>0</v>
      </c>
      <c r="K766" s="240">
        <v>0</v>
      </c>
      <c r="L766" s="240">
        <v>0</v>
      </c>
      <c r="M766" s="240">
        <v>0</v>
      </c>
      <c r="N766" s="240">
        <v>0</v>
      </c>
      <c r="O766" s="240">
        <v>0</v>
      </c>
      <c r="P766" s="240">
        <v>0</v>
      </c>
      <c r="Q766" s="240">
        <v>0</v>
      </c>
      <c r="R766" s="240">
        <v>0</v>
      </c>
      <c r="S766" s="243">
        <v>0</v>
      </c>
      <c r="T766" s="8">
        <f t="shared" si="67"/>
        <v>0</v>
      </c>
    </row>
    <row r="767" spans="1:20" ht="31.5">
      <c r="A767" s="627"/>
      <c r="B767" s="630"/>
      <c r="C767" s="679"/>
      <c r="D767" s="598"/>
      <c r="E767" s="125" t="s">
        <v>151</v>
      </c>
      <c r="F767" s="126" t="s">
        <v>130</v>
      </c>
      <c r="G767" s="127">
        <v>1</v>
      </c>
      <c r="H767" s="245">
        <v>0</v>
      </c>
      <c r="I767" s="218">
        <v>0</v>
      </c>
      <c r="J767" s="219">
        <v>0</v>
      </c>
      <c r="K767" s="246">
        <v>0</v>
      </c>
      <c r="L767" s="246">
        <v>0</v>
      </c>
      <c r="M767" s="246">
        <v>0</v>
      </c>
      <c r="N767" s="219">
        <v>0</v>
      </c>
      <c r="O767" s="219">
        <v>0</v>
      </c>
      <c r="P767" s="246">
        <v>0</v>
      </c>
      <c r="Q767" s="246">
        <v>0</v>
      </c>
      <c r="R767" s="246">
        <v>0</v>
      </c>
      <c r="S767" s="247">
        <v>0</v>
      </c>
      <c r="T767" s="8">
        <f t="shared" si="67"/>
        <v>0</v>
      </c>
    </row>
    <row r="768" spans="1:20" ht="31.5">
      <c r="A768" s="627"/>
      <c r="B768" s="630"/>
      <c r="C768" s="679"/>
      <c r="D768" s="598"/>
      <c r="E768" s="696" t="s">
        <v>152</v>
      </c>
      <c r="F768" s="128" t="s">
        <v>153</v>
      </c>
      <c r="G768" s="127">
        <v>0</v>
      </c>
      <c r="H768" s="217">
        <v>0</v>
      </c>
      <c r="I768" s="218">
        <v>0</v>
      </c>
      <c r="J768" s="219">
        <v>0</v>
      </c>
      <c r="K768" s="219">
        <v>0</v>
      </c>
      <c r="L768" s="219">
        <v>0</v>
      </c>
      <c r="M768" s="219">
        <v>0</v>
      </c>
      <c r="N768" s="219">
        <v>0</v>
      </c>
      <c r="O768" s="219">
        <v>0</v>
      </c>
      <c r="P768" s="219">
        <v>0</v>
      </c>
      <c r="Q768" s="219">
        <v>0</v>
      </c>
      <c r="R768" s="219">
        <v>0</v>
      </c>
      <c r="S768" s="220">
        <v>0</v>
      </c>
      <c r="T768" s="8">
        <f t="shared" si="67"/>
        <v>0</v>
      </c>
    </row>
    <row r="769" spans="1:20" ht="31.5">
      <c r="A769" s="627"/>
      <c r="B769" s="630"/>
      <c r="C769" s="679"/>
      <c r="D769" s="598"/>
      <c r="E769" s="697"/>
      <c r="F769" s="128" t="s">
        <v>154</v>
      </c>
      <c r="G769" s="127">
        <v>1</v>
      </c>
      <c r="H769" s="217">
        <v>0</v>
      </c>
      <c r="I769" s="218">
        <v>0</v>
      </c>
      <c r="J769" s="219">
        <v>0</v>
      </c>
      <c r="K769" s="219">
        <v>0</v>
      </c>
      <c r="L769" s="219">
        <v>0</v>
      </c>
      <c r="M769" s="219">
        <v>0</v>
      </c>
      <c r="N769" s="219">
        <v>0</v>
      </c>
      <c r="O769" s="219">
        <v>0</v>
      </c>
      <c r="P769" s="219">
        <v>0</v>
      </c>
      <c r="Q769" s="219">
        <v>0</v>
      </c>
      <c r="R769" s="219">
        <v>0</v>
      </c>
      <c r="S769" s="220">
        <v>0</v>
      </c>
      <c r="T769" s="8">
        <f t="shared" si="67"/>
        <v>0</v>
      </c>
    </row>
    <row r="770" spans="1:20" ht="31.5">
      <c r="A770" s="627"/>
      <c r="B770" s="630"/>
      <c r="C770" s="679"/>
      <c r="D770" s="598"/>
      <c r="E770" s="697"/>
      <c r="F770" s="128" t="s">
        <v>155</v>
      </c>
      <c r="G770" s="127">
        <v>1</v>
      </c>
      <c r="H770" s="258">
        <v>0</v>
      </c>
      <c r="I770" s="259">
        <v>0</v>
      </c>
      <c r="J770" s="258">
        <v>0</v>
      </c>
      <c r="K770" s="258">
        <v>0</v>
      </c>
      <c r="L770" s="258">
        <v>0</v>
      </c>
      <c r="M770" s="258">
        <v>0</v>
      </c>
      <c r="N770" s="258">
        <v>0</v>
      </c>
      <c r="O770" s="258">
        <v>0</v>
      </c>
      <c r="P770" s="258">
        <v>0</v>
      </c>
      <c r="Q770" s="258">
        <v>0</v>
      </c>
      <c r="R770" s="258">
        <v>0</v>
      </c>
      <c r="S770" s="260">
        <v>0</v>
      </c>
      <c r="T770" s="8">
        <v>0</v>
      </c>
    </row>
    <row r="771" spans="1:20" ht="31.5">
      <c r="A771" s="627"/>
      <c r="B771" s="630"/>
      <c r="C771" s="679"/>
      <c r="D771" s="598"/>
      <c r="E771" s="698"/>
      <c r="F771" s="128" t="s">
        <v>156</v>
      </c>
      <c r="G771" s="127">
        <v>1</v>
      </c>
      <c r="H771" s="217">
        <v>0</v>
      </c>
      <c r="I771" s="218">
        <v>0</v>
      </c>
      <c r="J771" s="219">
        <v>0</v>
      </c>
      <c r="K771" s="219">
        <v>0</v>
      </c>
      <c r="L771" s="219">
        <v>0</v>
      </c>
      <c r="M771" s="219">
        <v>0</v>
      </c>
      <c r="N771" s="219">
        <v>0</v>
      </c>
      <c r="O771" s="219">
        <v>0</v>
      </c>
      <c r="P771" s="219">
        <v>0</v>
      </c>
      <c r="Q771" s="219">
        <v>0</v>
      </c>
      <c r="R771" s="219">
        <v>0</v>
      </c>
      <c r="S771" s="220">
        <v>0</v>
      </c>
      <c r="T771" s="8">
        <f t="shared" ref="T771:T777" si="68">SUM(H771:S771)/12</f>
        <v>0</v>
      </c>
    </row>
    <row r="772" spans="1:20">
      <c r="A772" s="627"/>
      <c r="B772" s="630"/>
      <c r="C772" s="679"/>
      <c r="D772" s="598"/>
      <c r="E772" s="125" t="s">
        <v>34</v>
      </c>
      <c r="F772" s="128" t="s">
        <v>35</v>
      </c>
      <c r="G772" s="127">
        <v>1</v>
      </c>
      <c r="H772" s="217">
        <v>0</v>
      </c>
      <c r="I772" s="218">
        <v>0</v>
      </c>
      <c r="J772" s="219">
        <v>0</v>
      </c>
      <c r="K772" s="219">
        <v>0</v>
      </c>
      <c r="L772" s="219">
        <v>0</v>
      </c>
      <c r="M772" s="219">
        <v>0</v>
      </c>
      <c r="N772" s="219">
        <v>0</v>
      </c>
      <c r="O772" s="219">
        <v>0</v>
      </c>
      <c r="P772" s="219">
        <v>0</v>
      </c>
      <c r="Q772" s="219">
        <v>0</v>
      </c>
      <c r="R772" s="219">
        <v>0</v>
      </c>
      <c r="S772" s="220">
        <v>0</v>
      </c>
      <c r="T772" s="8">
        <f t="shared" si="68"/>
        <v>0</v>
      </c>
    </row>
    <row r="773" spans="1:20" ht="31.5">
      <c r="A773" s="627"/>
      <c r="B773" s="630"/>
      <c r="C773" s="679"/>
      <c r="D773" s="598"/>
      <c r="E773" s="125" t="s">
        <v>36</v>
      </c>
      <c r="F773" s="128" t="s">
        <v>157</v>
      </c>
      <c r="G773" s="127">
        <v>1</v>
      </c>
      <c r="H773" s="217">
        <v>0</v>
      </c>
      <c r="I773" s="218">
        <v>0</v>
      </c>
      <c r="J773" s="219">
        <v>0</v>
      </c>
      <c r="K773" s="219">
        <v>0</v>
      </c>
      <c r="L773" s="219">
        <v>0</v>
      </c>
      <c r="M773" s="219">
        <v>0</v>
      </c>
      <c r="N773" s="219">
        <v>0</v>
      </c>
      <c r="O773" s="219">
        <v>0</v>
      </c>
      <c r="P773" s="219">
        <v>0</v>
      </c>
      <c r="Q773" s="219">
        <v>0</v>
      </c>
      <c r="R773" s="219">
        <v>0</v>
      </c>
      <c r="S773" s="220">
        <v>0</v>
      </c>
      <c r="T773" s="8">
        <f t="shared" si="68"/>
        <v>0</v>
      </c>
    </row>
    <row r="774" spans="1:20" ht="16.5" thickBot="1">
      <c r="A774" s="627"/>
      <c r="B774" s="630"/>
      <c r="C774" s="679"/>
      <c r="D774" s="599"/>
      <c r="E774" s="129" t="s">
        <v>38</v>
      </c>
      <c r="F774" s="130" t="s">
        <v>39</v>
      </c>
      <c r="G774" s="131">
        <v>1</v>
      </c>
      <c r="H774" s="221">
        <v>0</v>
      </c>
      <c r="I774" s="222">
        <v>0</v>
      </c>
      <c r="J774" s="223">
        <v>0</v>
      </c>
      <c r="K774" s="223">
        <v>0</v>
      </c>
      <c r="L774" s="223">
        <v>0</v>
      </c>
      <c r="M774" s="223">
        <v>0</v>
      </c>
      <c r="N774" s="223">
        <v>0</v>
      </c>
      <c r="O774" s="223">
        <v>0</v>
      </c>
      <c r="P774" s="223">
        <v>0</v>
      </c>
      <c r="Q774" s="223">
        <v>0</v>
      </c>
      <c r="R774" s="223">
        <v>0</v>
      </c>
      <c r="S774" s="224">
        <v>0</v>
      </c>
      <c r="T774" s="8">
        <f t="shared" si="68"/>
        <v>0</v>
      </c>
    </row>
    <row r="775" spans="1:20" ht="31.5">
      <c r="A775" s="627"/>
      <c r="B775" s="630"/>
      <c r="C775" s="679"/>
      <c r="D775" s="617" t="s">
        <v>158</v>
      </c>
      <c r="E775" s="132" t="s">
        <v>159</v>
      </c>
      <c r="F775" s="133" t="s">
        <v>160</v>
      </c>
      <c r="G775" s="134">
        <v>1</v>
      </c>
      <c r="H775" s="239">
        <v>0</v>
      </c>
      <c r="I775" s="250">
        <v>0</v>
      </c>
      <c r="J775" s="215">
        <v>0</v>
      </c>
      <c r="K775" s="215">
        <v>0</v>
      </c>
      <c r="L775" s="240">
        <v>0</v>
      </c>
      <c r="M775" s="240">
        <v>0</v>
      </c>
      <c r="N775" s="240">
        <v>0</v>
      </c>
      <c r="O775" s="240">
        <v>0</v>
      </c>
      <c r="P775" s="240">
        <v>0</v>
      </c>
      <c r="Q775" s="240">
        <v>0</v>
      </c>
      <c r="R775" s="240">
        <v>0</v>
      </c>
      <c r="S775" s="243">
        <v>0</v>
      </c>
      <c r="T775" s="8">
        <f t="shared" si="68"/>
        <v>0</v>
      </c>
    </row>
    <row r="776" spans="1:20" ht="31.5">
      <c r="A776" s="627"/>
      <c r="B776" s="630"/>
      <c r="C776" s="679"/>
      <c r="D776" s="618"/>
      <c r="E776" s="135" t="s">
        <v>161</v>
      </c>
      <c r="F776" s="136" t="s">
        <v>130</v>
      </c>
      <c r="G776" s="137">
        <v>1</v>
      </c>
      <c r="H776" s="245">
        <v>0</v>
      </c>
      <c r="I776" s="250">
        <v>0</v>
      </c>
      <c r="J776" s="219">
        <v>0</v>
      </c>
      <c r="K776" s="219">
        <v>0</v>
      </c>
      <c r="L776" s="219">
        <v>0</v>
      </c>
      <c r="M776" s="219">
        <v>0</v>
      </c>
      <c r="N776" s="246">
        <v>0</v>
      </c>
      <c r="O776" s="246">
        <v>0</v>
      </c>
      <c r="P776" s="246">
        <v>0</v>
      </c>
      <c r="Q776" s="246">
        <v>0</v>
      </c>
      <c r="R776" s="219">
        <v>0</v>
      </c>
      <c r="S776" s="247">
        <v>0</v>
      </c>
      <c r="T776" s="8">
        <f t="shared" si="68"/>
        <v>0</v>
      </c>
    </row>
    <row r="777" spans="1:20" ht="31.5">
      <c r="A777" s="627"/>
      <c r="B777" s="630"/>
      <c r="C777" s="679"/>
      <c r="D777" s="618"/>
      <c r="E777" s="620" t="s">
        <v>75</v>
      </c>
      <c r="F777" s="136" t="s">
        <v>77</v>
      </c>
      <c r="G777" s="137">
        <v>1</v>
      </c>
      <c r="H777" s="217">
        <v>0</v>
      </c>
      <c r="I777" s="218">
        <v>0</v>
      </c>
      <c r="J777" s="219">
        <v>0</v>
      </c>
      <c r="K777" s="219">
        <v>0</v>
      </c>
      <c r="L777" s="219">
        <v>0</v>
      </c>
      <c r="M777" s="219">
        <v>0</v>
      </c>
      <c r="N777" s="219">
        <v>0</v>
      </c>
      <c r="O777" s="219">
        <v>0</v>
      </c>
      <c r="P777" s="219">
        <v>0</v>
      </c>
      <c r="Q777" s="219">
        <v>0</v>
      </c>
      <c r="R777" s="219">
        <v>0</v>
      </c>
      <c r="S777" s="220">
        <v>0</v>
      </c>
      <c r="T777" s="8">
        <f t="shared" si="68"/>
        <v>0</v>
      </c>
    </row>
    <row r="778" spans="1:20" ht="47.25">
      <c r="A778" s="627"/>
      <c r="B778" s="630"/>
      <c r="C778" s="679"/>
      <c r="D778" s="618"/>
      <c r="E778" s="621"/>
      <c r="F778" s="136" t="s">
        <v>162</v>
      </c>
      <c r="G778" s="137">
        <v>1</v>
      </c>
      <c r="H778" s="217">
        <v>0</v>
      </c>
      <c r="I778" s="218">
        <v>0</v>
      </c>
      <c r="J778" s="219">
        <v>0</v>
      </c>
      <c r="K778" s="219">
        <v>0</v>
      </c>
      <c r="L778" s="219">
        <v>0</v>
      </c>
      <c r="M778" s="219">
        <v>0</v>
      </c>
      <c r="N778" s="219">
        <v>0</v>
      </c>
      <c r="O778" s="219">
        <v>0</v>
      </c>
      <c r="P778" s="219">
        <v>0</v>
      </c>
      <c r="Q778" s="219">
        <v>0</v>
      </c>
      <c r="R778" s="219">
        <v>0</v>
      </c>
      <c r="S778" s="220">
        <v>0</v>
      </c>
      <c r="T778" s="8">
        <v>0</v>
      </c>
    </row>
    <row r="779" spans="1:20" ht="31.5">
      <c r="A779" s="627"/>
      <c r="B779" s="630"/>
      <c r="C779" s="679"/>
      <c r="D779" s="618"/>
      <c r="E779" s="621"/>
      <c r="F779" s="138" t="s">
        <v>109</v>
      </c>
      <c r="G779" s="137">
        <v>1</v>
      </c>
      <c r="H779" s="258">
        <v>0</v>
      </c>
      <c r="I779" s="259">
        <v>0</v>
      </c>
      <c r="J779" s="258">
        <v>0</v>
      </c>
      <c r="K779" s="258">
        <v>0</v>
      </c>
      <c r="L779" s="258">
        <v>0</v>
      </c>
      <c r="M779" s="258">
        <v>0</v>
      </c>
      <c r="N779" s="258">
        <v>0</v>
      </c>
      <c r="O779" s="258">
        <v>0</v>
      </c>
      <c r="P779" s="258">
        <v>0</v>
      </c>
      <c r="Q779" s="258">
        <v>0</v>
      </c>
      <c r="R779" s="258">
        <v>0</v>
      </c>
      <c r="S779" s="260">
        <v>0</v>
      </c>
      <c r="T779" s="8">
        <v>0</v>
      </c>
    </row>
    <row r="780" spans="1:20" ht="31.5">
      <c r="A780" s="627"/>
      <c r="B780" s="630"/>
      <c r="C780" s="679"/>
      <c r="D780" s="618"/>
      <c r="E780" s="621"/>
      <c r="F780" s="138" t="s">
        <v>163</v>
      </c>
      <c r="G780" s="137">
        <v>1</v>
      </c>
      <c r="H780" s="217">
        <v>0</v>
      </c>
      <c r="I780" s="218">
        <v>0</v>
      </c>
      <c r="J780" s="219">
        <v>0</v>
      </c>
      <c r="K780" s="219">
        <v>0</v>
      </c>
      <c r="L780" s="219">
        <v>0</v>
      </c>
      <c r="M780" s="219">
        <v>0</v>
      </c>
      <c r="N780" s="219">
        <v>0</v>
      </c>
      <c r="O780" s="219">
        <v>0</v>
      </c>
      <c r="P780" s="219">
        <v>0</v>
      </c>
      <c r="Q780" s="219">
        <v>0</v>
      </c>
      <c r="R780" s="219">
        <v>0</v>
      </c>
      <c r="S780" s="220">
        <v>0</v>
      </c>
      <c r="T780" s="8">
        <v>0</v>
      </c>
    </row>
    <row r="781" spans="1:20">
      <c r="A781" s="627"/>
      <c r="B781" s="630"/>
      <c r="C781" s="679"/>
      <c r="D781" s="618"/>
      <c r="E781" s="622"/>
      <c r="F781" s="136" t="s">
        <v>79</v>
      </c>
      <c r="G781" s="137">
        <v>1</v>
      </c>
      <c r="H781" s="217">
        <v>0</v>
      </c>
      <c r="I781" s="218">
        <v>0</v>
      </c>
      <c r="J781" s="219">
        <v>0</v>
      </c>
      <c r="K781" s="219">
        <v>0</v>
      </c>
      <c r="L781" s="219">
        <v>0</v>
      </c>
      <c r="M781" s="219">
        <v>0</v>
      </c>
      <c r="N781" s="219">
        <v>0</v>
      </c>
      <c r="O781" s="219">
        <v>0</v>
      </c>
      <c r="P781" s="219">
        <v>0</v>
      </c>
      <c r="Q781" s="219">
        <v>0</v>
      </c>
      <c r="R781" s="219">
        <v>0</v>
      </c>
      <c r="S781" s="220">
        <v>0</v>
      </c>
      <c r="T781" s="8">
        <v>0</v>
      </c>
    </row>
    <row r="782" spans="1:20">
      <c r="A782" s="627"/>
      <c r="B782" s="630"/>
      <c r="C782" s="679"/>
      <c r="D782" s="618"/>
      <c r="E782" s="139" t="s">
        <v>34</v>
      </c>
      <c r="F782" s="138" t="s">
        <v>35</v>
      </c>
      <c r="G782" s="137">
        <v>1</v>
      </c>
      <c r="H782" s="217">
        <v>0</v>
      </c>
      <c r="I782" s="218">
        <v>0</v>
      </c>
      <c r="J782" s="219">
        <v>0</v>
      </c>
      <c r="K782" s="219">
        <v>0</v>
      </c>
      <c r="L782" s="219">
        <v>0</v>
      </c>
      <c r="M782" s="219">
        <v>0</v>
      </c>
      <c r="N782" s="219">
        <v>0</v>
      </c>
      <c r="O782" s="219">
        <v>0</v>
      </c>
      <c r="P782" s="219">
        <v>0</v>
      </c>
      <c r="Q782" s="219">
        <v>0</v>
      </c>
      <c r="R782" s="219">
        <v>0</v>
      </c>
      <c r="S782" s="220">
        <v>0</v>
      </c>
      <c r="T782" s="8">
        <v>0</v>
      </c>
    </row>
    <row r="783" spans="1:20" ht="47.25">
      <c r="A783" s="627"/>
      <c r="B783" s="630"/>
      <c r="C783" s="679"/>
      <c r="D783" s="618"/>
      <c r="E783" s="139" t="s">
        <v>36</v>
      </c>
      <c r="F783" s="138" t="s">
        <v>164</v>
      </c>
      <c r="G783" s="137">
        <v>1</v>
      </c>
      <c r="H783" s="217">
        <v>0</v>
      </c>
      <c r="I783" s="218">
        <v>0</v>
      </c>
      <c r="J783" s="219">
        <v>0</v>
      </c>
      <c r="K783" s="219">
        <v>0</v>
      </c>
      <c r="L783" s="219">
        <v>0</v>
      </c>
      <c r="M783" s="219">
        <v>0</v>
      </c>
      <c r="N783" s="219">
        <v>0</v>
      </c>
      <c r="O783" s="219">
        <v>0</v>
      </c>
      <c r="P783" s="219">
        <v>0</v>
      </c>
      <c r="Q783" s="219">
        <v>0</v>
      </c>
      <c r="R783" s="219">
        <v>0</v>
      </c>
      <c r="S783" s="220">
        <v>0</v>
      </c>
      <c r="T783" s="8">
        <v>0</v>
      </c>
    </row>
    <row r="784" spans="1:20" ht="16.5" thickBot="1">
      <c r="A784" s="627"/>
      <c r="B784" s="630"/>
      <c r="C784" s="679"/>
      <c r="D784" s="619"/>
      <c r="E784" s="140" t="s">
        <v>38</v>
      </c>
      <c r="F784" s="141" t="s">
        <v>52</v>
      </c>
      <c r="G784" s="142">
        <v>1</v>
      </c>
      <c r="H784" s="221">
        <v>0</v>
      </c>
      <c r="I784" s="222">
        <v>0</v>
      </c>
      <c r="J784" s="223">
        <v>0</v>
      </c>
      <c r="K784" s="223">
        <v>0</v>
      </c>
      <c r="L784" s="223">
        <v>0</v>
      </c>
      <c r="M784" s="223">
        <v>0</v>
      </c>
      <c r="N784" s="223">
        <v>0</v>
      </c>
      <c r="O784" s="223">
        <v>0</v>
      </c>
      <c r="P784" s="223">
        <v>0</v>
      </c>
      <c r="Q784" s="223">
        <v>0</v>
      </c>
      <c r="R784" s="223">
        <v>0</v>
      </c>
      <c r="S784" s="224">
        <v>0</v>
      </c>
      <c r="T784" s="8">
        <v>0</v>
      </c>
    </row>
    <row r="785" spans="1:20">
      <c r="A785" s="627"/>
      <c r="B785" s="630"/>
      <c r="C785" s="656" t="s">
        <v>165</v>
      </c>
      <c r="D785" s="658" t="s">
        <v>166</v>
      </c>
      <c r="E785" s="143" t="s">
        <v>167</v>
      </c>
      <c r="F785" s="144" t="s">
        <v>116</v>
      </c>
      <c r="G785" s="145">
        <v>1</v>
      </c>
      <c r="H785" s="239">
        <v>0</v>
      </c>
      <c r="I785" s="252">
        <v>0</v>
      </c>
      <c r="J785" s="215">
        <v>0</v>
      </c>
      <c r="K785" s="215">
        <v>0</v>
      </c>
      <c r="L785" s="240">
        <v>0</v>
      </c>
      <c r="M785" s="242">
        <v>0</v>
      </c>
      <c r="N785" s="240">
        <v>0</v>
      </c>
      <c r="O785" s="242">
        <v>0</v>
      </c>
      <c r="P785" s="242">
        <v>0</v>
      </c>
      <c r="Q785" s="242">
        <v>0</v>
      </c>
      <c r="R785" s="242">
        <v>0</v>
      </c>
      <c r="S785" s="243">
        <v>0</v>
      </c>
      <c r="T785" s="8">
        <v>0</v>
      </c>
    </row>
    <row r="786" spans="1:20" ht="47.25">
      <c r="A786" s="627"/>
      <c r="B786" s="630"/>
      <c r="C786" s="657"/>
      <c r="D786" s="659"/>
      <c r="E786" s="146" t="s">
        <v>168</v>
      </c>
      <c r="F786" s="147" t="s">
        <v>130</v>
      </c>
      <c r="G786" s="148">
        <v>1</v>
      </c>
      <c r="H786" s="241">
        <v>0</v>
      </c>
      <c r="I786" s="250">
        <v>0</v>
      </c>
      <c r="J786" s="226">
        <v>0</v>
      </c>
      <c r="K786" s="226">
        <v>0</v>
      </c>
      <c r="L786" s="242">
        <v>0</v>
      </c>
      <c r="M786" s="242">
        <v>0</v>
      </c>
      <c r="N786" s="242">
        <v>0</v>
      </c>
      <c r="O786" s="242">
        <v>0</v>
      </c>
      <c r="P786" s="242">
        <v>0</v>
      </c>
      <c r="Q786" s="242">
        <v>0</v>
      </c>
      <c r="R786" s="242">
        <v>0</v>
      </c>
      <c r="S786" s="244">
        <v>0</v>
      </c>
      <c r="T786" s="8">
        <v>0</v>
      </c>
    </row>
    <row r="787" spans="1:20" ht="31.5">
      <c r="A787" s="627"/>
      <c r="B787" s="630"/>
      <c r="C787" s="657"/>
      <c r="D787" s="659"/>
      <c r="E787" s="149" t="s">
        <v>169</v>
      </c>
      <c r="F787" s="150" t="s">
        <v>170</v>
      </c>
      <c r="G787" s="151">
        <v>1</v>
      </c>
      <c r="H787" s="245">
        <v>0</v>
      </c>
      <c r="I787" s="218">
        <v>0</v>
      </c>
      <c r="J787" s="246">
        <v>0</v>
      </c>
      <c r="K787" s="219">
        <v>0</v>
      </c>
      <c r="L787" s="246">
        <v>0</v>
      </c>
      <c r="M787" s="219">
        <v>0</v>
      </c>
      <c r="N787" s="246">
        <v>0</v>
      </c>
      <c r="O787" s="219">
        <v>0</v>
      </c>
      <c r="P787" s="242">
        <v>0</v>
      </c>
      <c r="Q787" s="219">
        <v>0</v>
      </c>
      <c r="R787" s="246">
        <v>0</v>
      </c>
      <c r="S787" s="220">
        <v>0</v>
      </c>
      <c r="T787" s="8">
        <f t="shared" ref="T787:T815" si="69">SUM(H787:S787)/12</f>
        <v>0</v>
      </c>
    </row>
    <row r="788" spans="1:20">
      <c r="A788" s="627"/>
      <c r="B788" s="630"/>
      <c r="C788" s="657"/>
      <c r="D788" s="659"/>
      <c r="E788" s="661" t="s">
        <v>144</v>
      </c>
      <c r="F788" s="150" t="s">
        <v>171</v>
      </c>
      <c r="G788" s="151">
        <v>1</v>
      </c>
      <c r="H788" s="217">
        <v>0</v>
      </c>
      <c r="I788" s="218">
        <v>0</v>
      </c>
      <c r="J788" s="219">
        <v>0</v>
      </c>
      <c r="K788" s="219">
        <v>0</v>
      </c>
      <c r="L788" s="219">
        <v>0</v>
      </c>
      <c r="M788" s="219">
        <v>0</v>
      </c>
      <c r="N788" s="219">
        <v>0</v>
      </c>
      <c r="O788" s="219">
        <v>0</v>
      </c>
      <c r="P788" s="219">
        <v>0</v>
      </c>
      <c r="Q788" s="219">
        <v>0</v>
      </c>
      <c r="R788" s="219">
        <v>0</v>
      </c>
      <c r="S788" s="220">
        <v>0</v>
      </c>
      <c r="T788" s="8">
        <f t="shared" si="69"/>
        <v>0</v>
      </c>
    </row>
    <row r="789" spans="1:20" ht="31.5">
      <c r="A789" s="627"/>
      <c r="B789" s="630"/>
      <c r="C789" s="657"/>
      <c r="D789" s="659"/>
      <c r="E789" s="662"/>
      <c r="F789" s="147" t="s">
        <v>172</v>
      </c>
      <c r="G789" s="151">
        <v>1</v>
      </c>
      <c r="H789" s="258">
        <v>0</v>
      </c>
      <c r="I789" s="259">
        <v>0</v>
      </c>
      <c r="J789" s="258">
        <v>0</v>
      </c>
      <c r="K789" s="258">
        <v>0</v>
      </c>
      <c r="L789" s="258">
        <v>0</v>
      </c>
      <c r="M789" s="258">
        <v>0</v>
      </c>
      <c r="N789" s="258">
        <v>0</v>
      </c>
      <c r="O789" s="258">
        <v>0</v>
      </c>
      <c r="P789" s="258">
        <v>0</v>
      </c>
      <c r="Q789" s="258">
        <v>0</v>
      </c>
      <c r="R789" s="258">
        <v>0</v>
      </c>
      <c r="S789" s="260">
        <v>0</v>
      </c>
      <c r="T789" s="8">
        <f t="shared" si="69"/>
        <v>0</v>
      </c>
    </row>
    <row r="790" spans="1:20" ht="31.5">
      <c r="A790" s="627"/>
      <c r="B790" s="630"/>
      <c r="C790" s="657"/>
      <c r="D790" s="659"/>
      <c r="E790" s="662"/>
      <c r="F790" s="147" t="s">
        <v>173</v>
      </c>
      <c r="G790" s="151">
        <v>0.99</v>
      </c>
      <c r="H790" s="217">
        <v>0</v>
      </c>
      <c r="I790" s="218">
        <v>0</v>
      </c>
      <c r="J790" s="219">
        <v>0</v>
      </c>
      <c r="K790" s="219">
        <v>0</v>
      </c>
      <c r="L790" s="219">
        <v>0</v>
      </c>
      <c r="M790" s="219">
        <v>0</v>
      </c>
      <c r="N790" s="219">
        <v>0</v>
      </c>
      <c r="O790" s="219">
        <v>0</v>
      </c>
      <c r="P790" s="219">
        <v>0</v>
      </c>
      <c r="Q790" s="219">
        <v>0</v>
      </c>
      <c r="R790" s="219">
        <v>0</v>
      </c>
      <c r="S790" s="220">
        <v>0</v>
      </c>
      <c r="T790" s="8">
        <f t="shared" si="69"/>
        <v>0</v>
      </c>
    </row>
    <row r="791" spans="1:20" ht="31.5">
      <c r="A791" s="627"/>
      <c r="B791" s="630"/>
      <c r="C791" s="657"/>
      <c r="D791" s="659"/>
      <c r="E791" s="662"/>
      <c r="F791" s="147" t="s">
        <v>174</v>
      </c>
      <c r="G791" s="151">
        <v>1</v>
      </c>
      <c r="H791" s="217">
        <v>0</v>
      </c>
      <c r="I791" s="218">
        <v>0</v>
      </c>
      <c r="J791" s="219">
        <v>0</v>
      </c>
      <c r="K791" s="219">
        <v>0</v>
      </c>
      <c r="L791" s="219">
        <v>0</v>
      </c>
      <c r="M791" s="219">
        <v>0</v>
      </c>
      <c r="N791" s="219">
        <v>0</v>
      </c>
      <c r="O791" s="219">
        <v>0</v>
      </c>
      <c r="P791" s="219">
        <v>0</v>
      </c>
      <c r="Q791" s="219">
        <v>0</v>
      </c>
      <c r="R791" s="219">
        <v>0</v>
      </c>
      <c r="S791" s="220">
        <v>0</v>
      </c>
      <c r="T791" s="8">
        <f t="shared" si="69"/>
        <v>0</v>
      </c>
    </row>
    <row r="792" spans="1:20">
      <c r="A792" s="627"/>
      <c r="B792" s="630"/>
      <c r="C792" s="657"/>
      <c r="D792" s="659"/>
      <c r="E792" s="663"/>
      <c r="F792" s="147" t="s">
        <v>79</v>
      </c>
      <c r="G792" s="151">
        <v>1</v>
      </c>
      <c r="H792" s="217">
        <v>0</v>
      </c>
      <c r="I792" s="218">
        <v>0</v>
      </c>
      <c r="J792" s="219">
        <v>0</v>
      </c>
      <c r="K792" s="219">
        <v>0</v>
      </c>
      <c r="L792" s="219">
        <v>0</v>
      </c>
      <c r="M792" s="219">
        <v>0</v>
      </c>
      <c r="N792" s="219">
        <v>0</v>
      </c>
      <c r="O792" s="219">
        <v>0</v>
      </c>
      <c r="P792" s="219">
        <v>0</v>
      </c>
      <c r="Q792" s="219">
        <v>0</v>
      </c>
      <c r="R792" s="219">
        <v>0</v>
      </c>
      <c r="S792" s="220">
        <v>0</v>
      </c>
      <c r="T792" s="8">
        <f t="shared" si="69"/>
        <v>0</v>
      </c>
    </row>
    <row r="793" spans="1:20">
      <c r="A793" s="627"/>
      <c r="B793" s="630"/>
      <c r="C793" s="657"/>
      <c r="D793" s="659"/>
      <c r="E793" s="149" t="s">
        <v>34</v>
      </c>
      <c r="F793" s="152" t="s">
        <v>35</v>
      </c>
      <c r="G793" s="151">
        <v>1</v>
      </c>
      <c r="H793" s="217">
        <v>0</v>
      </c>
      <c r="I793" s="218">
        <v>0</v>
      </c>
      <c r="J793" s="219">
        <v>0</v>
      </c>
      <c r="K793" s="219">
        <v>0</v>
      </c>
      <c r="L793" s="219">
        <v>0</v>
      </c>
      <c r="M793" s="219">
        <v>0</v>
      </c>
      <c r="N793" s="219">
        <v>0</v>
      </c>
      <c r="O793" s="219">
        <v>0</v>
      </c>
      <c r="P793" s="219">
        <v>0</v>
      </c>
      <c r="Q793" s="219">
        <v>0</v>
      </c>
      <c r="R793" s="219">
        <v>0</v>
      </c>
      <c r="S793" s="220">
        <v>0</v>
      </c>
      <c r="T793" s="8">
        <f t="shared" si="69"/>
        <v>0</v>
      </c>
    </row>
    <row r="794" spans="1:20" ht="47.25">
      <c r="A794" s="627"/>
      <c r="B794" s="630"/>
      <c r="C794" s="657"/>
      <c r="D794" s="659"/>
      <c r="E794" s="149" t="s">
        <v>36</v>
      </c>
      <c r="F794" s="152" t="s">
        <v>175</v>
      </c>
      <c r="G794" s="151">
        <v>1</v>
      </c>
      <c r="H794" s="217">
        <v>0</v>
      </c>
      <c r="I794" s="218">
        <v>0</v>
      </c>
      <c r="J794" s="219">
        <v>0</v>
      </c>
      <c r="K794" s="219">
        <v>0</v>
      </c>
      <c r="L794" s="219">
        <v>0</v>
      </c>
      <c r="M794" s="219">
        <v>0</v>
      </c>
      <c r="N794" s="219">
        <v>0</v>
      </c>
      <c r="O794" s="219">
        <v>0</v>
      </c>
      <c r="P794" s="219">
        <v>0</v>
      </c>
      <c r="Q794" s="219">
        <v>0</v>
      </c>
      <c r="R794" s="219">
        <v>0</v>
      </c>
      <c r="S794" s="220">
        <v>0</v>
      </c>
      <c r="T794" s="8">
        <f t="shared" si="69"/>
        <v>0</v>
      </c>
    </row>
    <row r="795" spans="1:20" ht="16.5" thickBot="1">
      <c r="A795" s="627"/>
      <c r="B795" s="630"/>
      <c r="C795" s="657"/>
      <c r="D795" s="660"/>
      <c r="E795" s="153" t="s">
        <v>176</v>
      </c>
      <c r="F795" s="154" t="s">
        <v>52</v>
      </c>
      <c r="G795" s="155">
        <v>1</v>
      </c>
      <c r="H795" s="233">
        <v>0</v>
      </c>
      <c r="I795" s="223">
        <v>0</v>
      </c>
      <c r="J795" s="230">
        <v>0</v>
      </c>
      <c r="K795" s="230">
        <v>0</v>
      </c>
      <c r="L795" s="230">
        <v>0</v>
      </c>
      <c r="M795" s="230">
        <v>0</v>
      </c>
      <c r="N795" s="230">
        <v>0</v>
      </c>
      <c r="O795" s="230">
        <v>0</v>
      </c>
      <c r="P795" s="230">
        <v>0</v>
      </c>
      <c r="Q795" s="230">
        <v>0</v>
      </c>
      <c r="R795" s="230">
        <v>0</v>
      </c>
      <c r="S795" s="231">
        <v>0</v>
      </c>
      <c r="T795" s="8">
        <f t="shared" si="69"/>
        <v>0</v>
      </c>
    </row>
    <row r="796" spans="1:20">
      <c r="A796" s="627"/>
      <c r="B796" s="630"/>
      <c r="C796" s="664" t="s">
        <v>177</v>
      </c>
      <c r="D796" s="667" t="s">
        <v>178</v>
      </c>
      <c r="E796" s="156" t="s">
        <v>179</v>
      </c>
      <c r="F796" s="157" t="s">
        <v>116</v>
      </c>
      <c r="G796" s="158">
        <v>1</v>
      </c>
      <c r="H796" s="239">
        <v>0</v>
      </c>
      <c r="I796" s="250">
        <v>0</v>
      </c>
      <c r="J796" s="215">
        <v>0</v>
      </c>
      <c r="K796" s="215">
        <v>0</v>
      </c>
      <c r="L796" s="240">
        <v>0</v>
      </c>
      <c r="M796" s="240">
        <v>0</v>
      </c>
      <c r="N796" s="240">
        <v>0</v>
      </c>
      <c r="O796" s="240">
        <v>0</v>
      </c>
      <c r="P796" s="240">
        <v>0</v>
      </c>
      <c r="Q796" s="240">
        <v>0</v>
      </c>
      <c r="R796" s="240">
        <v>0</v>
      </c>
      <c r="S796" s="243">
        <v>0</v>
      </c>
      <c r="T796" s="8">
        <f t="shared" si="69"/>
        <v>0</v>
      </c>
    </row>
    <row r="797" spans="1:20" ht="47.25">
      <c r="A797" s="627"/>
      <c r="B797" s="630"/>
      <c r="C797" s="665"/>
      <c r="D797" s="668"/>
      <c r="E797" s="159" t="s">
        <v>180</v>
      </c>
      <c r="F797" s="160" t="s">
        <v>181</v>
      </c>
      <c r="G797" s="161">
        <v>1</v>
      </c>
      <c r="H797" s="245">
        <v>0</v>
      </c>
      <c r="I797" s="250">
        <v>0</v>
      </c>
      <c r="J797" s="246">
        <v>0</v>
      </c>
      <c r="K797" s="246">
        <v>0</v>
      </c>
      <c r="L797" s="219">
        <v>0</v>
      </c>
      <c r="M797" s="219">
        <v>0</v>
      </c>
      <c r="N797" s="246">
        <v>0</v>
      </c>
      <c r="O797" s="246">
        <v>0</v>
      </c>
      <c r="P797" s="246">
        <v>0</v>
      </c>
      <c r="Q797" s="246">
        <v>0</v>
      </c>
      <c r="R797" s="246">
        <v>0</v>
      </c>
      <c r="S797" s="247">
        <v>0</v>
      </c>
      <c r="T797" s="8">
        <f t="shared" si="69"/>
        <v>0</v>
      </c>
    </row>
    <row r="798" spans="1:20" ht="63">
      <c r="A798" s="627"/>
      <c r="B798" s="630"/>
      <c r="C798" s="665"/>
      <c r="D798" s="668"/>
      <c r="E798" s="159" t="s">
        <v>182</v>
      </c>
      <c r="F798" s="160" t="s">
        <v>183</v>
      </c>
      <c r="G798" s="161">
        <v>1</v>
      </c>
      <c r="H798" s="245">
        <v>0</v>
      </c>
      <c r="I798" s="250">
        <v>0</v>
      </c>
      <c r="J798" s="246">
        <v>0</v>
      </c>
      <c r="K798" s="246">
        <v>0</v>
      </c>
      <c r="L798" s="219">
        <v>0</v>
      </c>
      <c r="M798" s="219">
        <v>0</v>
      </c>
      <c r="N798" s="219">
        <v>0</v>
      </c>
      <c r="O798" s="219">
        <v>0</v>
      </c>
      <c r="P798" s="219">
        <v>0</v>
      </c>
      <c r="Q798" s="219">
        <v>0</v>
      </c>
      <c r="R798" s="219">
        <v>0</v>
      </c>
      <c r="S798" s="220">
        <v>0</v>
      </c>
      <c r="T798" s="8">
        <f t="shared" si="69"/>
        <v>0</v>
      </c>
    </row>
    <row r="799" spans="1:20" ht="31.5">
      <c r="A799" s="627"/>
      <c r="B799" s="630"/>
      <c r="C799" s="665"/>
      <c r="D799" s="668"/>
      <c r="E799" s="670" t="s">
        <v>75</v>
      </c>
      <c r="F799" s="160" t="s">
        <v>77</v>
      </c>
      <c r="G799" s="161">
        <v>1</v>
      </c>
      <c r="H799" s="217">
        <v>0</v>
      </c>
      <c r="I799" s="218">
        <v>0</v>
      </c>
      <c r="J799" s="219">
        <v>0</v>
      </c>
      <c r="K799" s="219">
        <v>0</v>
      </c>
      <c r="L799" s="219">
        <v>0</v>
      </c>
      <c r="M799" s="219">
        <v>0</v>
      </c>
      <c r="N799" s="219">
        <v>0</v>
      </c>
      <c r="O799" s="219">
        <v>0</v>
      </c>
      <c r="P799" s="219">
        <v>0</v>
      </c>
      <c r="Q799" s="219">
        <v>0</v>
      </c>
      <c r="R799" s="219">
        <v>0</v>
      </c>
      <c r="S799" s="220">
        <v>0</v>
      </c>
      <c r="T799" s="8">
        <f t="shared" si="69"/>
        <v>0</v>
      </c>
    </row>
    <row r="800" spans="1:20">
      <c r="A800" s="627"/>
      <c r="B800" s="630"/>
      <c r="C800" s="665"/>
      <c r="D800" s="668"/>
      <c r="E800" s="671"/>
      <c r="F800" s="162" t="s">
        <v>60</v>
      </c>
      <c r="G800" s="161">
        <v>1</v>
      </c>
      <c r="H800" s="217">
        <v>0</v>
      </c>
      <c r="I800" s="218">
        <v>0</v>
      </c>
      <c r="J800" s="219">
        <v>0</v>
      </c>
      <c r="K800" s="219">
        <v>0</v>
      </c>
      <c r="L800" s="219">
        <v>0</v>
      </c>
      <c r="M800" s="219">
        <v>0</v>
      </c>
      <c r="N800" s="219">
        <v>0</v>
      </c>
      <c r="O800" s="219">
        <v>0</v>
      </c>
      <c r="P800" s="219">
        <v>0</v>
      </c>
      <c r="Q800" s="219">
        <v>0</v>
      </c>
      <c r="R800" s="219">
        <v>0</v>
      </c>
      <c r="S800" s="220">
        <v>0</v>
      </c>
      <c r="T800" s="8">
        <f t="shared" si="69"/>
        <v>0</v>
      </c>
    </row>
    <row r="801" spans="1:20" ht="31.5">
      <c r="A801" s="627"/>
      <c r="B801" s="630"/>
      <c r="C801" s="665"/>
      <c r="D801" s="668"/>
      <c r="E801" s="671"/>
      <c r="F801" s="162" t="s">
        <v>184</v>
      </c>
      <c r="G801" s="161">
        <v>0.97</v>
      </c>
      <c r="H801" s="217">
        <v>0</v>
      </c>
      <c r="I801" s="218">
        <v>0</v>
      </c>
      <c r="J801" s="219">
        <v>0</v>
      </c>
      <c r="K801" s="219">
        <v>0</v>
      </c>
      <c r="L801" s="219">
        <v>0</v>
      </c>
      <c r="M801" s="219">
        <v>0</v>
      </c>
      <c r="N801" s="219">
        <v>0</v>
      </c>
      <c r="O801" s="219">
        <v>0</v>
      </c>
      <c r="P801" s="219">
        <v>0</v>
      </c>
      <c r="Q801" s="219">
        <v>0</v>
      </c>
      <c r="R801" s="219">
        <v>0</v>
      </c>
      <c r="S801" s="220">
        <v>0</v>
      </c>
      <c r="T801" s="8">
        <f t="shared" si="69"/>
        <v>0</v>
      </c>
    </row>
    <row r="802" spans="1:20" ht="31.5">
      <c r="A802" s="627"/>
      <c r="B802" s="630"/>
      <c r="C802" s="665"/>
      <c r="D802" s="668"/>
      <c r="E802" s="671"/>
      <c r="F802" s="162" t="s">
        <v>109</v>
      </c>
      <c r="G802" s="161">
        <v>0.96</v>
      </c>
      <c r="H802" s="217">
        <v>0</v>
      </c>
      <c r="I802" s="218">
        <v>0</v>
      </c>
      <c r="J802" s="219">
        <v>0</v>
      </c>
      <c r="K802" s="219">
        <v>0</v>
      </c>
      <c r="L802" s="219">
        <v>0</v>
      </c>
      <c r="M802" s="219">
        <v>0</v>
      </c>
      <c r="N802" s="219">
        <v>0</v>
      </c>
      <c r="O802" s="219">
        <v>0</v>
      </c>
      <c r="P802" s="219">
        <v>0</v>
      </c>
      <c r="Q802" s="219">
        <v>0</v>
      </c>
      <c r="R802" s="219">
        <v>0</v>
      </c>
      <c r="S802" s="220">
        <v>0</v>
      </c>
      <c r="T802" s="8">
        <f t="shared" si="69"/>
        <v>0</v>
      </c>
    </row>
    <row r="803" spans="1:20">
      <c r="A803" s="627"/>
      <c r="B803" s="630"/>
      <c r="C803" s="665"/>
      <c r="D803" s="668"/>
      <c r="E803" s="672"/>
      <c r="F803" s="162" t="s">
        <v>79</v>
      </c>
      <c r="G803" s="161">
        <v>1</v>
      </c>
      <c r="H803" s="217">
        <v>0</v>
      </c>
      <c r="I803" s="218">
        <v>0</v>
      </c>
      <c r="J803" s="219">
        <v>0</v>
      </c>
      <c r="K803" s="219">
        <v>0</v>
      </c>
      <c r="L803" s="219">
        <v>0</v>
      </c>
      <c r="M803" s="219">
        <v>0</v>
      </c>
      <c r="N803" s="219">
        <v>0</v>
      </c>
      <c r="O803" s="219">
        <v>0</v>
      </c>
      <c r="P803" s="219">
        <v>0</v>
      </c>
      <c r="Q803" s="219">
        <v>0</v>
      </c>
      <c r="R803" s="219">
        <v>0</v>
      </c>
      <c r="S803" s="220">
        <v>0</v>
      </c>
      <c r="T803" s="8">
        <f t="shared" si="69"/>
        <v>0</v>
      </c>
    </row>
    <row r="804" spans="1:20">
      <c r="A804" s="627"/>
      <c r="B804" s="630"/>
      <c r="C804" s="665"/>
      <c r="D804" s="668"/>
      <c r="E804" s="159" t="s">
        <v>34</v>
      </c>
      <c r="F804" s="162" t="s">
        <v>35</v>
      </c>
      <c r="G804" s="161">
        <v>1</v>
      </c>
      <c r="H804" s="217">
        <v>0</v>
      </c>
      <c r="I804" s="218">
        <v>0</v>
      </c>
      <c r="J804" s="219">
        <v>0</v>
      </c>
      <c r="K804" s="219">
        <v>0</v>
      </c>
      <c r="L804" s="219">
        <v>0</v>
      </c>
      <c r="M804" s="219">
        <v>0</v>
      </c>
      <c r="N804" s="219">
        <v>0</v>
      </c>
      <c r="O804" s="219">
        <v>0</v>
      </c>
      <c r="P804" s="219">
        <v>0</v>
      </c>
      <c r="Q804" s="219">
        <v>0</v>
      </c>
      <c r="R804" s="219">
        <v>0</v>
      </c>
      <c r="S804" s="220">
        <v>0</v>
      </c>
      <c r="T804" s="8">
        <f t="shared" si="69"/>
        <v>0</v>
      </c>
    </row>
    <row r="805" spans="1:20" ht="47.25">
      <c r="A805" s="627"/>
      <c r="B805" s="630"/>
      <c r="C805" s="665"/>
      <c r="D805" s="668"/>
      <c r="E805" s="159" t="s">
        <v>36</v>
      </c>
      <c r="F805" s="162" t="s">
        <v>185</v>
      </c>
      <c r="G805" s="161">
        <v>1</v>
      </c>
      <c r="H805" s="217">
        <v>0</v>
      </c>
      <c r="I805" s="218">
        <v>0</v>
      </c>
      <c r="J805" s="219">
        <v>0</v>
      </c>
      <c r="K805" s="219">
        <v>0</v>
      </c>
      <c r="L805" s="219">
        <v>0</v>
      </c>
      <c r="M805" s="219">
        <v>0</v>
      </c>
      <c r="N805" s="219">
        <v>0</v>
      </c>
      <c r="O805" s="219">
        <v>0</v>
      </c>
      <c r="P805" s="219">
        <v>0</v>
      </c>
      <c r="Q805" s="219">
        <v>0</v>
      </c>
      <c r="R805" s="219">
        <v>0</v>
      </c>
      <c r="S805" s="220">
        <v>0</v>
      </c>
      <c r="T805" s="8">
        <f t="shared" si="69"/>
        <v>0</v>
      </c>
    </row>
    <row r="806" spans="1:20" ht="16.5" thickBot="1">
      <c r="A806" s="627"/>
      <c r="B806" s="630"/>
      <c r="C806" s="665"/>
      <c r="D806" s="669"/>
      <c r="E806" s="163" t="s">
        <v>38</v>
      </c>
      <c r="F806" s="164" t="s">
        <v>52</v>
      </c>
      <c r="G806" s="165">
        <v>1</v>
      </c>
      <c r="H806" s="228">
        <v>0</v>
      </c>
      <c r="I806" s="229">
        <v>0</v>
      </c>
      <c r="J806" s="230">
        <v>0</v>
      </c>
      <c r="K806" s="230">
        <v>0</v>
      </c>
      <c r="L806" s="230">
        <v>0</v>
      </c>
      <c r="M806" s="230">
        <v>0</v>
      </c>
      <c r="N806" s="230">
        <v>0</v>
      </c>
      <c r="O806" s="230">
        <v>0</v>
      </c>
      <c r="P806" s="230">
        <v>0</v>
      </c>
      <c r="Q806" s="230">
        <v>0</v>
      </c>
      <c r="R806" s="230">
        <v>0</v>
      </c>
      <c r="S806" s="231">
        <v>0</v>
      </c>
      <c r="T806" s="8">
        <f t="shared" si="69"/>
        <v>0</v>
      </c>
    </row>
    <row r="807" spans="1:20" ht="31.5">
      <c r="A807" s="627"/>
      <c r="B807" s="630"/>
      <c r="C807" s="665"/>
      <c r="D807" s="673" t="s">
        <v>186</v>
      </c>
      <c r="E807" s="676" t="s">
        <v>187</v>
      </c>
      <c r="F807" s="66" t="s">
        <v>188</v>
      </c>
      <c r="G807" s="166">
        <v>1</v>
      </c>
      <c r="H807" s="251">
        <v>0</v>
      </c>
      <c r="I807" s="252">
        <v>0</v>
      </c>
      <c r="J807" s="240">
        <v>0</v>
      </c>
      <c r="K807" s="240">
        <v>0</v>
      </c>
      <c r="L807" s="215">
        <v>0</v>
      </c>
      <c r="M807" s="215">
        <v>0</v>
      </c>
      <c r="N807" s="240">
        <v>0</v>
      </c>
      <c r="O807" s="240">
        <v>0</v>
      </c>
      <c r="P807" s="240">
        <v>0</v>
      </c>
      <c r="Q807" s="240">
        <v>0</v>
      </c>
      <c r="R807" s="240">
        <v>0</v>
      </c>
      <c r="S807" s="243">
        <v>0</v>
      </c>
      <c r="T807" s="8">
        <f t="shared" si="69"/>
        <v>0</v>
      </c>
    </row>
    <row r="808" spans="1:20" ht="31.5">
      <c r="A808" s="627"/>
      <c r="B808" s="630"/>
      <c r="C808" s="665"/>
      <c r="D808" s="674"/>
      <c r="E808" s="677"/>
      <c r="F808" s="68" t="s">
        <v>189</v>
      </c>
      <c r="G808" s="167">
        <v>1</v>
      </c>
      <c r="H808" s="248">
        <v>0</v>
      </c>
      <c r="I808" s="249">
        <v>0</v>
      </c>
      <c r="J808" s="246">
        <v>0</v>
      </c>
      <c r="K808" s="246">
        <v>0</v>
      </c>
      <c r="L808" s="246">
        <v>0</v>
      </c>
      <c r="M808" s="246">
        <v>0</v>
      </c>
      <c r="N808" s="219">
        <v>0</v>
      </c>
      <c r="O808" s="219">
        <v>0</v>
      </c>
      <c r="P808" s="246">
        <v>0</v>
      </c>
      <c r="Q808" s="246">
        <v>0</v>
      </c>
      <c r="R808" s="246">
        <v>0</v>
      </c>
      <c r="S808" s="247">
        <v>0</v>
      </c>
      <c r="T808" s="8">
        <f t="shared" si="69"/>
        <v>0</v>
      </c>
    </row>
    <row r="809" spans="1:20" ht="31.5">
      <c r="A809" s="627"/>
      <c r="B809" s="630"/>
      <c r="C809" s="665"/>
      <c r="D809" s="674"/>
      <c r="E809" s="677" t="s">
        <v>75</v>
      </c>
      <c r="F809" s="68" t="s">
        <v>109</v>
      </c>
      <c r="G809" s="167">
        <v>1</v>
      </c>
      <c r="H809" s="234">
        <v>0</v>
      </c>
      <c r="I809" s="235">
        <v>0</v>
      </c>
      <c r="J809" s="219">
        <v>0</v>
      </c>
      <c r="K809" s="219">
        <v>0</v>
      </c>
      <c r="L809" s="219">
        <v>0</v>
      </c>
      <c r="M809" s="219">
        <v>0</v>
      </c>
      <c r="N809" s="219">
        <v>0</v>
      </c>
      <c r="O809" s="219">
        <v>0</v>
      </c>
      <c r="P809" s="219">
        <v>0</v>
      </c>
      <c r="Q809" s="219">
        <v>0</v>
      </c>
      <c r="R809" s="219">
        <v>0</v>
      </c>
      <c r="S809" s="220">
        <v>0</v>
      </c>
      <c r="T809" s="8">
        <f t="shared" si="69"/>
        <v>0</v>
      </c>
    </row>
    <row r="810" spans="1:20" ht="31.5">
      <c r="A810" s="627"/>
      <c r="B810" s="630"/>
      <c r="C810" s="665"/>
      <c r="D810" s="674"/>
      <c r="E810" s="677"/>
      <c r="F810" s="68" t="s">
        <v>77</v>
      </c>
      <c r="G810" s="167">
        <v>1</v>
      </c>
      <c r="H810" s="234">
        <v>0</v>
      </c>
      <c r="I810" s="235">
        <v>0</v>
      </c>
      <c r="J810" s="219">
        <v>0</v>
      </c>
      <c r="K810" s="219">
        <v>0</v>
      </c>
      <c r="L810" s="219">
        <v>0</v>
      </c>
      <c r="M810" s="219">
        <v>0</v>
      </c>
      <c r="N810" s="219">
        <v>0</v>
      </c>
      <c r="O810" s="219">
        <v>0</v>
      </c>
      <c r="P810" s="219">
        <v>0</v>
      </c>
      <c r="Q810" s="219">
        <v>0</v>
      </c>
      <c r="R810" s="219">
        <v>0</v>
      </c>
      <c r="S810" s="220">
        <v>0</v>
      </c>
      <c r="T810" s="8">
        <f t="shared" si="69"/>
        <v>0</v>
      </c>
    </row>
    <row r="811" spans="1:20">
      <c r="A811" s="627"/>
      <c r="B811" s="630"/>
      <c r="C811" s="665"/>
      <c r="D811" s="674"/>
      <c r="E811" s="677"/>
      <c r="F811" s="68" t="s">
        <v>79</v>
      </c>
      <c r="G811" s="167">
        <v>1</v>
      </c>
      <c r="H811" s="234">
        <v>0</v>
      </c>
      <c r="I811" s="235">
        <v>0</v>
      </c>
      <c r="J811" s="219">
        <v>0</v>
      </c>
      <c r="K811" s="219">
        <v>0</v>
      </c>
      <c r="L811" s="219">
        <v>0</v>
      </c>
      <c r="M811" s="219">
        <v>0</v>
      </c>
      <c r="N811" s="219">
        <v>0</v>
      </c>
      <c r="O811" s="219">
        <v>0</v>
      </c>
      <c r="P811" s="219">
        <v>0</v>
      </c>
      <c r="Q811" s="219">
        <v>0</v>
      </c>
      <c r="R811" s="219">
        <v>0</v>
      </c>
      <c r="S811" s="220">
        <v>0</v>
      </c>
      <c r="T811" s="8">
        <f t="shared" si="69"/>
        <v>0</v>
      </c>
    </row>
    <row r="812" spans="1:20">
      <c r="A812" s="627"/>
      <c r="B812" s="630"/>
      <c r="C812" s="665"/>
      <c r="D812" s="674"/>
      <c r="E812" s="71" t="s">
        <v>34</v>
      </c>
      <c r="F812" s="70" t="s">
        <v>35</v>
      </c>
      <c r="G812" s="167">
        <v>1</v>
      </c>
      <c r="H812" s="234">
        <v>0</v>
      </c>
      <c r="I812" s="235">
        <v>0</v>
      </c>
      <c r="J812" s="219">
        <v>0</v>
      </c>
      <c r="K812" s="219">
        <v>0</v>
      </c>
      <c r="L812" s="219">
        <v>0</v>
      </c>
      <c r="M812" s="219">
        <v>0</v>
      </c>
      <c r="N812" s="219">
        <v>0</v>
      </c>
      <c r="O812" s="219">
        <v>0</v>
      </c>
      <c r="P812" s="219">
        <v>0</v>
      </c>
      <c r="Q812" s="219">
        <v>0</v>
      </c>
      <c r="R812" s="219">
        <v>0</v>
      </c>
      <c r="S812" s="220">
        <v>0</v>
      </c>
      <c r="T812" s="8">
        <f t="shared" si="69"/>
        <v>0</v>
      </c>
    </row>
    <row r="813" spans="1:20" ht="47.25">
      <c r="A813" s="627"/>
      <c r="B813" s="630"/>
      <c r="C813" s="665"/>
      <c r="D813" s="674"/>
      <c r="E813" s="71" t="s">
        <v>36</v>
      </c>
      <c r="F813" s="70" t="s">
        <v>190</v>
      </c>
      <c r="G813" s="167">
        <v>1</v>
      </c>
      <c r="H813" s="234">
        <v>0</v>
      </c>
      <c r="I813" s="235">
        <v>0</v>
      </c>
      <c r="J813" s="219">
        <v>0</v>
      </c>
      <c r="K813" s="219">
        <v>0</v>
      </c>
      <c r="L813" s="219">
        <v>0</v>
      </c>
      <c r="M813" s="219">
        <v>0</v>
      </c>
      <c r="N813" s="219">
        <v>0</v>
      </c>
      <c r="O813" s="219">
        <v>0</v>
      </c>
      <c r="P813" s="219">
        <v>0</v>
      </c>
      <c r="Q813" s="219">
        <v>0</v>
      </c>
      <c r="R813" s="219">
        <v>0</v>
      </c>
      <c r="S813" s="220">
        <v>0</v>
      </c>
      <c r="T813" s="8">
        <f t="shared" si="69"/>
        <v>0</v>
      </c>
    </row>
    <row r="814" spans="1:20" ht="16.5" thickBot="1">
      <c r="A814" s="627"/>
      <c r="B814" s="630"/>
      <c r="C814" s="666"/>
      <c r="D814" s="675"/>
      <c r="E814" s="72" t="s">
        <v>38</v>
      </c>
      <c r="F814" s="73" t="s">
        <v>52</v>
      </c>
      <c r="G814" s="168">
        <v>1</v>
      </c>
      <c r="H814" s="233">
        <v>0</v>
      </c>
      <c r="I814" s="236">
        <v>0</v>
      </c>
      <c r="J814" s="230">
        <v>0</v>
      </c>
      <c r="K814" s="230">
        <v>0</v>
      </c>
      <c r="L814" s="230">
        <v>0</v>
      </c>
      <c r="M814" s="230">
        <v>0</v>
      </c>
      <c r="N814" s="230">
        <v>0</v>
      </c>
      <c r="O814" s="230">
        <v>0</v>
      </c>
      <c r="P814" s="230">
        <v>0</v>
      </c>
      <c r="Q814" s="230">
        <v>0</v>
      </c>
      <c r="R814" s="230">
        <v>0</v>
      </c>
      <c r="S814" s="231">
        <v>0</v>
      </c>
      <c r="T814" s="169">
        <f t="shared" si="69"/>
        <v>0</v>
      </c>
    </row>
    <row r="815" spans="1:20" ht="16.5" thickBot="1">
      <c r="A815" s="628"/>
      <c r="B815" s="699" t="s">
        <v>191</v>
      </c>
      <c r="C815" s="718"/>
      <c r="D815" s="718"/>
      <c r="E815" s="718"/>
      <c r="F815" s="718"/>
      <c r="G815" s="719"/>
      <c r="H815" s="261">
        <f t="shared" ref="H815:S815" si="70">SUM(H655:H814)/171</f>
        <v>0</v>
      </c>
      <c r="I815" s="261">
        <f t="shared" si="70"/>
        <v>0</v>
      </c>
      <c r="J815" s="261">
        <f t="shared" si="70"/>
        <v>0</v>
      </c>
      <c r="K815" s="261">
        <f t="shared" si="70"/>
        <v>0</v>
      </c>
      <c r="L815" s="261">
        <f t="shared" si="70"/>
        <v>0</v>
      </c>
      <c r="M815" s="261">
        <f t="shared" si="70"/>
        <v>0</v>
      </c>
      <c r="N815" s="261">
        <f t="shared" si="70"/>
        <v>0</v>
      </c>
      <c r="O815" s="261">
        <f t="shared" si="70"/>
        <v>0</v>
      </c>
      <c r="P815" s="261">
        <f t="shared" si="70"/>
        <v>0</v>
      </c>
      <c r="Q815" s="261">
        <f t="shared" si="70"/>
        <v>0</v>
      </c>
      <c r="R815" s="261">
        <f t="shared" si="70"/>
        <v>0</v>
      </c>
      <c r="S815" s="261">
        <f t="shared" si="70"/>
        <v>0</v>
      </c>
      <c r="T815" s="199">
        <f t="shared" si="69"/>
        <v>0</v>
      </c>
    </row>
  </sheetData>
  <autoFilter ref="A2:T815" xr:uid="{00000000-0009-0000-0000-000000000000}"/>
  <mergeCells count="268">
    <mergeCell ref="E809:E811"/>
    <mergeCell ref="B815:G815"/>
    <mergeCell ref="D775:D784"/>
    <mergeCell ref="E777:E781"/>
    <mergeCell ref="C785:C795"/>
    <mergeCell ref="D785:D795"/>
    <mergeCell ref="E788:E792"/>
    <mergeCell ref="C796:C814"/>
    <mergeCell ref="D796:D806"/>
    <mergeCell ref="E799:E803"/>
    <mergeCell ref="D807:D814"/>
    <mergeCell ref="E807:E808"/>
    <mergeCell ref="E751:E754"/>
    <mergeCell ref="D758:D765"/>
    <mergeCell ref="E760:E762"/>
    <mergeCell ref="D766:D774"/>
    <mergeCell ref="E768:E771"/>
    <mergeCell ref="E715:E717"/>
    <mergeCell ref="D721:D730"/>
    <mergeCell ref="E723:E727"/>
    <mergeCell ref="D731:D739"/>
    <mergeCell ref="E733:E736"/>
    <mergeCell ref="D740:D747"/>
    <mergeCell ref="E742:E744"/>
    <mergeCell ref="C680:C688"/>
    <mergeCell ref="D680:D688"/>
    <mergeCell ref="E682:E685"/>
    <mergeCell ref="B654:G654"/>
    <mergeCell ref="B655:B814"/>
    <mergeCell ref="C656:C663"/>
    <mergeCell ref="D656:D663"/>
    <mergeCell ref="E656:E657"/>
    <mergeCell ref="E658:E659"/>
    <mergeCell ref="C664:C675"/>
    <mergeCell ref="D664:D670"/>
    <mergeCell ref="E665:E666"/>
    <mergeCell ref="D671:D675"/>
    <mergeCell ref="C689:C702"/>
    <mergeCell ref="D689:D702"/>
    <mergeCell ref="E691:E692"/>
    <mergeCell ref="E696:E702"/>
    <mergeCell ref="C703:C784"/>
    <mergeCell ref="D703:D712"/>
    <mergeCell ref="E703:E704"/>
    <mergeCell ref="E705:E707"/>
    <mergeCell ref="E708:E710"/>
    <mergeCell ref="D713:D720"/>
    <mergeCell ref="D748:D757"/>
    <mergeCell ref="C635:C653"/>
    <mergeCell ref="D635:D645"/>
    <mergeCell ref="E638:E642"/>
    <mergeCell ref="D646:D653"/>
    <mergeCell ref="E646:E647"/>
    <mergeCell ref="E648:E650"/>
    <mergeCell ref="E673:E675"/>
    <mergeCell ref="C676:C679"/>
    <mergeCell ref="D676:D679"/>
    <mergeCell ref="E677:E678"/>
    <mergeCell ref="D614:D623"/>
    <mergeCell ref="E616:E620"/>
    <mergeCell ref="D573:D581"/>
    <mergeCell ref="E575:E578"/>
    <mergeCell ref="D582:D589"/>
    <mergeCell ref="E584:E586"/>
    <mergeCell ref="D590:D596"/>
    <mergeCell ref="E592:E593"/>
    <mergeCell ref="C624:C634"/>
    <mergeCell ref="D624:D634"/>
    <mergeCell ref="E627:E631"/>
    <mergeCell ref="D512:D520"/>
    <mergeCell ref="E514:E517"/>
    <mergeCell ref="E481:E483"/>
    <mergeCell ref="C487:G487"/>
    <mergeCell ref="E547:E549"/>
    <mergeCell ref="E550:E552"/>
    <mergeCell ref="D555:D562"/>
    <mergeCell ref="E557:E559"/>
    <mergeCell ref="D563:D572"/>
    <mergeCell ref="E565:E569"/>
    <mergeCell ref="C521:C534"/>
    <mergeCell ref="D521:D534"/>
    <mergeCell ref="E523:E524"/>
    <mergeCell ref="E528:E534"/>
    <mergeCell ref="C535:C623"/>
    <mergeCell ref="D535:D543"/>
    <mergeCell ref="E535:E536"/>
    <mergeCell ref="E537:E540"/>
    <mergeCell ref="D544:D554"/>
    <mergeCell ref="E544:E545"/>
    <mergeCell ref="D597:D604"/>
    <mergeCell ref="E599:E601"/>
    <mergeCell ref="D605:D613"/>
    <mergeCell ref="E607:E610"/>
    <mergeCell ref="B488:B653"/>
    <mergeCell ref="C488:C495"/>
    <mergeCell ref="D488:D495"/>
    <mergeCell ref="E488:E489"/>
    <mergeCell ref="E490:E491"/>
    <mergeCell ref="C496:C507"/>
    <mergeCell ref="D496:D502"/>
    <mergeCell ref="E497:E498"/>
    <mergeCell ref="D447:D456"/>
    <mergeCell ref="E449:E453"/>
    <mergeCell ref="C457:C467"/>
    <mergeCell ref="D457:D467"/>
    <mergeCell ref="E460:E464"/>
    <mergeCell ref="C468:C486"/>
    <mergeCell ref="D468:D478"/>
    <mergeCell ref="E471:E475"/>
    <mergeCell ref="D479:D486"/>
    <mergeCell ref="E479:E480"/>
    <mergeCell ref="D503:D507"/>
    <mergeCell ref="E505:E507"/>
    <mergeCell ref="C508:C511"/>
    <mergeCell ref="D508:D511"/>
    <mergeCell ref="E509:E510"/>
    <mergeCell ref="C512:C520"/>
    <mergeCell ref="D345:D358"/>
    <mergeCell ref="E347:E348"/>
    <mergeCell ref="E352:E358"/>
    <mergeCell ref="C359:C456"/>
    <mergeCell ref="D359:D367"/>
    <mergeCell ref="E359:E360"/>
    <mergeCell ref="E361:E364"/>
    <mergeCell ref="D368:D378"/>
    <mergeCell ref="E368:E369"/>
    <mergeCell ref="D421:D428"/>
    <mergeCell ref="E423:E425"/>
    <mergeCell ref="D429:D437"/>
    <mergeCell ref="E431:E434"/>
    <mergeCell ref="D438:D446"/>
    <mergeCell ref="E441:E443"/>
    <mergeCell ref="D397:D405"/>
    <mergeCell ref="E399:E402"/>
    <mergeCell ref="D406:D413"/>
    <mergeCell ref="E408:E410"/>
    <mergeCell ref="D414:D420"/>
    <mergeCell ref="E416:E417"/>
    <mergeCell ref="E329:E331"/>
    <mergeCell ref="C332:C335"/>
    <mergeCell ref="D332:D335"/>
    <mergeCell ref="E333:E334"/>
    <mergeCell ref="C336:C344"/>
    <mergeCell ref="D336:D344"/>
    <mergeCell ref="E338:E341"/>
    <mergeCell ref="B311:G311"/>
    <mergeCell ref="B312:B486"/>
    <mergeCell ref="C312:C319"/>
    <mergeCell ref="D312:D319"/>
    <mergeCell ref="E312:E313"/>
    <mergeCell ref="E314:E315"/>
    <mergeCell ref="C320:C331"/>
    <mergeCell ref="D320:D326"/>
    <mergeCell ref="E321:E322"/>
    <mergeCell ref="D327:D331"/>
    <mergeCell ref="E370:E373"/>
    <mergeCell ref="E374:E376"/>
    <mergeCell ref="D379:D386"/>
    <mergeCell ref="E381:E383"/>
    <mergeCell ref="D387:D396"/>
    <mergeCell ref="E389:E393"/>
    <mergeCell ref="C345:C358"/>
    <mergeCell ref="C293:C310"/>
    <mergeCell ref="D293:D302"/>
    <mergeCell ref="E296:E299"/>
    <mergeCell ref="D303:D310"/>
    <mergeCell ref="E303:E304"/>
    <mergeCell ref="E305:E307"/>
    <mergeCell ref="D264:D272"/>
    <mergeCell ref="E266:E269"/>
    <mergeCell ref="D273:D281"/>
    <mergeCell ref="E275:E278"/>
    <mergeCell ref="C282:C292"/>
    <mergeCell ref="D282:D292"/>
    <mergeCell ref="E285:E289"/>
    <mergeCell ref="E251:E252"/>
    <mergeCell ref="D256:D263"/>
    <mergeCell ref="E258:E260"/>
    <mergeCell ref="C215:C222"/>
    <mergeCell ref="D215:D222"/>
    <mergeCell ref="E217:E218"/>
    <mergeCell ref="C223:C281"/>
    <mergeCell ref="D223:D232"/>
    <mergeCell ref="E223:E224"/>
    <mergeCell ref="E225:E227"/>
    <mergeCell ref="E228:E230"/>
    <mergeCell ref="D233:D240"/>
    <mergeCell ref="E235:E237"/>
    <mergeCell ref="B169:G169"/>
    <mergeCell ref="B170:B310"/>
    <mergeCell ref="C170:C181"/>
    <mergeCell ref="D170:D181"/>
    <mergeCell ref="E171:E172"/>
    <mergeCell ref="E174:E178"/>
    <mergeCell ref="C182:C189"/>
    <mergeCell ref="D182:D189"/>
    <mergeCell ref="E182:E183"/>
    <mergeCell ref="C202:C205"/>
    <mergeCell ref="D202:D205"/>
    <mergeCell ref="E203:E204"/>
    <mergeCell ref="C206:C214"/>
    <mergeCell ref="D206:D214"/>
    <mergeCell ref="E208:E211"/>
    <mergeCell ref="E184:E185"/>
    <mergeCell ref="C190:C201"/>
    <mergeCell ref="D190:D196"/>
    <mergeCell ref="E191:E192"/>
    <mergeCell ref="D197:D201"/>
    <mergeCell ref="E199:E201"/>
    <mergeCell ref="D241:D248"/>
    <mergeCell ref="E243:E245"/>
    <mergeCell ref="D249:D255"/>
    <mergeCell ref="E153:E157"/>
    <mergeCell ref="D161:D168"/>
    <mergeCell ref="E161:E162"/>
    <mergeCell ref="C50:C138"/>
    <mergeCell ref="D50:D58"/>
    <mergeCell ref="E50:E51"/>
    <mergeCell ref="E52:E55"/>
    <mergeCell ref="D59:D69"/>
    <mergeCell ref="E59:E60"/>
    <mergeCell ref="E61:E64"/>
    <mergeCell ref="E65:E67"/>
    <mergeCell ref="D70:D77"/>
    <mergeCell ref="E72:E74"/>
    <mergeCell ref="E163:E165"/>
    <mergeCell ref="E107:E108"/>
    <mergeCell ref="D112:D119"/>
    <mergeCell ref="E114:E116"/>
    <mergeCell ref="E122:E125"/>
    <mergeCell ref="D78:D87"/>
    <mergeCell ref="A1:G1"/>
    <mergeCell ref="D129:D138"/>
    <mergeCell ref="E131:E135"/>
    <mergeCell ref="H1:T1"/>
    <mergeCell ref="A3:A815"/>
    <mergeCell ref="B3:B168"/>
    <mergeCell ref="C3:C10"/>
    <mergeCell ref="D3:D10"/>
    <mergeCell ref="E3:E4"/>
    <mergeCell ref="E5:E6"/>
    <mergeCell ref="C11:C22"/>
    <mergeCell ref="D11:D17"/>
    <mergeCell ref="C27:C35"/>
    <mergeCell ref="D27:D35"/>
    <mergeCell ref="E29:E32"/>
    <mergeCell ref="C36:C49"/>
    <mergeCell ref="D36:D49"/>
    <mergeCell ref="E38:E39"/>
    <mergeCell ref="E43:E49"/>
    <mergeCell ref="C139:C149"/>
    <mergeCell ref="D139:D149"/>
    <mergeCell ref="E142:E146"/>
    <mergeCell ref="C150:C168"/>
    <mergeCell ref="D150:D160"/>
    <mergeCell ref="E12:E13"/>
    <mergeCell ref="D18:D22"/>
    <mergeCell ref="E20:E22"/>
    <mergeCell ref="C23:C26"/>
    <mergeCell ref="D23:D26"/>
    <mergeCell ref="E24:E25"/>
    <mergeCell ref="D105:D111"/>
    <mergeCell ref="D120:D128"/>
    <mergeCell ref="E80:E84"/>
    <mergeCell ref="D88:D96"/>
    <mergeCell ref="E90:E93"/>
    <mergeCell ref="D97:D104"/>
    <mergeCell ref="E99:E101"/>
  </mergeCells>
  <hyperlinks>
    <hyperlink ref="K3" r:id="rId1" display="ENCUENTAS DE MAC-Actualizado.xlsx" xr:uid="{00000000-0004-0000-0000-000000000000}"/>
    <hyperlink ref="K5" r:id="rId2" display="Seguimiento PQRS Abril.xlsx" xr:uid="{00000000-0004-0000-0000-000001000000}"/>
    <hyperlink ref="K7" r:id="rId3" display="MATRÍZ ASISTENCIAL.xlsx" xr:uid="{00000000-0004-0000-0000-000002000000}"/>
    <hyperlink ref="K11" r:id="rId4" display="CRONOGRAMA DOCUMENTACIÓN v3 -HOSP.xlsx" xr:uid="{00000000-0004-0000-0000-000003000000}"/>
    <hyperlink ref="K19" r:id="rId5" display="MATRÍZ ASISTENCIAL.xlsx" xr:uid="{00000000-0004-0000-0000-000004000000}"/>
    <hyperlink ref="K20" r:id="rId6" display="CRONOGRAMA DE CAPACITACIONES.xlsx" xr:uid="{00000000-0004-0000-0000-000005000000}"/>
    <hyperlink ref="K22" r:id="rId7" display="MATRÍZ ASISTENCIAL.xlsx" xr:uid="{00000000-0004-0000-0000-000006000000}"/>
    <hyperlink ref="K23" r:id="rId8" display="PLAN ACTIVIDADES MAC.xlsx" xr:uid="{00000000-0004-0000-0000-000007000000}"/>
    <hyperlink ref="K24" r:id="rId9" display="Reunión de enfermería.pdf" xr:uid="{00000000-0004-0000-0000-000008000000}"/>
    <hyperlink ref="K26" r:id="rId10" display="MATRÍZ ASISTENCIAL.xlsx" xr:uid="{00000000-0004-0000-0000-000009000000}"/>
    <hyperlink ref="K18" r:id="rId11" display="Consolidado de notas.xlsx" xr:uid="{00000000-0004-0000-0000-00000A000000}"/>
    <hyperlink ref="K39" r:id="rId12" display="DEMANDA INSATISFECHA ABRIL.xlsx" xr:uid="{00000000-0004-0000-0000-00000B000000}"/>
    <hyperlink ref="K52" r:id="rId13" display="OPORTUNIDAD ESPECIALISTAS (1).xlsx" xr:uid="{00000000-0004-0000-0000-00000C000000}"/>
    <hyperlink ref="K62" r:id="rId14" display="ENCUENTAS DE MAC-Actualizado.xlsx" xr:uid="{00000000-0004-0000-0000-00000D000000}"/>
    <hyperlink ref="K67" r:id="rId15" display="MATRÍZ ASISTENCIAL.xlsx" xr:uid="{00000000-0004-0000-0000-00000E000000}"/>
    <hyperlink ref="K12" r:id="rId16" display="INTERNACION.xlsx" xr:uid="{00000000-0004-0000-0000-00000F000000}"/>
    <hyperlink ref="K13" r:id="rId17" display="CRONOGRAMA DOCUMENTACIÓN v3 -HOSP.xlsx" xr:uid="{00000000-0004-0000-0000-000010000000}"/>
    <hyperlink ref="K38" r:id="rId18" display="DEMANDA INSATISFECHA ABRIL.xlsx" xr:uid="{00000000-0004-0000-0000-000011000000}"/>
    <hyperlink ref="K44" r:id="rId19" display="NC-HOSPITALIZACION (1).xlsx" xr:uid="{00000000-0004-0000-0000-000012000000}"/>
    <hyperlink ref="K82" r:id="rId20" display="FORMATO_REPORTE_Y_ANALISIS_DE_EVENTOS__ADVERSOS__MARZO.xlsx" xr:uid="{00000000-0004-0000-0000-000013000000}"/>
    <hyperlink ref="K149" r:id="rId21" display="comite de seguridad del paciente  mayo 23 2017.docx" xr:uid="{00000000-0004-0000-0000-000014000000}"/>
    <hyperlink ref="L52" r:id="rId22" display="BITACORA 2017.xls" xr:uid="{00000000-0004-0000-0000-000015000000}"/>
    <hyperlink ref="L3" r:id="rId23" display="ENCUENTAS DE MAC Formato Viejo.xlsx" xr:uid="{00000000-0004-0000-0000-000016000000}"/>
    <hyperlink ref="L5" r:id="rId24" display="Seguimiento PQRS Mayo.xlsx" xr:uid="{00000000-0004-0000-0000-000017000000}"/>
    <hyperlink ref="L7" r:id="rId25" display="MATRÍZ ASISTENCIAL.xlsx" xr:uid="{00000000-0004-0000-0000-000018000000}"/>
    <hyperlink ref="L11" r:id="rId26" display="CRONOGRAMA DOCUMENTACIÓN v3 -HOSP.xlsx" xr:uid="{00000000-0004-0000-0000-000019000000}"/>
    <hyperlink ref="L13" r:id="rId27" display="CRONOGRAMA DOCUMENTACIÓN v3 -HOSP.xlsx" xr:uid="{00000000-0004-0000-0000-00001A000000}"/>
    <hyperlink ref="L18" r:id="rId28" display="CRONOGRAMA DE CAPACITACIONES.xlsx" xr:uid="{00000000-0004-0000-0000-00001B000000}"/>
    <hyperlink ref="L19" r:id="rId29" display="MATRÍZ ASISTENCIAL.xlsx" xr:uid="{00000000-0004-0000-0000-00001C000000}"/>
    <hyperlink ref="L23" r:id="rId30" display="PLAN ACTIVIDADES MAC.xlsx" xr:uid="{00000000-0004-0000-0000-00001D000000}"/>
    <hyperlink ref="L26" r:id="rId31" display="VALORES DE INDICADORES.xlsx" xr:uid="{00000000-0004-0000-0000-00001E000000}"/>
    <hyperlink ref="L20" r:id="rId32" display="Listas de asistencia capacitaciones.pdf" xr:uid="{00000000-0004-0000-0000-00001F000000}"/>
    <hyperlink ref="L22" r:id="rId33" display="MATRÍZ ASISTENCIAL.xlsx" xr:uid="{00000000-0004-0000-0000-000020000000}"/>
    <hyperlink ref="L38" r:id="rId34" display="DEMANDA INSATISFECHA MAYO.xlsx" xr:uid="{00000000-0004-0000-0000-000021000000}"/>
    <hyperlink ref="L39" r:id="rId35" display="MATRÍZ ASISTENCIAL.xlsx" xr:uid="{00000000-0004-0000-0000-000022000000}"/>
    <hyperlink ref="L62" r:id="rId36" display="ENCUENTAS DE MAC Formato Viejo.xlsx" xr:uid="{00000000-0004-0000-0000-000023000000}"/>
    <hyperlink ref="L82" r:id="rId37" display="ANALISIS Y GESTION DE EVENTOS MAYO.xlsx" xr:uid="{00000000-0004-0000-0000-000024000000}"/>
    <hyperlink ref="L91" r:id="rId38" display="Ronda de seguridad.pdf" xr:uid="{00000000-0004-0000-0000-000025000000}"/>
    <hyperlink ref="L142" r:id="rId39" display="Ronda de seguridad.pdf" xr:uid="{00000000-0004-0000-0000-000026000000}"/>
    <hyperlink ref="M3" r:id="rId40" display="ENCUESTAS DE MAC Formato Viej..xlsx" xr:uid="{00000000-0004-0000-0000-000027000000}"/>
    <hyperlink ref="M7" r:id="rId41" display="MATRÍZ ASISTENCIAL.xlsx" xr:uid="{00000000-0004-0000-0000-000028000000}"/>
    <hyperlink ref="M11" r:id="rId42" display="CRONOGRAMA DOCUMENTACIÓN v3 -HOSP.xlsx" xr:uid="{00000000-0004-0000-0000-000029000000}"/>
    <hyperlink ref="M18" r:id="rId43" display="CRONOGRAMA DE CAPACITACIONES.xlsx" xr:uid="{00000000-0004-0000-0000-00002A000000}"/>
    <hyperlink ref="M19" r:id="rId44" display="MATRÍZ ASISTENCIAL.xlsx" xr:uid="{00000000-0004-0000-0000-00002B000000}"/>
    <hyperlink ref="M20" r:id="rId45" display="Listas de asistencia Políticas institucionales.pdf" xr:uid="{00000000-0004-0000-0000-00002C000000}"/>
    <hyperlink ref="M22" r:id="rId46" display="MATRÍZ ASISTENCIAL.xlsx" xr:uid="{00000000-0004-0000-0000-00002D000000}"/>
    <hyperlink ref="M23" r:id="rId47" display="PLAN ACTIVIDADES MAC junio.xlsx" xr:uid="{00000000-0004-0000-0000-00002E000000}"/>
    <hyperlink ref="M26" r:id="rId48" display="VALORES DE INDICADORES.xlsx" xr:uid="{00000000-0004-0000-0000-00002F000000}"/>
    <hyperlink ref="M38" r:id="rId49" display="DEMANDA INSATISFECHA JUNIO 2017 ASIG DOS ESTA SI.xlsx" xr:uid="{00000000-0004-0000-0000-000030000000}"/>
    <hyperlink ref="M39" r:id="rId50" display="MATRÍZ ASISTENCIAL.xlsx" xr:uid="{00000000-0004-0000-0000-000031000000}"/>
    <hyperlink ref="L44" r:id="rId51" display="..\MAYO\NC-HOSPITALIZACION.xlsx" xr:uid="{00000000-0004-0000-0000-000032000000}"/>
    <hyperlink ref="M52" r:id="rId52" display="CENSO, AYUDAS DIAGNOSTICAS E INTERCONSULTAS v3.xlsx" xr:uid="{00000000-0004-0000-0000-000033000000}"/>
    <hyperlink ref="M62" r:id="rId53" display="ENCUESTAS DE MAC Formato Viej..xlsx" xr:uid="{00000000-0004-0000-0000-000034000000}"/>
    <hyperlink ref="M82" r:id="rId54" display="ANALISIS Y GESTION DE EVENTOS JUNIO.xlsx" xr:uid="{00000000-0004-0000-0000-000035000000}"/>
    <hyperlink ref="M91" r:id="rId55" display="Ronda de seguridad.pdf" xr:uid="{00000000-0004-0000-0000-000036000000}"/>
    <hyperlink ref="M142" r:id="rId56" display="Ronda de seguridad.pdf" xr:uid="{00000000-0004-0000-0000-000037000000}"/>
    <hyperlink ref="M149" r:id="rId57" display="Reunión de enfermería junio.pdf" xr:uid="{00000000-0004-0000-0000-000038000000}"/>
    <hyperlink ref="M152" r:id="rId58" display="Listas de asistencia Políticas institucionales.pdf" xr:uid="{00000000-0004-0000-0000-000039000000}"/>
    <hyperlink ref="M161" r:id="rId59" display="Capacitacion Hospitalizacion.pdf" xr:uid="{00000000-0004-0000-0000-00003A000000}"/>
    <hyperlink ref="N3" r:id="rId60" display="MAC SAN RAFAEL - formato viejo.xlsx" xr:uid="{00000000-0004-0000-0000-00003B000000}"/>
    <hyperlink ref="N5" r:id="rId61" display="QUEJA 0117-0135.odt" xr:uid="{00000000-0004-0000-0000-00003C000000}"/>
    <hyperlink ref="N7" r:id="rId62" display="MATRÍZ ASISTENCIAL.xlsx" xr:uid="{00000000-0004-0000-0000-00003D000000}"/>
    <hyperlink ref="M10" r:id="rId63" display="..\JUNIO\Comite Junio Siau.pdf" xr:uid="{00000000-0004-0000-0000-00003E000000}"/>
    <hyperlink ref="N11" r:id="rId64" display="CRONOGRAMA DOCUMENTACIÓN v3 -HOSP.xlsx" xr:uid="{00000000-0004-0000-0000-00003F000000}"/>
    <hyperlink ref="N19" r:id="rId65" display="MATRÍZ ASISTENCIAL.xlsx" xr:uid="{00000000-0004-0000-0000-000040000000}"/>
    <hyperlink ref="N18" r:id="rId66" display="Listas de asistencia.pdf" xr:uid="{00000000-0004-0000-0000-000041000000}"/>
    <hyperlink ref="N20" r:id="rId67" display="CRONOGRAMA DE CAPACITACIONES.xlsx" xr:uid="{00000000-0004-0000-0000-000042000000}"/>
    <hyperlink ref="N22" r:id="rId68" display="MATRÍZ ASISTENCIAL.xlsx" xr:uid="{00000000-0004-0000-0000-000043000000}"/>
    <hyperlink ref="N24" r:id="rId69" display="Acta de reunión julio" xr:uid="{00000000-0004-0000-0000-000044000000}"/>
    <hyperlink ref="M24" r:id="rId70" display="..\JUNIO\Reunión de enfermería junio.pdf" xr:uid="{00000000-0004-0000-0000-000045000000}"/>
    <hyperlink ref="N26" r:id="rId71" display="VALORES DE INDICADORES.xlsx" xr:uid="{00000000-0004-0000-0000-000046000000}"/>
    <hyperlink ref="N37" r:id="rId72" display="Listas de asistencia.pdf" xr:uid="{00000000-0004-0000-0000-000047000000}"/>
    <hyperlink ref="N38" r:id="rId73" display="DEMANDA INSATISFECHA julio  2017.xlsx" xr:uid="{00000000-0004-0000-0000-000048000000}"/>
    <hyperlink ref="N39" r:id="rId74" display="MATRÍZ ASISTENCIAL.xlsx" xr:uid="{00000000-0004-0000-0000-000049000000}"/>
    <hyperlink ref="M44" r:id="rId75" display="..\JUNIO\NC-HOSPITALIZACION (1).xlsx" xr:uid="{00000000-0004-0000-0000-00004A000000}"/>
    <hyperlink ref="L45" r:id="rId76" display="MATRÍZ ASISTENCIAL.xlsx" xr:uid="{00000000-0004-0000-0000-00004B000000}"/>
    <hyperlink ref="M45" r:id="rId77" display="..\JUNIO\MATRÍZ ASISTENCIAL.xlsx" xr:uid="{00000000-0004-0000-0000-00004C000000}"/>
    <hyperlink ref="N45" r:id="rId78" display="MATRÍZ ASISTENCIAL.xlsx" xr:uid="{00000000-0004-0000-0000-00004D000000}"/>
    <hyperlink ref="N28" r:id="rId79" display="Listas de asistencia.pdf" xr:uid="{00000000-0004-0000-0000-00004E000000}"/>
    <hyperlink ref="N52" r:id="rId80" display="MATRÍZ ASISTENCIAL.xlsx" xr:uid="{00000000-0004-0000-0000-00004F000000}"/>
    <hyperlink ref="N53" r:id="rId81" display="MATRÍZ ASISTENCIAL.xlsx" xr:uid="{00000000-0004-0000-0000-000050000000}"/>
    <hyperlink ref="N62" r:id="rId82" display="MAC SAN RAFAEL - formato viejo.xlsx" xr:uid="{00000000-0004-0000-0000-000051000000}"/>
    <hyperlink ref="N82" r:id="rId83" display="MATRÍZ ASISTENCIAL.xlsx" xr:uid="{00000000-0004-0000-0000-000052000000}"/>
    <hyperlink ref="N91" r:id="rId84" display="Ronda de seguridad.pdf" xr:uid="{00000000-0004-0000-0000-000053000000}"/>
    <hyperlink ref="N96" r:id="rId85" display="comite de Infecciones 005.doc" xr:uid="{00000000-0004-0000-0000-000054000000}"/>
    <hyperlink ref="M87" r:id="rId86" display="comite de seguridad del paciente  005.docx" xr:uid="{00000000-0004-0000-0000-000055000000}"/>
    <hyperlink ref="N142" r:id="rId87" display="Ronda de seguridad.pdf" xr:uid="{00000000-0004-0000-0000-000056000000}"/>
    <hyperlink ref="N149" r:id="rId88" display="comite de seguridad del paciente  005.docx" xr:uid="{00000000-0004-0000-0000-000057000000}"/>
    <hyperlink ref="N160" r:id="rId89" display="Comite Siau Julio.pdf" xr:uid="{00000000-0004-0000-0000-000058000000}"/>
    <hyperlink ref="N10" r:id="rId90" display="Comite Siau Julio.pdf" xr:uid="{00000000-0004-0000-0000-000059000000}"/>
    <hyperlink ref="N23" r:id="rId91" display="PLAN ACTIVIDADES MAC julio.xlsx" xr:uid="{00000000-0004-0000-0000-00005A000000}"/>
  </hyperlinks>
  <pageMargins left="0.7" right="0.7" top="0.75" bottom="0.75" header="0.3" footer="0.3"/>
  <legacyDrawing r:id="rId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4"/>
  <sheetViews>
    <sheetView workbookViewId="0">
      <selection activeCell="H11" sqref="H11"/>
    </sheetView>
  </sheetViews>
  <sheetFormatPr baseColWidth="10" defaultRowHeight="15.75"/>
  <cols>
    <col min="1" max="1" width="53.125" customWidth="1"/>
    <col min="2" max="13" width="7.5" customWidth="1"/>
  </cols>
  <sheetData>
    <row r="1" spans="1:13">
      <c r="A1" s="275" t="s">
        <v>237</v>
      </c>
      <c r="B1" s="276" t="s">
        <v>238</v>
      </c>
      <c r="C1" s="276" t="s">
        <v>239</v>
      </c>
      <c r="D1" s="276" t="s">
        <v>11</v>
      </c>
      <c r="E1" s="276" t="s">
        <v>12</v>
      </c>
      <c r="F1" s="276" t="s">
        <v>13</v>
      </c>
      <c r="G1" s="276" t="s">
        <v>14</v>
      </c>
      <c r="H1" s="276" t="s">
        <v>15</v>
      </c>
      <c r="I1" s="276" t="s">
        <v>16</v>
      </c>
      <c r="J1" s="276" t="s">
        <v>17</v>
      </c>
      <c r="K1" s="276" t="s">
        <v>18</v>
      </c>
      <c r="L1" s="276" t="s">
        <v>19</v>
      </c>
      <c r="M1" s="277" t="s">
        <v>20</v>
      </c>
    </row>
    <row r="2" spans="1:13" ht="28.5" customHeight="1">
      <c r="A2" s="266" t="s">
        <v>240</v>
      </c>
      <c r="B2" s="267">
        <v>0.98</v>
      </c>
      <c r="C2" s="267">
        <v>0.97</v>
      </c>
      <c r="D2" s="267">
        <v>0.98</v>
      </c>
      <c r="E2" s="268">
        <v>0.96</v>
      </c>
      <c r="F2" s="268">
        <v>0.99</v>
      </c>
      <c r="G2" s="269">
        <v>0.96</v>
      </c>
      <c r="H2" s="269">
        <v>1</v>
      </c>
      <c r="I2" s="270"/>
      <c r="J2" s="269"/>
      <c r="K2" s="271"/>
      <c r="L2" s="271"/>
      <c r="M2" s="265"/>
    </row>
    <row r="3" spans="1:13" ht="28.5" customHeight="1">
      <c r="A3" s="272" t="s">
        <v>241</v>
      </c>
      <c r="B3" s="267">
        <v>1</v>
      </c>
      <c r="C3" s="267">
        <v>0.99</v>
      </c>
      <c r="D3" s="267">
        <v>0.96</v>
      </c>
      <c r="E3" s="268">
        <v>1</v>
      </c>
      <c r="F3" s="268">
        <v>1</v>
      </c>
      <c r="G3" s="269">
        <v>0.98</v>
      </c>
      <c r="H3" s="269">
        <v>0.99</v>
      </c>
      <c r="I3" s="270"/>
      <c r="J3" s="269"/>
      <c r="K3" s="271"/>
      <c r="L3" s="271"/>
      <c r="M3" s="265"/>
    </row>
    <row r="4" spans="1:13" ht="28.5" customHeight="1">
      <c r="A4" s="272" t="s">
        <v>242</v>
      </c>
      <c r="B4" s="267">
        <v>1</v>
      </c>
      <c r="C4" s="267">
        <v>1</v>
      </c>
      <c r="D4" s="267">
        <v>0.99</v>
      </c>
      <c r="E4" s="268">
        <v>1</v>
      </c>
      <c r="F4" s="268">
        <v>1</v>
      </c>
      <c r="G4" s="269">
        <v>0.99</v>
      </c>
      <c r="H4" s="269">
        <v>0.99</v>
      </c>
      <c r="I4" s="270"/>
      <c r="J4" s="269"/>
      <c r="K4" s="271"/>
      <c r="L4" s="271"/>
      <c r="M4" s="265"/>
    </row>
    <row r="5" spans="1:13" ht="28.5" customHeight="1">
      <c r="A5" s="272" t="s">
        <v>243</v>
      </c>
      <c r="B5" s="267">
        <v>1</v>
      </c>
      <c r="C5" s="267">
        <v>0.99</v>
      </c>
      <c r="D5" s="267">
        <v>0.99</v>
      </c>
      <c r="E5" s="268">
        <v>1</v>
      </c>
      <c r="F5" s="268">
        <v>1</v>
      </c>
      <c r="G5" s="269">
        <v>0.99</v>
      </c>
      <c r="H5" s="269">
        <v>1</v>
      </c>
      <c r="I5" s="270"/>
      <c r="J5" s="269"/>
      <c r="K5" s="271"/>
      <c r="L5" s="271"/>
      <c r="M5" s="265"/>
    </row>
    <row r="6" spans="1:13" ht="28.5" customHeight="1">
      <c r="A6" s="272" t="s">
        <v>244</v>
      </c>
      <c r="B6" s="267">
        <v>1</v>
      </c>
      <c r="C6" s="267">
        <v>1</v>
      </c>
      <c r="D6" s="267">
        <v>1</v>
      </c>
      <c r="E6" s="268">
        <v>1</v>
      </c>
      <c r="F6" s="268">
        <v>1</v>
      </c>
      <c r="G6" s="269">
        <v>0.99</v>
      </c>
      <c r="H6" s="269">
        <v>1</v>
      </c>
      <c r="I6" s="270"/>
      <c r="J6" s="269"/>
      <c r="K6" s="271"/>
      <c r="L6" s="271"/>
      <c r="M6" s="265"/>
    </row>
    <row r="7" spans="1:13" ht="28.5" customHeight="1">
      <c r="A7" s="272" t="s">
        <v>245</v>
      </c>
      <c r="B7" s="267">
        <v>1</v>
      </c>
      <c r="C7" s="267">
        <v>0.99</v>
      </c>
      <c r="D7" s="267">
        <v>0.98</v>
      </c>
      <c r="E7" s="268">
        <v>1</v>
      </c>
      <c r="F7" s="268">
        <v>0.99</v>
      </c>
      <c r="G7" s="269">
        <v>0.99</v>
      </c>
      <c r="H7" s="269">
        <v>0.99</v>
      </c>
      <c r="I7" s="270"/>
      <c r="J7" s="269"/>
      <c r="K7" s="271"/>
      <c r="L7" s="271"/>
      <c r="M7" s="265"/>
    </row>
    <row r="8" spans="1:13" ht="28.5" customHeight="1">
      <c r="A8" s="272" t="s">
        <v>246</v>
      </c>
      <c r="B8" s="267">
        <v>1</v>
      </c>
      <c r="C8" s="267">
        <v>1</v>
      </c>
      <c r="D8" s="267">
        <v>0.98</v>
      </c>
      <c r="E8" s="268">
        <v>1</v>
      </c>
      <c r="F8" s="268">
        <v>1</v>
      </c>
      <c r="G8" s="269">
        <v>0.98</v>
      </c>
      <c r="H8" s="269">
        <v>1</v>
      </c>
      <c r="I8" s="270"/>
      <c r="J8" s="269"/>
      <c r="K8" s="271"/>
      <c r="L8" s="271"/>
      <c r="M8" s="265"/>
    </row>
    <row r="9" spans="1:13" ht="28.5" customHeight="1">
      <c r="A9" s="272" t="s">
        <v>247</v>
      </c>
      <c r="B9" s="267">
        <v>1</v>
      </c>
      <c r="C9" s="267">
        <v>1</v>
      </c>
      <c r="D9" s="267">
        <v>0.99</v>
      </c>
      <c r="E9" s="268">
        <v>1</v>
      </c>
      <c r="F9" s="268">
        <v>1</v>
      </c>
      <c r="G9" s="269">
        <v>0.99</v>
      </c>
      <c r="H9" s="269">
        <v>0.99</v>
      </c>
      <c r="I9" s="270"/>
      <c r="J9" s="269"/>
      <c r="K9" s="271"/>
      <c r="L9" s="271"/>
      <c r="M9" s="265"/>
    </row>
    <row r="10" spans="1:13" ht="28.5" customHeight="1">
      <c r="A10" s="272" t="s">
        <v>248</v>
      </c>
      <c r="B10" s="267">
        <v>1</v>
      </c>
      <c r="C10" s="267">
        <v>1</v>
      </c>
      <c r="D10" s="267">
        <v>0.99</v>
      </c>
      <c r="E10" s="268">
        <v>1</v>
      </c>
      <c r="F10" s="268">
        <v>1</v>
      </c>
      <c r="G10" s="269">
        <v>0.98</v>
      </c>
      <c r="H10" s="269">
        <v>0.99</v>
      </c>
      <c r="I10" s="270"/>
      <c r="J10" s="269"/>
      <c r="K10" s="271"/>
      <c r="L10" s="271"/>
      <c r="M10" s="265"/>
    </row>
    <row r="11" spans="1:13">
      <c r="B11" s="273"/>
      <c r="C11" s="273"/>
      <c r="D11" s="273"/>
      <c r="E11" s="273"/>
      <c r="F11" s="273"/>
      <c r="G11" s="273"/>
      <c r="H11" s="273"/>
      <c r="I11" s="274"/>
      <c r="J11" s="273"/>
      <c r="K11" s="273"/>
      <c r="L11" s="274"/>
    </row>
    <row r="12" spans="1:13">
      <c r="B12" s="273"/>
      <c r="C12" s="273"/>
      <c r="D12" s="273"/>
      <c r="E12" s="273"/>
      <c r="F12" s="273"/>
      <c r="G12" s="273"/>
      <c r="H12" s="273"/>
      <c r="I12" s="274"/>
      <c r="J12" s="273"/>
      <c r="K12" s="273"/>
      <c r="L12" s="274"/>
    </row>
    <row r="13" spans="1:13">
      <c r="B13" s="273"/>
      <c r="C13" s="273"/>
      <c r="D13" s="273"/>
      <c r="E13" s="273"/>
      <c r="F13" s="273"/>
      <c r="G13" s="273"/>
      <c r="H13" s="273"/>
      <c r="I13" s="273"/>
      <c r="J13" s="273"/>
      <c r="K13" s="273"/>
      <c r="L13" s="273"/>
    </row>
    <row r="14" spans="1:13">
      <c r="B14" s="273"/>
      <c r="C14" s="273"/>
      <c r="D14" s="273"/>
      <c r="E14" s="273"/>
      <c r="F14" s="273"/>
      <c r="G14" s="273"/>
      <c r="H14" s="273"/>
      <c r="I14" s="273"/>
      <c r="J14" s="273"/>
      <c r="K14" s="273"/>
      <c r="L14" s="273"/>
    </row>
    <row r="15" spans="1:13">
      <c r="B15" s="273"/>
      <c r="C15" s="273"/>
      <c r="D15" s="273"/>
      <c r="E15" s="273"/>
      <c r="F15" s="273"/>
      <c r="G15" s="273"/>
      <c r="H15" s="273"/>
      <c r="I15" s="273"/>
      <c r="J15" s="273"/>
      <c r="K15" s="273"/>
      <c r="L15" s="273"/>
    </row>
    <row r="16" spans="1:13">
      <c r="B16" s="273"/>
      <c r="C16" s="273"/>
      <c r="D16" s="273"/>
      <c r="E16" s="273"/>
      <c r="F16" s="273"/>
      <c r="G16" s="273"/>
      <c r="H16" s="273"/>
      <c r="I16" s="273"/>
      <c r="J16" s="273"/>
      <c r="K16" s="273"/>
      <c r="L16" s="273"/>
    </row>
    <row r="17" spans="2:12">
      <c r="B17" s="273"/>
      <c r="C17" s="273"/>
      <c r="D17" s="273"/>
      <c r="E17" s="273"/>
      <c r="F17" s="273"/>
      <c r="G17" s="273"/>
      <c r="H17" s="273"/>
      <c r="I17" s="273"/>
      <c r="J17" s="273"/>
      <c r="K17" s="273"/>
      <c r="L17" s="273"/>
    </row>
    <row r="18" spans="2:12">
      <c r="B18" s="273"/>
      <c r="C18" s="273"/>
      <c r="D18" s="273"/>
      <c r="E18" s="273"/>
      <c r="F18" s="273"/>
      <c r="G18" s="273"/>
      <c r="H18" s="273"/>
      <c r="I18" s="273"/>
      <c r="J18" s="273"/>
      <c r="K18" s="273"/>
      <c r="L18" s="273"/>
    </row>
    <row r="19" spans="2:12">
      <c r="B19" s="273"/>
      <c r="C19" s="273"/>
      <c r="D19" s="273"/>
      <c r="E19" s="273"/>
      <c r="F19" s="273"/>
      <c r="G19" s="273"/>
      <c r="H19" s="273"/>
      <c r="I19" s="273"/>
      <c r="J19" s="273"/>
      <c r="K19" s="273"/>
      <c r="L19" s="273"/>
    </row>
    <row r="20" spans="2:12">
      <c r="B20" s="273"/>
      <c r="C20" s="273"/>
      <c r="D20" s="273"/>
      <c r="E20" s="273"/>
      <c r="F20" s="273"/>
      <c r="G20" s="273"/>
      <c r="H20" s="273"/>
      <c r="I20" s="273"/>
      <c r="J20" s="273"/>
      <c r="K20" s="273"/>
      <c r="L20" s="273"/>
    </row>
    <row r="21" spans="2:12">
      <c r="B21" s="273"/>
      <c r="C21" s="273"/>
      <c r="D21" s="273"/>
      <c r="E21" s="273"/>
      <c r="F21" s="273"/>
      <c r="G21" s="273"/>
      <c r="H21" s="273"/>
      <c r="I21" s="273"/>
      <c r="J21" s="273"/>
      <c r="K21" s="273"/>
      <c r="L21" s="273"/>
    </row>
    <row r="22" spans="2:12">
      <c r="B22" s="273"/>
      <c r="C22" s="273"/>
      <c r="D22" s="273"/>
      <c r="E22" s="273"/>
      <c r="F22" s="273"/>
      <c r="G22" s="273"/>
      <c r="H22" s="273"/>
      <c r="I22" s="273"/>
      <c r="J22" s="273"/>
      <c r="K22" s="273"/>
      <c r="L22" s="273"/>
    </row>
    <row r="23" spans="2:12">
      <c r="B23" s="273"/>
      <c r="C23" s="273"/>
      <c r="D23" s="273"/>
      <c r="E23" s="273"/>
      <c r="F23" s="273"/>
      <c r="G23" s="273"/>
      <c r="H23" s="273"/>
      <c r="I23" s="273"/>
      <c r="J23" s="273"/>
      <c r="K23" s="273"/>
      <c r="L23" s="273"/>
    </row>
    <row r="24" spans="2:12">
      <c r="B24" s="273"/>
      <c r="C24" s="273"/>
      <c r="D24" s="273"/>
      <c r="E24" s="273"/>
      <c r="F24" s="273"/>
      <c r="G24" s="273"/>
      <c r="H24" s="273"/>
      <c r="I24" s="273"/>
      <c r="J24" s="273"/>
      <c r="K24" s="273"/>
      <c r="L24" s="273"/>
    </row>
    <row r="25" spans="2:12">
      <c r="B25" s="273"/>
      <c r="C25" s="273"/>
      <c r="D25" s="273"/>
      <c r="E25" s="273"/>
      <c r="F25" s="273"/>
      <c r="G25" s="273"/>
      <c r="H25" s="273"/>
      <c r="I25" s="273"/>
      <c r="J25" s="273"/>
      <c r="K25" s="273"/>
      <c r="L25" s="273"/>
    </row>
    <row r="26" spans="2:12">
      <c r="B26" s="273"/>
      <c r="C26" s="273"/>
      <c r="D26" s="273"/>
      <c r="E26" s="273"/>
      <c r="F26" s="273"/>
      <c r="G26" s="273"/>
      <c r="H26" s="273"/>
      <c r="I26" s="273"/>
      <c r="J26" s="273"/>
      <c r="K26" s="273"/>
      <c r="L26" s="273"/>
    </row>
    <row r="27" spans="2:12">
      <c r="B27" s="273"/>
      <c r="C27" s="273"/>
      <c r="D27" s="273"/>
      <c r="E27" s="273"/>
      <c r="F27" s="273"/>
      <c r="G27" s="273"/>
      <c r="H27" s="273"/>
      <c r="I27" s="273"/>
      <c r="J27" s="273"/>
      <c r="K27" s="273"/>
      <c r="L27" s="273"/>
    </row>
    <row r="28" spans="2:12">
      <c r="B28" s="273"/>
      <c r="C28" s="273"/>
      <c r="D28" s="273"/>
      <c r="E28" s="273"/>
      <c r="F28" s="273"/>
      <c r="G28" s="273"/>
      <c r="H28" s="273"/>
      <c r="I28" s="273"/>
      <c r="J28" s="273"/>
      <c r="K28" s="273"/>
      <c r="L28" s="273"/>
    </row>
    <row r="29" spans="2:12">
      <c r="B29" s="273"/>
      <c r="C29" s="273"/>
      <c r="D29" s="273"/>
      <c r="E29" s="273"/>
      <c r="F29" s="273"/>
      <c r="G29" s="273"/>
      <c r="H29" s="273"/>
      <c r="I29" s="273"/>
      <c r="J29" s="273"/>
      <c r="K29" s="273"/>
      <c r="L29" s="273"/>
    </row>
    <row r="30" spans="2:12">
      <c r="B30" s="273"/>
      <c r="C30" s="273"/>
      <c r="D30" s="273"/>
      <c r="E30" s="273"/>
      <c r="F30" s="273"/>
      <c r="G30" s="273"/>
      <c r="H30" s="273"/>
      <c r="I30" s="273"/>
      <c r="J30" s="273"/>
      <c r="K30" s="273"/>
      <c r="L30" s="273"/>
    </row>
    <row r="31" spans="2:12">
      <c r="B31" s="273"/>
      <c r="C31" s="273"/>
      <c r="D31" s="273"/>
      <c r="E31" s="273"/>
      <c r="F31" s="273"/>
      <c r="G31" s="273"/>
      <c r="H31" s="273"/>
      <c r="I31" s="273"/>
      <c r="J31" s="273"/>
      <c r="K31" s="273"/>
      <c r="L31" s="273"/>
    </row>
    <row r="32" spans="2:12">
      <c r="B32" s="273"/>
      <c r="C32" s="273"/>
      <c r="D32" s="273"/>
      <c r="E32" s="273"/>
      <c r="F32" s="273"/>
      <c r="G32" s="273"/>
      <c r="H32" s="273"/>
      <c r="I32" s="273"/>
      <c r="J32" s="273"/>
      <c r="K32" s="273"/>
      <c r="L32" s="273"/>
    </row>
    <row r="33" spans="2:12">
      <c r="B33" s="273"/>
      <c r="C33" s="273"/>
      <c r="D33" s="273"/>
      <c r="E33" s="273"/>
      <c r="F33" s="273"/>
      <c r="G33" s="273"/>
      <c r="H33" s="273"/>
      <c r="I33" s="273"/>
      <c r="J33" s="273"/>
      <c r="K33" s="273"/>
      <c r="L33" s="273"/>
    </row>
    <row r="34" spans="2:12">
      <c r="B34" s="273"/>
      <c r="C34" s="273"/>
      <c r="D34" s="273"/>
      <c r="E34" s="273"/>
      <c r="F34" s="273"/>
      <c r="G34" s="273"/>
      <c r="H34" s="273"/>
      <c r="I34" s="273"/>
      <c r="J34" s="273"/>
      <c r="K34" s="273"/>
      <c r="L34" s="273"/>
    </row>
    <row r="35" spans="2:12">
      <c r="B35" s="273"/>
      <c r="C35" s="273"/>
      <c r="D35" s="273"/>
      <c r="E35" s="273"/>
      <c r="F35" s="273"/>
      <c r="G35" s="273"/>
      <c r="H35" s="273"/>
      <c r="I35" s="273"/>
      <c r="J35" s="273"/>
      <c r="K35" s="273"/>
      <c r="L35" s="273"/>
    </row>
    <row r="36" spans="2:12">
      <c r="B36" s="273"/>
      <c r="C36" s="273"/>
      <c r="D36" s="273"/>
      <c r="E36" s="273"/>
      <c r="F36" s="273"/>
      <c r="G36" s="273"/>
      <c r="H36" s="273"/>
      <c r="I36" s="273"/>
      <c r="J36" s="273"/>
      <c r="K36" s="273"/>
      <c r="L36" s="273"/>
    </row>
    <row r="37" spans="2:12">
      <c r="B37" s="273"/>
      <c r="C37" s="273"/>
      <c r="D37" s="273"/>
      <c r="E37" s="273"/>
      <c r="F37" s="273"/>
      <c r="G37" s="273"/>
      <c r="H37" s="273"/>
      <c r="I37" s="273"/>
      <c r="J37" s="273"/>
      <c r="K37" s="273"/>
      <c r="L37" s="273"/>
    </row>
    <row r="38" spans="2:12">
      <c r="B38" s="273"/>
      <c r="C38" s="273"/>
      <c r="D38" s="273"/>
      <c r="E38" s="273"/>
      <c r="F38" s="273"/>
      <c r="G38" s="273"/>
      <c r="H38" s="273"/>
      <c r="I38" s="273"/>
      <c r="J38" s="273"/>
      <c r="K38" s="273"/>
      <c r="L38" s="273"/>
    </row>
    <row r="39" spans="2:12">
      <c r="B39" s="273"/>
      <c r="C39" s="273"/>
      <c r="D39" s="273"/>
      <c r="E39" s="273"/>
      <c r="F39" s="273"/>
      <c r="G39" s="273"/>
      <c r="H39" s="273"/>
      <c r="I39" s="273"/>
      <c r="J39" s="273"/>
      <c r="K39" s="273"/>
      <c r="L39" s="273"/>
    </row>
    <row r="40" spans="2:12">
      <c r="B40" s="273"/>
      <c r="C40" s="273"/>
      <c r="D40" s="273"/>
      <c r="E40" s="273"/>
      <c r="F40" s="273"/>
      <c r="G40" s="273"/>
      <c r="H40" s="273"/>
      <c r="I40" s="273"/>
      <c r="J40" s="273"/>
      <c r="K40" s="273"/>
      <c r="L40" s="273"/>
    </row>
    <row r="41" spans="2:12">
      <c r="B41" s="273"/>
      <c r="C41" s="273"/>
      <c r="D41" s="273"/>
      <c r="E41" s="273"/>
      <c r="F41" s="273"/>
      <c r="G41" s="273"/>
      <c r="H41" s="273"/>
      <c r="I41" s="273"/>
      <c r="J41" s="273"/>
      <c r="K41" s="273"/>
      <c r="L41" s="273"/>
    </row>
    <row r="42" spans="2:12">
      <c r="B42" s="273"/>
      <c r="C42" s="273"/>
      <c r="D42" s="273"/>
      <c r="E42" s="273"/>
      <c r="F42" s="273"/>
      <c r="G42" s="273"/>
      <c r="H42" s="273"/>
      <c r="I42" s="273"/>
      <c r="J42" s="273"/>
      <c r="K42" s="273"/>
      <c r="L42" s="273"/>
    </row>
    <row r="43" spans="2:12">
      <c r="B43" s="273"/>
      <c r="C43" s="273"/>
      <c r="D43" s="273"/>
      <c r="E43" s="273"/>
      <c r="F43" s="273"/>
      <c r="G43" s="273"/>
      <c r="H43" s="273"/>
      <c r="I43" s="273"/>
      <c r="J43" s="273"/>
      <c r="K43" s="273"/>
      <c r="L43" s="273"/>
    </row>
    <row r="44" spans="2:12">
      <c r="B44" s="273"/>
      <c r="C44" s="273"/>
      <c r="D44" s="273"/>
      <c r="E44" s="273"/>
      <c r="F44" s="273"/>
      <c r="G44" s="273"/>
      <c r="H44" s="273"/>
      <c r="I44" s="273"/>
      <c r="J44" s="273"/>
      <c r="K44" s="273"/>
      <c r="L44" s="273"/>
    </row>
    <row r="45" spans="2:12">
      <c r="B45" s="273"/>
      <c r="C45" s="273"/>
      <c r="D45" s="273"/>
      <c r="E45" s="273"/>
      <c r="F45" s="273"/>
      <c r="G45" s="273"/>
      <c r="H45" s="273"/>
      <c r="I45" s="273"/>
      <c r="J45" s="273"/>
      <c r="K45" s="273"/>
      <c r="L45" s="273"/>
    </row>
    <row r="46" spans="2:12">
      <c r="B46" s="273"/>
      <c r="C46" s="273"/>
      <c r="D46" s="273"/>
      <c r="E46" s="273"/>
      <c r="F46" s="273"/>
      <c r="G46" s="273"/>
      <c r="H46" s="273"/>
      <c r="I46" s="273"/>
      <c r="J46" s="273"/>
      <c r="K46" s="273"/>
      <c r="L46" s="273"/>
    </row>
    <row r="47" spans="2:12">
      <c r="B47" s="273"/>
      <c r="C47" s="273"/>
      <c r="D47" s="273"/>
      <c r="E47" s="273"/>
      <c r="F47" s="273"/>
      <c r="G47" s="273"/>
      <c r="H47" s="273"/>
      <c r="I47" s="273"/>
      <c r="J47" s="273"/>
      <c r="K47" s="273"/>
      <c r="L47" s="273"/>
    </row>
    <row r="48" spans="2:12">
      <c r="B48" s="273"/>
      <c r="C48" s="273"/>
      <c r="D48" s="273"/>
      <c r="E48" s="273"/>
      <c r="F48" s="273"/>
      <c r="G48" s="273"/>
      <c r="H48" s="273"/>
      <c r="I48" s="273"/>
      <c r="J48" s="273"/>
      <c r="K48" s="273"/>
      <c r="L48" s="273"/>
    </row>
    <row r="49" spans="2:12">
      <c r="B49" s="273"/>
      <c r="C49" s="273"/>
      <c r="D49" s="273"/>
      <c r="E49" s="273"/>
      <c r="F49" s="273"/>
      <c r="G49" s="273"/>
      <c r="H49" s="273"/>
      <c r="I49" s="273"/>
      <c r="J49" s="273"/>
      <c r="K49" s="273"/>
      <c r="L49" s="273"/>
    </row>
    <row r="50" spans="2:12">
      <c r="B50" s="273"/>
      <c r="C50" s="273"/>
      <c r="D50" s="273"/>
      <c r="E50" s="273"/>
      <c r="F50" s="273"/>
      <c r="G50" s="273"/>
      <c r="H50" s="273"/>
      <c r="I50" s="273"/>
      <c r="J50" s="273"/>
      <c r="K50" s="273"/>
      <c r="L50" s="273"/>
    </row>
    <row r="51" spans="2:12">
      <c r="B51" s="273"/>
      <c r="C51" s="273"/>
      <c r="D51" s="273"/>
      <c r="E51" s="273"/>
      <c r="F51" s="273"/>
      <c r="G51" s="273"/>
      <c r="H51" s="273"/>
      <c r="I51" s="273"/>
      <c r="J51" s="273"/>
      <c r="K51" s="273"/>
      <c r="L51" s="273"/>
    </row>
    <row r="52" spans="2:12">
      <c r="B52" s="273"/>
      <c r="C52" s="273"/>
      <c r="D52" s="273"/>
      <c r="E52" s="273"/>
      <c r="F52" s="273"/>
      <c r="G52" s="273"/>
      <c r="H52" s="273"/>
      <c r="I52" s="273"/>
      <c r="J52" s="273"/>
      <c r="K52" s="273"/>
      <c r="L52" s="273"/>
    </row>
    <row r="53" spans="2:12">
      <c r="B53" s="273"/>
      <c r="C53" s="273"/>
      <c r="D53" s="273"/>
      <c r="E53" s="273"/>
      <c r="F53" s="273"/>
      <c r="G53" s="273"/>
      <c r="H53" s="273"/>
      <c r="I53" s="273"/>
      <c r="J53" s="273"/>
      <c r="K53" s="273"/>
      <c r="L53" s="273"/>
    </row>
    <row r="54" spans="2:12">
      <c r="B54" s="273"/>
      <c r="C54" s="273"/>
      <c r="D54" s="273"/>
      <c r="E54" s="273"/>
      <c r="F54" s="273"/>
      <c r="G54" s="273"/>
      <c r="H54" s="273"/>
      <c r="I54" s="273"/>
      <c r="J54" s="273"/>
      <c r="K54" s="273"/>
      <c r="L54" s="273"/>
    </row>
    <row r="55" spans="2:12">
      <c r="B55" s="273"/>
      <c r="C55" s="273"/>
      <c r="D55" s="273"/>
      <c r="E55" s="273"/>
      <c r="F55" s="273"/>
      <c r="G55" s="273"/>
      <c r="H55" s="273"/>
      <c r="I55" s="273"/>
      <c r="J55" s="273"/>
      <c r="K55" s="273"/>
      <c r="L55" s="273"/>
    </row>
    <row r="56" spans="2:12">
      <c r="B56" s="273"/>
      <c r="C56" s="273"/>
      <c r="D56" s="273"/>
      <c r="E56" s="273"/>
      <c r="F56" s="273"/>
      <c r="G56" s="273"/>
      <c r="H56" s="273"/>
      <c r="I56" s="273"/>
      <c r="J56" s="273"/>
      <c r="K56" s="273"/>
      <c r="L56" s="273"/>
    </row>
    <row r="57" spans="2:12">
      <c r="B57" s="273"/>
      <c r="C57" s="273"/>
      <c r="D57" s="273"/>
      <c r="E57" s="273"/>
      <c r="F57" s="273"/>
      <c r="G57" s="273"/>
      <c r="H57" s="273"/>
      <c r="I57" s="273"/>
      <c r="J57" s="273"/>
      <c r="K57" s="273"/>
      <c r="L57" s="273"/>
    </row>
    <row r="58" spans="2:12">
      <c r="B58" s="273"/>
      <c r="C58" s="273"/>
      <c r="D58" s="273"/>
      <c r="E58" s="273"/>
      <c r="F58" s="273"/>
      <c r="G58" s="273"/>
      <c r="H58" s="273"/>
      <c r="I58" s="273"/>
      <c r="J58" s="273"/>
      <c r="K58" s="273"/>
      <c r="L58" s="273"/>
    </row>
    <row r="59" spans="2:12">
      <c r="B59" s="273"/>
      <c r="C59" s="273"/>
      <c r="D59" s="273"/>
      <c r="E59" s="273"/>
      <c r="F59" s="273"/>
      <c r="G59" s="273"/>
      <c r="H59" s="273"/>
      <c r="I59" s="273"/>
      <c r="J59" s="273"/>
      <c r="K59" s="273"/>
      <c r="L59" s="273"/>
    </row>
    <row r="60" spans="2:12">
      <c r="B60" s="273"/>
      <c r="C60" s="273"/>
      <c r="D60" s="273"/>
      <c r="E60" s="273"/>
      <c r="F60" s="273"/>
      <c r="G60" s="273"/>
      <c r="H60" s="273"/>
      <c r="I60" s="273"/>
      <c r="J60" s="273"/>
      <c r="K60" s="273"/>
      <c r="L60" s="273"/>
    </row>
    <row r="61" spans="2:12">
      <c r="B61" s="273"/>
      <c r="C61" s="273"/>
      <c r="D61" s="273"/>
      <c r="E61" s="273"/>
      <c r="F61" s="273"/>
      <c r="G61" s="273"/>
      <c r="H61" s="273"/>
      <c r="I61" s="273"/>
      <c r="J61" s="273"/>
      <c r="K61" s="273"/>
      <c r="L61" s="273"/>
    </row>
    <row r="62" spans="2:12">
      <c r="B62" s="273"/>
      <c r="C62" s="273"/>
      <c r="D62" s="273"/>
      <c r="E62" s="273"/>
      <c r="F62" s="273"/>
      <c r="G62" s="273"/>
      <c r="H62" s="273"/>
      <c r="I62" s="273"/>
      <c r="J62" s="273"/>
      <c r="K62" s="273"/>
      <c r="L62" s="273"/>
    </row>
    <row r="63" spans="2:12">
      <c r="B63" s="273"/>
      <c r="C63" s="273"/>
      <c r="D63" s="273"/>
      <c r="E63" s="273"/>
      <c r="F63" s="273"/>
      <c r="G63" s="273"/>
      <c r="H63" s="273"/>
      <c r="I63" s="273"/>
      <c r="J63" s="273"/>
      <c r="K63" s="273"/>
      <c r="L63" s="273"/>
    </row>
    <row r="64" spans="2:12">
      <c r="B64" s="273"/>
      <c r="C64" s="273"/>
      <c r="D64" s="273"/>
      <c r="E64" s="273"/>
      <c r="F64" s="273"/>
      <c r="G64" s="273"/>
      <c r="H64" s="273"/>
      <c r="I64" s="273"/>
      <c r="J64" s="273"/>
      <c r="K64" s="273"/>
      <c r="L64" s="273"/>
    </row>
    <row r="65" spans="2:12">
      <c r="B65" s="273"/>
      <c r="C65" s="273"/>
      <c r="D65" s="273"/>
      <c r="E65" s="273"/>
      <c r="F65" s="273"/>
      <c r="G65" s="273"/>
      <c r="H65" s="273"/>
      <c r="I65" s="273"/>
      <c r="J65" s="273"/>
      <c r="K65" s="273"/>
      <c r="L65" s="273"/>
    </row>
    <row r="66" spans="2:12">
      <c r="B66" s="273"/>
      <c r="C66" s="273"/>
      <c r="D66" s="273"/>
      <c r="E66" s="273"/>
      <c r="F66" s="273"/>
      <c r="G66" s="273"/>
      <c r="H66" s="273"/>
      <c r="I66" s="273"/>
      <c r="J66" s="273"/>
      <c r="K66" s="273"/>
      <c r="L66" s="273"/>
    </row>
    <row r="67" spans="2:12">
      <c r="B67" s="273"/>
      <c r="C67" s="273"/>
      <c r="D67" s="273"/>
      <c r="E67" s="273"/>
      <c r="F67" s="273"/>
      <c r="G67" s="273"/>
      <c r="H67" s="273"/>
      <c r="I67" s="273"/>
      <c r="J67" s="273"/>
      <c r="K67" s="273"/>
      <c r="L67" s="273"/>
    </row>
    <row r="68" spans="2:12">
      <c r="B68" s="273"/>
      <c r="C68" s="273"/>
      <c r="D68" s="273"/>
      <c r="E68" s="273"/>
      <c r="F68" s="273"/>
      <c r="G68" s="273"/>
      <c r="H68" s="273"/>
      <c r="I68" s="273"/>
      <c r="J68" s="273"/>
      <c r="K68" s="273"/>
      <c r="L68" s="273"/>
    </row>
    <row r="69" spans="2:12">
      <c r="B69" s="273"/>
      <c r="C69" s="273"/>
      <c r="D69" s="273"/>
      <c r="E69" s="273"/>
      <c r="F69" s="273"/>
      <c r="G69" s="273"/>
      <c r="H69" s="273"/>
      <c r="I69" s="273"/>
      <c r="J69" s="273"/>
      <c r="K69" s="273"/>
      <c r="L69" s="273"/>
    </row>
    <row r="70" spans="2:12">
      <c r="B70" s="273"/>
      <c r="C70" s="273"/>
      <c r="D70" s="273"/>
      <c r="E70" s="273"/>
      <c r="F70" s="273"/>
      <c r="G70" s="273"/>
      <c r="H70" s="273"/>
      <c r="I70" s="273"/>
      <c r="J70" s="273"/>
      <c r="K70" s="273"/>
      <c r="L70" s="273"/>
    </row>
    <row r="71" spans="2:12">
      <c r="B71" s="273"/>
      <c r="C71" s="273"/>
      <c r="D71" s="273"/>
      <c r="E71" s="273"/>
      <c r="F71" s="273"/>
      <c r="G71" s="273"/>
      <c r="H71" s="273"/>
      <c r="I71" s="273"/>
      <c r="J71" s="273"/>
      <c r="K71" s="273"/>
      <c r="L71" s="273"/>
    </row>
    <row r="72" spans="2:12">
      <c r="B72" s="273"/>
      <c r="C72" s="273"/>
      <c r="D72" s="273"/>
      <c r="E72" s="273"/>
      <c r="F72" s="273"/>
      <c r="G72" s="273"/>
      <c r="H72" s="273"/>
      <c r="I72" s="273"/>
      <c r="J72" s="273"/>
      <c r="K72" s="273"/>
      <c r="L72" s="273"/>
    </row>
    <row r="73" spans="2:12">
      <c r="B73" s="273"/>
      <c r="C73" s="273"/>
      <c r="D73" s="273"/>
      <c r="E73" s="273"/>
      <c r="F73" s="273"/>
      <c r="G73" s="273"/>
      <c r="H73" s="273"/>
      <c r="I73" s="273"/>
      <c r="J73" s="273"/>
      <c r="K73" s="273"/>
      <c r="L73" s="273"/>
    </row>
    <row r="74" spans="2:12">
      <c r="B74" s="273"/>
      <c r="C74" s="273"/>
      <c r="D74" s="273"/>
      <c r="E74" s="273"/>
      <c r="F74" s="273"/>
      <c r="G74" s="273"/>
      <c r="H74" s="273"/>
      <c r="I74" s="273"/>
      <c r="J74" s="273"/>
      <c r="K74" s="273"/>
      <c r="L74" s="273"/>
    </row>
    <row r="75" spans="2:12">
      <c r="B75" s="273"/>
      <c r="C75" s="273"/>
      <c r="D75" s="273"/>
      <c r="E75" s="273"/>
      <c r="F75" s="273"/>
      <c r="G75" s="273"/>
      <c r="H75" s="273"/>
      <c r="I75" s="273"/>
      <c r="J75" s="273"/>
      <c r="K75" s="273"/>
      <c r="L75" s="273"/>
    </row>
    <row r="76" spans="2:12">
      <c r="B76" s="273"/>
      <c r="C76" s="273"/>
      <c r="D76" s="273"/>
      <c r="E76" s="273"/>
      <c r="F76" s="273"/>
      <c r="G76" s="273"/>
      <c r="H76" s="273"/>
      <c r="I76" s="273"/>
      <c r="J76" s="273"/>
      <c r="K76" s="273"/>
      <c r="L76" s="273"/>
    </row>
    <row r="77" spans="2:12">
      <c r="B77" s="273"/>
      <c r="C77" s="273"/>
      <c r="D77" s="273"/>
      <c r="E77" s="273"/>
      <c r="F77" s="273"/>
      <c r="G77" s="273"/>
      <c r="H77" s="273"/>
      <c r="I77" s="273"/>
      <c r="J77" s="273"/>
      <c r="K77" s="273"/>
      <c r="L77" s="273"/>
    </row>
    <row r="78" spans="2:12">
      <c r="B78" s="273"/>
      <c r="C78" s="273"/>
      <c r="D78" s="273"/>
      <c r="E78" s="273"/>
      <c r="F78" s="273"/>
      <c r="G78" s="273"/>
      <c r="H78" s="273"/>
      <c r="I78" s="273"/>
      <c r="J78" s="273"/>
      <c r="K78" s="273"/>
      <c r="L78" s="273"/>
    </row>
    <row r="79" spans="2:12">
      <c r="B79" s="273"/>
      <c r="C79" s="273"/>
      <c r="D79" s="273"/>
      <c r="E79" s="273"/>
      <c r="F79" s="273"/>
      <c r="G79" s="273"/>
      <c r="H79" s="273"/>
      <c r="I79" s="273"/>
      <c r="J79" s="273"/>
      <c r="K79" s="273"/>
      <c r="L79" s="273"/>
    </row>
    <row r="80" spans="2:12">
      <c r="B80" s="273"/>
      <c r="C80" s="273"/>
      <c r="D80" s="273"/>
      <c r="E80" s="273"/>
      <c r="F80" s="273"/>
      <c r="G80" s="273"/>
      <c r="H80" s="273"/>
      <c r="I80" s="273"/>
      <c r="J80" s="273"/>
      <c r="K80" s="273"/>
      <c r="L80" s="273"/>
    </row>
    <row r="81" spans="2:12">
      <c r="B81" s="273"/>
      <c r="C81" s="273"/>
      <c r="D81" s="273"/>
      <c r="E81" s="273"/>
      <c r="F81" s="273"/>
      <c r="G81" s="273"/>
      <c r="H81" s="273"/>
      <c r="I81" s="273"/>
      <c r="J81" s="273"/>
      <c r="K81" s="273"/>
      <c r="L81" s="273"/>
    </row>
    <row r="82" spans="2:12">
      <c r="B82" s="273"/>
      <c r="C82" s="273"/>
      <c r="D82" s="273"/>
      <c r="E82" s="273"/>
      <c r="F82" s="273"/>
      <c r="G82" s="273"/>
      <c r="H82" s="273"/>
      <c r="I82" s="273"/>
      <c r="J82" s="273"/>
      <c r="K82" s="273"/>
      <c r="L82" s="273"/>
    </row>
    <row r="83" spans="2:12">
      <c r="B83" s="273"/>
      <c r="C83" s="273"/>
      <c r="D83" s="273"/>
      <c r="E83" s="273"/>
      <c r="F83" s="273"/>
      <c r="G83" s="273"/>
      <c r="H83" s="273"/>
      <c r="I83" s="273"/>
      <c r="J83" s="273"/>
      <c r="K83" s="273"/>
      <c r="L83" s="273"/>
    </row>
    <row r="84" spans="2:12">
      <c r="B84" s="273"/>
      <c r="C84" s="273"/>
      <c r="D84" s="273"/>
      <c r="E84" s="273"/>
      <c r="F84" s="273"/>
      <c r="G84" s="273"/>
      <c r="H84" s="273"/>
      <c r="I84" s="273"/>
      <c r="J84" s="273"/>
      <c r="K84" s="273"/>
      <c r="L84" s="273"/>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0"/>
  <sheetViews>
    <sheetView topLeftCell="B1" zoomScale="80" zoomScaleNormal="80" workbookViewId="0">
      <selection activeCell="P49" sqref="P49"/>
    </sheetView>
  </sheetViews>
  <sheetFormatPr baseColWidth="10" defaultRowHeight="15.75"/>
  <cols>
    <col min="1" max="1" width="51.75" style="325" bestFit="1" customWidth="1"/>
    <col min="2" max="2" width="80.125" style="325" bestFit="1" customWidth="1"/>
    <col min="3" max="26" width="8" style="325" customWidth="1"/>
  </cols>
  <sheetData>
    <row r="1" spans="1:26" ht="57.75" customHeight="1">
      <c r="C1" s="749" t="s">
        <v>9</v>
      </c>
      <c r="D1" s="749"/>
      <c r="E1" s="749" t="s">
        <v>10</v>
      </c>
      <c r="F1" s="749"/>
      <c r="G1" s="749" t="s">
        <v>11</v>
      </c>
      <c r="H1" s="749"/>
      <c r="I1" s="749" t="s">
        <v>12</v>
      </c>
      <c r="J1" s="749"/>
      <c r="K1" s="749" t="s">
        <v>13</v>
      </c>
      <c r="L1" s="749"/>
      <c r="M1" s="749" t="s">
        <v>14</v>
      </c>
      <c r="N1" s="749"/>
      <c r="O1" s="749" t="s">
        <v>15</v>
      </c>
      <c r="P1" s="749"/>
      <c r="Q1" s="749" t="s">
        <v>16</v>
      </c>
      <c r="R1" s="749"/>
      <c r="S1" s="749" t="s">
        <v>17</v>
      </c>
      <c r="T1" s="749"/>
      <c r="U1" s="749" t="s">
        <v>18</v>
      </c>
      <c r="V1" s="749"/>
      <c r="W1" s="749" t="s">
        <v>19</v>
      </c>
      <c r="X1" s="749"/>
      <c r="Y1" s="749" t="s">
        <v>20</v>
      </c>
      <c r="Z1" s="749"/>
    </row>
    <row r="2" spans="1:26">
      <c r="A2" s="326" t="s">
        <v>266</v>
      </c>
      <c r="B2" s="327" t="s">
        <v>267</v>
      </c>
      <c r="C2" s="328" t="s">
        <v>268</v>
      </c>
      <c r="D2" s="328" t="s">
        <v>252</v>
      </c>
      <c r="E2" s="328" t="s">
        <v>268</v>
      </c>
      <c r="F2" s="328" t="s">
        <v>252</v>
      </c>
      <c r="G2" s="328" t="s">
        <v>268</v>
      </c>
      <c r="H2" s="328" t="s">
        <v>252</v>
      </c>
      <c r="I2" s="328" t="s">
        <v>268</v>
      </c>
      <c r="J2" s="328" t="s">
        <v>252</v>
      </c>
      <c r="K2" s="328" t="s">
        <v>268</v>
      </c>
      <c r="L2" s="328" t="s">
        <v>252</v>
      </c>
      <c r="M2" s="328" t="s">
        <v>268</v>
      </c>
      <c r="N2" s="328" t="s">
        <v>252</v>
      </c>
      <c r="O2" s="328" t="s">
        <v>268</v>
      </c>
      <c r="P2" s="328" t="s">
        <v>252</v>
      </c>
      <c r="Q2" s="328" t="s">
        <v>268</v>
      </c>
      <c r="R2" s="328" t="s">
        <v>252</v>
      </c>
      <c r="S2" s="328" t="s">
        <v>268</v>
      </c>
      <c r="T2" s="328" t="s">
        <v>252</v>
      </c>
      <c r="U2" s="328" t="s">
        <v>268</v>
      </c>
      <c r="V2" s="328" t="s">
        <v>252</v>
      </c>
      <c r="W2" s="328" t="s">
        <v>268</v>
      </c>
      <c r="X2" s="328" t="s">
        <v>252</v>
      </c>
      <c r="Y2" s="328" t="s">
        <v>268</v>
      </c>
      <c r="Z2" s="328" t="s">
        <v>252</v>
      </c>
    </row>
    <row r="3" spans="1:26">
      <c r="A3" s="748" t="s">
        <v>269</v>
      </c>
      <c r="B3" s="329" t="s">
        <v>270</v>
      </c>
      <c r="C3" s="330">
        <v>1264</v>
      </c>
      <c r="D3" s="394">
        <f>C3/C4</f>
        <v>7.7073170731707314</v>
      </c>
      <c r="E3" s="330">
        <v>1149</v>
      </c>
      <c r="F3" s="331">
        <f>E3/E4</f>
        <v>7.365384615384615</v>
      </c>
      <c r="G3" s="330">
        <v>1259</v>
      </c>
      <c r="H3" s="331">
        <f t="shared" ref="H3" si="0">G3/G4</f>
        <v>7.033519553072626</v>
      </c>
      <c r="I3" s="330">
        <v>1226</v>
      </c>
      <c r="J3" s="331">
        <f t="shared" ref="J3" si="1">I3/I4</f>
        <v>8.8201438848920866</v>
      </c>
      <c r="K3" s="330">
        <v>1260</v>
      </c>
      <c r="L3" s="331">
        <f t="shared" ref="L3" si="2">K3/K4</f>
        <v>8.4563758389261743</v>
      </c>
      <c r="M3" s="330">
        <v>1245</v>
      </c>
      <c r="N3" s="331">
        <f t="shared" ref="N3" si="3">M3/M4</f>
        <v>6.6223404255319149</v>
      </c>
      <c r="O3" s="330">
        <v>1257</v>
      </c>
      <c r="P3" s="331">
        <f t="shared" ref="P3" si="4">O3/O4</f>
        <v>6.316582914572864</v>
      </c>
      <c r="Q3" s="330"/>
      <c r="R3" s="331">
        <f>$P$3</f>
        <v>6.316582914572864</v>
      </c>
      <c r="S3" s="330"/>
      <c r="T3" s="331" t="e">
        <f t="shared" ref="T3" si="5">S3/S4</f>
        <v>#DIV/0!</v>
      </c>
      <c r="U3" s="330"/>
      <c r="V3" s="331" t="e">
        <f t="shared" ref="V3" si="6">U3/U4</f>
        <v>#DIV/0!</v>
      </c>
      <c r="W3" s="330"/>
      <c r="X3" s="331" t="e">
        <f t="shared" ref="X3" si="7">W3/W4</f>
        <v>#DIV/0!</v>
      </c>
      <c r="Y3" s="330"/>
      <c r="Z3" s="331" t="e">
        <f t="shared" ref="Z3" si="8">Y3/Y4</f>
        <v>#DIV/0!</v>
      </c>
    </row>
    <row r="4" spans="1:26">
      <c r="A4" s="748"/>
      <c r="B4" s="329" t="s">
        <v>271</v>
      </c>
      <c r="C4" s="330">
        <v>164</v>
      </c>
      <c r="D4" s="395"/>
      <c r="E4" s="330">
        <v>156</v>
      </c>
      <c r="F4" s="332"/>
      <c r="G4" s="330">
        <v>179</v>
      </c>
      <c r="H4" s="332"/>
      <c r="I4" s="330">
        <v>139</v>
      </c>
      <c r="J4" s="332"/>
      <c r="K4" s="330">
        <v>149</v>
      </c>
      <c r="L4" s="332"/>
      <c r="M4" s="330">
        <v>188</v>
      </c>
      <c r="N4" s="332"/>
      <c r="O4" s="330">
        <v>199</v>
      </c>
      <c r="P4" s="332"/>
      <c r="Q4" s="330"/>
      <c r="R4" s="332"/>
      <c r="S4" s="330"/>
      <c r="T4" s="332"/>
      <c r="U4" s="330"/>
      <c r="V4" s="332"/>
      <c r="W4" s="330"/>
      <c r="X4" s="332"/>
      <c r="Y4" s="330"/>
      <c r="Z4" s="332"/>
    </row>
    <row r="5" spans="1:26">
      <c r="A5" s="748" t="s">
        <v>272</v>
      </c>
      <c r="B5" s="329" t="s">
        <v>273</v>
      </c>
      <c r="C5" s="330">
        <v>1264</v>
      </c>
      <c r="D5" s="335">
        <f>C5/C6</f>
        <v>0.97081413210445466</v>
      </c>
      <c r="E5" s="330">
        <v>1146</v>
      </c>
      <c r="F5" s="333">
        <f>E5/E6</f>
        <v>0.97448979591836737</v>
      </c>
      <c r="G5" s="330">
        <v>1259</v>
      </c>
      <c r="H5" s="333">
        <f t="shared" ref="H5" si="9">G5/G6</f>
        <v>0.96697388632872505</v>
      </c>
      <c r="I5" s="330">
        <v>1226</v>
      </c>
      <c r="J5" s="333">
        <f t="shared" ref="J5" si="10">I5/I6</f>
        <v>0.973015873015873</v>
      </c>
      <c r="K5" s="330">
        <v>1260</v>
      </c>
      <c r="L5" s="333">
        <f t="shared" ref="L5" si="11">K5/K6</f>
        <v>0.97523219814241491</v>
      </c>
      <c r="M5" s="330">
        <v>1245</v>
      </c>
      <c r="N5" s="333">
        <f t="shared" ref="N5" si="12">M5/M6</f>
        <v>0.99203187250996017</v>
      </c>
      <c r="O5" s="330">
        <v>1257</v>
      </c>
      <c r="P5" s="333">
        <f t="shared" ref="P5" si="13">O5/O6</f>
        <v>0.97215777262180969</v>
      </c>
      <c r="Q5" s="330"/>
      <c r="R5" s="333" t="e">
        <f t="shared" ref="R5" si="14">Q5/Q6</f>
        <v>#DIV/0!</v>
      </c>
      <c r="S5" s="330"/>
      <c r="T5" s="333" t="e">
        <f t="shared" ref="T5" si="15">S5/S6</f>
        <v>#DIV/0!</v>
      </c>
      <c r="U5" s="330"/>
      <c r="V5" s="333" t="e">
        <f t="shared" ref="V5" si="16">U5/U6</f>
        <v>#DIV/0!</v>
      </c>
      <c r="W5" s="330"/>
      <c r="X5" s="333" t="e">
        <f t="shared" ref="X5" si="17">W5/W6</f>
        <v>#DIV/0!</v>
      </c>
      <c r="Y5" s="330"/>
      <c r="Z5" s="333" t="e">
        <f t="shared" ref="Z5" si="18">Y5/Y6</f>
        <v>#DIV/0!</v>
      </c>
    </row>
    <row r="6" spans="1:26">
      <c r="A6" s="748"/>
      <c r="B6" s="329" t="s">
        <v>274</v>
      </c>
      <c r="C6" s="330">
        <v>1302</v>
      </c>
      <c r="D6" s="395"/>
      <c r="E6" s="330">
        <v>1176</v>
      </c>
      <c r="F6" s="332"/>
      <c r="G6" s="330">
        <v>1302</v>
      </c>
      <c r="H6" s="332"/>
      <c r="I6" s="330">
        <v>1260</v>
      </c>
      <c r="J6" s="332"/>
      <c r="K6" s="330">
        <v>1292</v>
      </c>
      <c r="L6" s="332"/>
      <c r="M6" s="330">
        <v>1255</v>
      </c>
      <c r="N6" s="332"/>
      <c r="O6" s="330">
        <v>1293</v>
      </c>
      <c r="P6" s="332"/>
      <c r="Q6" s="330"/>
      <c r="R6" s="332"/>
      <c r="S6" s="330"/>
      <c r="T6" s="332"/>
      <c r="U6" s="330"/>
      <c r="V6" s="332"/>
      <c r="W6" s="330"/>
      <c r="X6" s="332"/>
      <c r="Y6" s="330"/>
      <c r="Z6" s="332"/>
    </row>
    <row r="7" spans="1:26">
      <c r="A7" s="748" t="s">
        <v>257</v>
      </c>
      <c r="B7" s="329" t="s">
        <v>275</v>
      </c>
      <c r="C7" s="330">
        <v>1277</v>
      </c>
      <c r="D7" s="335">
        <f>C7/C8</f>
        <v>0.98079877112135172</v>
      </c>
      <c r="E7" s="330">
        <v>1169</v>
      </c>
      <c r="F7" s="333">
        <f>E7/E8</f>
        <v>0.99404761904761907</v>
      </c>
      <c r="G7" s="330">
        <v>1300</v>
      </c>
      <c r="H7" s="333">
        <f t="shared" ref="H7" si="19">G7/G8</f>
        <v>0.99846390168970811</v>
      </c>
      <c r="I7" s="330">
        <v>1256</v>
      </c>
      <c r="J7" s="333">
        <f t="shared" ref="J7" si="20">I7/I8</f>
        <v>0.99682539682539684</v>
      </c>
      <c r="K7" s="330">
        <v>1292</v>
      </c>
      <c r="L7" s="333">
        <f t="shared" ref="L7" si="21">K7/K8</f>
        <v>0.99231950844854067</v>
      </c>
      <c r="M7" s="330">
        <v>1255</v>
      </c>
      <c r="N7" s="333">
        <f t="shared" ref="N7" si="22">M7/M8</f>
        <v>0.99603174603174605</v>
      </c>
      <c r="O7" s="330">
        <v>1293</v>
      </c>
      <c r="P7" s="333">
        <f>O7/O8</f>
        <v>0.99308755760368661</v>
      </c>
      <c r="Q7" s="330"/>
      <c r="R7" s="333" t="e">
        <f t="shared" ref="R7" si="23">Q7/Q8</f>
        <v>#DIV/0!</v>
      </c>
      <c r="S7" s="330"/>
      <c r="T7" s="333" t="e">
        <f t="shared" ref="T7" si="24">S7/S8</f>
        <v>#DIV/0!</v>
      </c>
      <c r="U7" s="330"/>
      <c r="V7" s="333" t="e">
        <f t="shared" ref="V7" si="25">U7/U8</f>
        <v>#DIV/0!</v>
      </c>
      <c r="W7" s="330"/>
      <c r="X7" s="333" t="e">
        <f t="shared" ref="X7" si="26">W7/W8</f>
        <v>#DIV/0!</v>
      </c>
      <c r="Y7" s="330"/>
      <c r="Z7" s="333" t="e">
        <f t="shared" ref="Z7" si="27">Y7/Y8</f>
        <v>#DIV/0!</v>
      </c>
    </row>
    <row r="8" spans="1:26">
      <c r="A8" s="748"/>
      <c r="B8" s="329" t="s">
        <v>276</v>
      </c>
      <c r="C8" s="330">
        <v>1302</v>
      </c>
      <c r="D8" s="395"/>
      <c r="E8" s="330">
        <v>1176</v>
      </c>
      <c r="F8" s="332"/>
      <c r="G8" s="330">
        <v>1302</v>
      </c>
      <c r="H8" s="332"/>
      <c r="I8" s="330">
        <v>1260</v>
      </c>
      <c r="J8" s="332"/>
      <c r="K8" s="330">
        <v>1302</v>
      </c>
      <c r="L8" s="332"/>
      <c r="M8" s="330">
        <v>1260</v>
      </c>
      <c r="N8" s="332"/>
      <c r="O8" s="330">
        <v>1302</v>
      </c>
      <c r="P8" s="332"/>
      <c r="Q8" s="330"/>
      <c r="R8" s="332"/>
      <c r="S8" s="330"/>
      <c r="T8" s="332"/>
      <c r="U8" s="330"/>
      <c r="V8" s="332"/>
      <c r="W8" s="330"/>
      <c r="X8" s="332"/>
      <c r="Y8" s="330"/>
      <c r="Z8" s="332"/>
    </row>
    <row r="9" spans="1:26">
      <c r="A9" s="748" t="s">
        <v>258</v>
      </c>
      <c r="B9" s="329" t="s">
        <v>263</v>
      </c>
      <c r="C9" s="330">
        <v>31</v>
      </c>
      <c r="D9" s="394">
        <f>C9/C10</f>
        <v>4.0259740259740262</v>
      </c>
      <c r="E9" s="330">
        <v>28</v>
      </c>
      <c r="F9" s="331">
        <f>E9/E10</f>
        <v>3.7837837837837838</v>
      </c>
      <c r="G9" s="330">
        <v>31</v>
      </c>
      <c r="H9" s="331">
        <f>G9/G10</f>
        <v>4.4285714285714288</v>
      </c>
      <c r="I9" s="330">
        <v>30</v>
      </c>
      <c r="J9" s="331">
        <f t="shared" ref="J9" si="28">I9/I10</f>
        <v>3.4090909090909087</v>
      </c>
      <c r="K9" s="330">
        <v>31</v>
      </c>
      <c r="L9" s="331">
        <f t="shared" ref="L9" si="29">K9/K10</f>
        <v>3.6470588235294117</v>
      </c>
      <c r="M9" s="330">
        <v>30</v>
      </c>
      <c r="N9" s="331">
        <f t="shared" ref="N9" si="30">M9/M10</f>
        <v>4.5454545454545459</v>
      </c>
      <c r="O9" s="330">
        <v>31</v>
      </c>
      <c r="P9" s="331">
        <f t="shared" ref="P9" si="31">O9/O10</f>
        <v>4.9206349206349209</v>
      </c>
      <c r="Q9" s="330"/>
      <c r="R9" s="331" t="e">
        <f t="shared" ref="R9" si="32">Q9/Q10</f>
        <v>#DIV/0!</v>
      </c>
      <c r="S9" s="330"/>
      <c r="T9" s="331" t="e">
        <f t="shared" ref="T9" si="33">S9/S10</f>
        <v>#DIV/0!</v>
      </c>
      <c r="U9" s="330"/>
      <c r="V9" s="331" t="e">
        <f t="shared" ref="V9" si="34">U9/U10</f>
        <v>#DIV/0!</v>
      </c>
      <c r="W9" s="330"/>
      <c r="X9" s="331" t="e">
        <f t="shared" ref="X9" si="35">W9/W10</f>
        <v>#DIV/0!</v>
      </c>
      <c r="Y9" s="330"/>
      <c r="Z9" s="331" t="e">
        <f t="shared" ref="Z9" si="36">Y9/Y10</f>
        <v>#DIV/0!</v>
      </c>
    </row>
    <row r="10" spans="1:26">
      <c r="A10" s="748"/>
      <c r="B10" s="329" t="s">
        <v>264</v>
      </c>
      <c r="C10" s="330">
        <v>7.7</v>
      </c>
      <c r="D10" s="395"/>
      <c r="E10" s="330">
        <v>7.4</v>
      </c>
      <c r="F10" s="332"/>
      <c r="G10" s="330">
        <v>7</v>
      </c>
      <c r="H10" s="332"/>
      <c r="I10" s="330">
        <v>8.8000000000000007</v>
      </c>
      <c r="J10" s="332"/>
      <c r="K10" s="330">
        <v>8.5</v>
      </c>
      <c r="L10" s="332"/>
      <c r="M10" s="330">
        <v>6.6</v>
      </c>
      <c r="N10" s="332"/>
      <c r="O10" s="330">
        <v>6.3</v>
      </c>
      <c r="P10" s="332"/>
      <c r="Q10" s="330"/>
      <c r="R10" s="332"/>
      <c r="S10" s="330"/>
      <c r="T10" s="332"/>
      <c r="U10" s="330"/>
      <c r="V10" s="332"/>
      <c r="W10" s="330"/>
      <c r="X10" s="332"/>
      <c r="Y10" s="330"/>
      <c r="Z10" s="332"/>
    </row>
    <row r="11" spans="1:26">
      <c r="A11" s="735" t="s">
        <v>277</v>
      </c>
      <c r="B11" s="329" t="s">
        <v>316</v>
      </c>
      <c r="C11" s="330">
        <v>1</v>
      </c>
      <c r="D11" s="335">
        <f>C11/C12</f>
        <v>6.0975609756097563E-3</v>
      </c>
      <c r="E11" s="330">
        <v>0</v>
      </c>
      <c r="F11" s="333">
        <f>E11/E12</f>
        <v>0</v>
      </c>
      <c r="G11" s="330">
        <v>0</v>
      </c>
      <c r="H11" s="333">
        <f t="shared" ref="H11" si="37">G11/G12</f>
        <v>0</v>
      </c>
      <c r="I11" s="330">
        <v>0</v>
      </c>
      <c r="J11" s="333">
        <f t="shared" ref="J11" si="38">I11/I12</f>
        <v>0</v>
      </c>
      <c r="K11" s="330">
        <v>0</v>
      </c>
      <c r="L11" s="333">
        <f t="shared" ref="L11" si="39">K11/K12</f>
        <v>0</v>
      </c>
      <c r="M11" s="330">
        <v>0</v>
      </c>
      <c r="N11" s="333">
        <f t="shared" ref="N11" si="40">M11/M12</f>
        <v>0</v>
      </c>
      <c r="O11" s="330">
        <v>3</v>
      </c>
      <c r="P11" s="333">
        <f t="shared" ref="P11" si="41">O11/O12</f>
        <v>1.507537688442211E-2</v>
      </c>
      <c r="Q11" s="330"/>
      <c r="R11" s="333" t="e">
        <f t="shared" ref="R11" si="42">Q11/Q12</f>
        <v>#DIV/0!</v>
      </c>
      <c r="S11" s="330"/>
      <c r="T11" s="333" t="e">
        <f t="shared" ref="T11" si="43">S11/S12</f>
        <v>#DIV/0!</v>
      </c>
      <c r="U11" s="330"/>
      <c r="V11" s="333" t="e">
        <f t="shared" ref="V11" si="44">U11/U12</f>
        <v>#DIV/0!</v>
      </c>
      <c r="W11" s="330"/>
      <c r="X11" s="333" t="e">
        <f t="shared" ref="X11" si="45">W11/W12</f>
        <v>#DIV/0!</v>
      </c>
      <c r="Y11" s="330"/>
      <c r="Z11" s="333" t="e">
        <f t="shared" ref="Z11" si="46">Y11/Y12</f>
        <v>#DIV/0!</v>
      </c>
    </row>
    <row r="12" spans="1:26">
      <c r="A12" s="736"/>
      <c r="B12" s="329" t="s">
        <v>317</v>
      </c>
      <c r="C12" s="330">
        <v>164</v>
      </c>
      <c r="D12" s="395"/>
      <c r="E12" s="330">
        <v>156</v>
      </c>
      <c r="F12" s="332"/>
      <c r="G12" s="330">
        <v>179</v>
      </c>
      <c r="H12" s="332"/>
      <c r="I12" s="330">
        <v>139</v>
      </c>
      <c r="J12" s="332"/>
      <c r="K12" s="330">
        <v>149</v>
      </c>
      <c r="L12" s="332"/>
      <c r="M12" s="330">
        <v>188</v>
      </c>
      <c r="N12" s="332"/>
      <c r="O12" s="330">
        <v>199</v>
      </c>
      <c r="P12" s="332"/>
      <c r="Q12" s="330"/>
      <c r="R12" s="332"/>
      <c r="S12" s="330"/>
      <c r="T12" s="332"/>
      <c r="U12" s="330"/>
      <c r="V12" s="332"/>
      <c r="W12" s="330"/>
      <c r="X12" s="332"/>
      <c r="Y12" s="330"/>
      <c r="Z12" s="332"/>
    </row>
    <row r="13" spans="1:26" ht="15.75" customHeight="1">
      <c r="A13" s="736"/>
      <c r="B13" s="334" t="s">
        <v>278</v>
      </c>
      <c r="C13" s="330">
        <v>0</v>
      </c>
      <c r="D13" s="335">
        <f>C13/C14</f>
        <v>0</v>
      </c>
      <c r="E13" s="330">
        <v>0</v>
      </c>
      <c r="F13" s="333">
        <f>E13/E14</f>
        <v>0</v>
      </c>
      <c r="G13" s="330">
        <v>3</v>
      </c>
      <c r="H13" s="333">
        <f t="shared" ref="H13" si="47">G13/G14</f>
        <v>1.6759776536312849E-2</v>
      </c>
      <c r="I13" s="569">
        <v>2</v>
      </c>
      <c r="J13" s="333">
        <f t="shared" ref="J13" si="48">I13/I14</f>
        <v>1.4388489208633094E-2</v>
      </c>
      <c r="K13" s="569">
        <v>3</v>
      </c>
      <c r="L13" s="333">
        <f t="shared" ref="L13" si="49">K13/K14</f>
        <v>2.0134228187919462E-2</v>
      </c>
      <c r="M13" s="569">
        <v>1</v>
      </c>
      <c r="N13" s="333">
        <f t="shared" ref="N13" si="50">M13/M14</f>
        <v>5.3191489361702126E-3</v>
      </c>
      <c r="O13" s="569">
        <v>4</v>
      </c>
      <c r="P13" s="333">
        <f t="shared" ref="P13" si="51">O13/O14</f>
        <v>2.0100502512562814E-2</v>
      </c>
      <c r="Q13" s="333" t="e">
        <f t="shared" ref="Q13" si="52">P13/P14</f>
        <v>#DIV/0!</v>
      </c>
      <c r="R13" s="333" t="e">
        <f t="shared" ref="R13" si="53">Q13/Q14</f>
        <v>#DIV/0!</v>
      </c>
      <c r="S13" s="333" t="e">
        <f t="shared" ref="S13" si="54">R13/R14</f>
        <v>#DIV/0!</v>
      </c>
      <c r="T13" s="333" t="e">
        <f t="shared" ref="T13" si="55">S13/S14</f>
        <v>#DIV/0!</v>
      </c>
      <c r="U13" s="333" t="e">
        <f t="shared" ref="U13" si="56">T13/T14</f>
        <v>#DIV/0!</v>
      </c>
      <c r="V13" s="333" t="e">
        <f t="shared" ref="V13" si="57">U13/U14</f>
        <v>#DIV/0!</v>
      </c>
      <c r="W13" s="333" t="e">
        <f t="shared" ref="W13" si="58">V13/V14</f>
        <v>#DIV/0!</v>
      </c>
      <c r="X13" s="333" t="e">
        <f t="shared" ref="X13" si="59">W13/W14</f>
        <v>#DIV/0!</v>
      </c>
      <c r="Y13" s="333" t="e">
        <f t="shared" ref="Y13" si="60">X13/X14</f>
        <v>#DIV/0!</v>
      </c>
      <c r="Z13" s="333" t="e">
        <f t="shared" ref="Z13" si="61">Y13/Y14</f>
        <v>#DIV/0!</v>
      </c>
    </row>
    <row r="14" spans="1:26">
      <c r="A14" s="737"/>
      <c r="B14" s="329" t="s">
        <v>279</v>
      </c>
      <c r="C14" s="330">
        <v>164</v>
      </c>
      <c r="D14" s="395"/>
      <c r="E14" s="330">
        <v>156</v>
      </c>
      <c r="F14" s="332"/>
      <c r="G14" s="330">
        <v>179</v>
      </c>
      <c r="H14" s="332"/>
      <c r="I14" s="330">
        <v>139</v>
      </c>
      <c r="J14" s="332"/>
      <c r="K14" s="330">
        <v>149</v>
      </c>
      <c r="L14" s="332"/>
      <c r="M14" s="330">
        <v>188</v>
      </c>
      <c r="N14" s="332"/>
      <c r="O14" s="330">
        <v>199</v>
      </c>
      <c r="P14" s="332"/>
      <c r="Q14" s="330"/>
      <c r="R14" s="332"/>
      <c r="S14" s="330"/>
      <c r="T14" s="332"/>
      <c r="U14" s="330"/>
      <c r="V14" s="332"/>
      <c r="W14" s="330"/>
      <c r="X14" s="332"/>
      <c r="Y14" s="330"/>
      <c r="Z14" s="332"/>
    </row>
    <row r="15" spans="1:26">
      <c r="A15" s="747" t="s">
        <v>280</v>
      </c>
      <c r="B15" s="336" t="s">
        <v>281</v>
      </c>
      <c r="C15" s="337">
        <v>0</v>
      </c>
      <c r="D15" s="743"/>
      <c r="E15" s="337">
        <v>0</v>
      </c>
      <c r="F15" s="743"/>
      <c r="G15" s="337">
        <v>1</v>
      </c>
      <c r="H15" s="743"/>
      <c r="I15" s="337">
        <v>0</v>
      </c>
      <c r="J15" s="743"/>
      <c r="K15" s="337">
        <v>0</v>
      </c>
      <c r="L15" s="743"/>
      <c r="M15" s="337">
        <v>1</v>
      </c>
      <c r="N15" s="743"/>
      <c r="O15" s="337">
        <v>1</v>
      </c>
      <c r="P15" s="743"/>
      <c r="Q15" s="337"/>
      <c r="R15" s="743"/>
      <c r="S15" s="337"/>
      <c r="T15" s="743"/>
      <c r="U15" s="337"/>
      <c r="V15" s="743"/>
      <c r="W15" s="337"/>
      <c r="X15" s="743"/>
      <c r="Y15" s="337"/>
      <c r="Z15" s="743"/>
    </row>
    <row r="16" spans="1:26">
      <c r="A16" s="747"/>
      <c r="B16" s="336" t="s">
        <v>287</v>
      </c>
      <c r="C16" s="337">
        <v>0</v>
      </c>
      <c r="D16" s="744"/>
      <c r="E16" s="337">
        <v>3</v>
      </c>
      <c r="F16" s="744"/>
      <c r="G16" s="337">
        <v>0</v>
      </c>
      <c r="H16" s="744"/>
      <c r="I16" s="337">
        <v>1</v>
      </c>
      <c r="J16" s="744"/>
      <c r="K16" s="337">
        <v>0</v>
      </c>
      <c r="L16" s="744"/>
      <c r="M16" s="337">
        <v>0</v>
      </c>
      <c r="N16" s="744"/>
      <c r="O16" s="337">
        <v>1</v>
      </c>
      <c r="P16" s="744"/>
      <c r="Q16" s="337"/>
      <c r="R16" s="744"/>
      <c r="S16" s="337"/>
      <c r="T16" s="744"/>
      <c r="U16" s="337"/>
      <c r="V16" s="744"/>
      <c r="W16" s="337"/>
      <c r="X16" s="744"/>
      <c r="Y16" s="337"/>
      <c r="Z16" s="744"/>
    </row>
    <row r="17" spans="1:26">
      <c r="A17" s="747"/>
      <c r="B17" s="336" t="s">
        <v>282</v>
      </c>
      <c r="C17" s="337">
        <v>3</v>
      </c>
      <c r="D17" s="744"/>
      <c r="E17" s="337">
        <v>2</v>
      </c>
      <c r="F17" s="744"/>
      <c r="G17" s="337">
        <v>6</v>
      </c>
      <c r="H17" s="744"/>
      <c r="I17" s="337">
        <v>1</v>
      </c>
      <c r="J17" s="744"/>
      <c r="K17" s="337">
        <v>1</v>
      </c>
      <c r="L17" s="744"/>
      <c r="M17" s="337">
        <v>5</v>
      </c>
      <c r="N17" s="744"/>
      <c r="O17" s="337">
        <v>2</v>
      </c>
      <c r="P17" s="744"/>
      <c r="Q17" s="337"/>
      <c r="R17" s="744"/>
      <c r="S17" s="337"/>
      <c r="T17" s="744"/>
      <c r="U17" s="337"/>
      <c r="V17" s="744"/>
      <c r="W17" s="337"/>
      <c r="X17" s="744"/>
      <c r="Y17" s="337"/>
      <c r="Z17" s="744"/>
    </row>
    <row r="18" spans="1:26">
      <c r="A18" s="747"/>
      <c r="B18" s="336" t="s">
        <v>283</v>
      </c>
      <c r="C18" s="337">
        <v>3</v>
      </c>
      <c r="D18" s="744"/>
      <c r="E18" s="337">
        <v>3</v>
      </c>
      <c r="F18" s="744"/>
      <c r="G18" s="337">
        <v>1</v>
      </c>
      <c r="H18" s="744"/>
      <c r="I18" s="337">
        <v>3</v>
      </c>
      <c r="J18" s="744"/>
      <c r="K18" s="337">
        <v>0</v>
      </c>
      <c r="L18" s="744"/>
      <c r="M18" s="337">
        <v>2</v>
      </c>
      <c r="N18" s="744"/>
      <c r="O18" s="337">
        <v>0</v>
      </c>
      <c r="P18" s="744"/>
      <c r="Q18" s="337"/>
      <c r="R18" s="744"/>
      <c r="S18" s="337"/>
      <c r="T18" s="744"/>
      <c r="U18" s="337"/>
      <c r="V18" s="744"/>
      <c r="W18" s="337"/>
      <c r="X18" s="744"/>
      <c r="Y18" s="337"/>
      <c r="Z18" s="744"/>
    </row>
    <row r="19" spans="1:26">
      <c r="A19" s="747"/>
      <c r="B19" s="336" t="s">
        <v>284</v>
      </c>
      <c r="C19" s="337">
        <v>0</v>
      </c>
      <c r="D19" s="744"/>
      <c r="E19" s="337">
        <v>2</v>
      </c>
      <c r="F19" s="744"/>
      <c r="G19" s="337">
        <v>5</v>
      </c>
      <c r="H19" s="744"/>
      <c r="I19" s="337">
        <v>2</v>
      </c>
      <c r="J19" s="744"/>
      <c r="K19" s="337">
        <v>1</v>
      </c>
      <c r="L19" s="744"/>
      <c r="M19" s="337">
        <v>1</v>
      </c>
      <c r="N19" s="744"/>
      <c r="O19" s="337">
        <v>1</v>
      </c>
      <c r="P19" s="744"/>
      <c r="Q19" s="337"/>
      <c r="R19" s="744"/>
      <c r="S19" s="337"/>
      <c r="T19" s="744"/>
      <c r="U19" s="337"/>
      <c r="V19" s="744"/>
      <c r="W19" s="337"/>
      <c r="X19" s="744"/>
      <c r="Y19" s="337"/>
      <c r="Z19" s="744"/>
    </row>
    <row r="20" spans="1:26">
      <c r="A20" s="747"/>
      <c r="B20" s="336" t="s">
        <v>315</v>
      </c>
      <c r="C20" s="337">
        <v>0</v>
      </c>
      <c r="D20" s="744"/>
      <c r="E20" s="337">
        <v>0</v>
      </c>
      <c r="F20" s="744"/>
      <c r="G20" s="337">
        <v>0</v>
      </c>
      <c r="H20" s="744"/>
      <c r="I20" s="337">
        <v>0</v>
      </c>
      <c r="J20" s="744"/>
      <c r="K20" s="337">
        <v>0</v>
      </c>
      <c r="L20" s="744"/>
      <c r="M20" s="337">
        <v>0</v>
      </c>
      <c r="N20" s="744"/>
      <c r="O20" s="337">
        <v>0</v>
      </c>
      <c r="P20" s="744"/>
      <c r="Q20" s="337"/>
      <c r="R20" s="744"/>
      <c r="S20" s="337"/>
      <c r="T20" s="744"/>
      <c r="U20" s="337"/>
      <c r="V20" s="744"/>
      <c r="W20" s="337"/>
      <c r="X20" s="744"/>
      <c r="Y20" s="337"/>
      <c r="Z20" s="744"/>
    </row>
    <row r="21" spans="1:26">
      <c r="A21" s="747"/>
      <c r="B21" s="336" t="s">
        <v>285</v>
      </c>
      <c r="C21" s="337">
        <v>0</v>
      </c>
      <c r="D21" s="744"/>
      <c r="E21" s="337">
        <v>0</v>
      </c>
      <c r="F21" s="744"/>
      <c r="G21" s="337">
        <v>0</v>
      </c>
      <c r="H21" s="744"/>
      <c r="I21" s="337">
        <v>0</v>
      </c>
      <c r="J21" s="744"/>
      <c r="K21" s="337">
        <v>0</v>
      </c>
      <c r="L21" s="744"/>
      <c r="M21" s="337">
        <v>0</v>
      </c>
      <c r="N21" s="744"/>
      <c r="O21" s="337">
        <v>0</v>
      </c>
      <c r="P21" s="744"/>
      <c r="Q21" s="337"/>
      <c r="R21" s="744"/>
      <c r="S21" s="337"/>
      <c r="T21" s="744"/>
      <c r="U21" s="337"/>
      <c r="V21" s="744"/>
      <c r="W21" s="337"/>
      <c r="X21" s="744"/>
      <c r="Y21" s="337"/>
      <c r="Z21" s="744"/>
    </row>
    <row r="22" spans="1:26">
      <c r="A22" s="747"/>
      <c r="B22" s="336" t="s">
        <v>286</v>
      </c>
      <c r="C22" s="337">
        <v>1</v>
      </c>
      <c r="D22" s="744"/>
      <c r="E22" s="337">
        <v>1</v>
      </c>
      <c r="F22" s="744"/>
      <c r="G22" s="337">
        <v>0</v>
      </c>
      <c r="H22" s="744"/>
      <c r="I22" s="337">
        <v>0</v>
      </c>
      <c r="J22" s="744"/>
      <c r="K22" s="337">
        <v>0</v>
      </c>
      <c r="L22" s="744"/>
      <c r="M22" s="337">
        <v>0</v>
      </c>
      <c r="N22" s="744"/>
      <c r="O22" s="337">
        <v>0</v>
      </c>
      <c r="P22" s="744"/>
      <c r="Q22" s="337"/>
      <c r="R22" s="744"/>
      <c r="S22" s="337"/>
      <c r="T22" s="744"/>
      <c r="U22" s="337"/>
      <c r="V22" s="744"/>
      <c r="W22" s="337"/>
      <c r="X22" s="744"/>
      <c r="Y22" s="337"/>
      <c r="Z22" s="744"/>
    </row>
    <row r="23" spans="1:26">
      <c r="A23" s="747"/>
      <c r="B23" s="336" t="s">
        <v>318</v>
      </c>
      <c r="C23" s="337">
        <v>0</v>
      </c>
      <c r="D23" s="744"/>
      <c r="E23" s="337">
        <v>0</v>
      </c>
      <c r="F23" s="744"/>
      <c r="G23" s="337">
        <v>0</v>
      </c>
      <c r="H23" s="744"/>
      <c r="I23" s="337">
        <v>0</v>
      </c>
      <c r="J23" s="744"/>
      <c r="K23" s="337">
        <v>0</v>
      </c>
      <c r="L23" s="744"/>
      <c r="M23" s="337">
        <v>0</v>
      </c>
      <c r="N23" s="744"/>
      <c r="O23" s="337">
        <v>0</v>
      </c>
      <c r="P23" s="744"/>
      <c r="Q23" s="337"/>
      <c r="R23" s="744"/>
      <c r="S23" s="337"/>
      <c r="T23" s="744"/>
      <c r="U23" s="337"/>
      <c r="V23" s="744"/>
      <c r="W23" s="337"/>
      <c r="X23" s="744"/>
      <c r="Y23" s="337"/>
      <c r="Z23" s="744"/>
    </row>
    <row r="24" spans="1:26">
      <c r="A24" s="747"/>
      <c r="B24" s="336" t="s">
        <v>319</v>
      </c>
      <c r="C24" s="337">
        <v>0</v>
      </c>
      <c r="D24" s="744"/>
      <c r="E24" s="337">
        <v>1</v>
      </c>
      <c r="F24" s="744"/>
      <c r="G24" s="337">
        <v>0</v>
      </c>
      <c r="H24" s="744"/>
      <c r="I24" s="337">
        <v>0</v>
      </c>
      <c r="J24" s="744"/>
      <c r="K24" s="337">
        <v>0</v>
      </c>
      <c r="L24" s="744"/>
      <c r="M24" s="337">
        <v>0</v>
      </c>
      <c r="N24" s="744"/>
      <c r="O24" s="337">
        <v>0</v>
      </c>
      <c r="P24" s="744"/>
      <c r="Q24" s="337"/>
      <c r="R24" s="744"/>
      <c r="S24" s="337"/>
      <c r="T24" s="744"/>
      <c r="U24" s="337"/>
      <c r="V24" s="744"/>
      <c r="W24" s="337"/>
      <c r="X24" s="744"/>
      <c r="Y24" s="337"/>
      <c r="Z24" s="744"/>
    </row>
    <row r="25" spans="1:26">
      <c r="A25" s="747"/>
      <c r="B25" s="336" t="s">
        <v>288</v>
      </c>
      <c r="C25" s="337">
        <v>0</v>
      </c>
      <c r="D25" s="744"/>
      <c r="E25" s="337">
        <v>0</v>
      </c>
      <c r="F25" s="744"/>
      <c r="G25" s="337">
        <v>0</v>
      </c>
      <c r="H25" s="744"/>
      <c r="I25" s="337">
        <v>0</v>
      </c>
      <c r="J25" s="744"/>
      <c r="K25" s="337">
        <v>1</v>
      </c>
      <c r="L25" s="744"/>
      <c r="M25" s="337">
        <v>0</v>
      </c>
      <c r="N25" s="744"/>
      <c r="O25" s="337">
        <v>0</v>
      </c>
      <c r="P25" s="744"/>
      <c r="Q25" s="337"/>
      <c r="R25" s="744"/>
      <c r="S25" s="337"/>
      <c r="T25" s="744"/>
      <c r="U25" s="337"/>
      <c r="V25" s="744"/>
      <c r="W25" s="337"/>
      <c r="X25" s="744"/>
      <c r="Y25" s="337"/>
      <c r="Z25" s="744"/>
    </row>
    <row r="26" spans="1:26">
      <c r="A26" s="747"/>
      <c r="B26" s="336" t="s">
        <v>332</v>
      </c>
      <c r="C26" s="337">
        <v>5</v>
      </c>
      <c r="D26" s="744"/>
      <c r="E26" s="337">
        <v>4</v>
      </c>
      <c r="F26" s="744"/>
      <c r="G26" s="337">
        <v>8</v>
      </c>
      <c r="H26" s="744"/>
      <c r="I26" s="337">
        <v>2</v>
      </c>
      <c r="J26" s="744"/>
      <c r="K26" s="337">
        <v>10</v>
      </c>
      <c r="L26" s="744"/>
      <c r="M26" s="337">
        <v>4</v>
      </c>
      <c r="N26" s="744"/>
      <c r="O26" s="337">
        <v>4</v>
      </c>
      <c r="P26" s="744"/>
      <c r="Q26" s="337"/>
      <c r="R26" s="744"/>
      <c r="S26" s="337"/>
      <c r="T26" s="744"/>
      <c r="U26" s="337"/>
      <c r="V26" s="744"/>
      <c r="W26" s="337"/>
      <c r="X26" s="744"/>
      <c r="Y26" s="337"/>
      <c r="Z26" s="744"/>
    </row>
    <row r="27" spans="1:26">
      <c r="A27" s="338" t="s">
        <v>289</v>
      </c>
      <c r="B27" s="339" t="s">
        <v>290</v>
      </c>
      <c r="C27" s="340">
        <f>C15+C16+C17+C18+C19+C20+C21+C22+C23+C24+C25+C26</f>
        <v>12</v>
      </c>
      <c r="D27" s="384"/>
      <c r="E27" s="504">
        <f>E15+E16+E17+E18+E19+E20+E21+E22+E23+E24+E25+E26</f>
        <v>16</v>
      </c>
      <c r="F27" s="384"/>
      <c r="G27" s="340">
        <f>G15+G16+G17+G18+G19+G20+G21+G22+G23+G24+G25+G26</f>
        <v>21</v>
      </c>
      <c r="H27" s="341"/>
      <c r="I27" s="340">
        <f>I15+I16+I17+I18+I19+I20+I21+I22+I23+I24+I25+I26</f>
        <v>9</v>
      </c>
      <c r="J27" s="341"/>
      <c r="K27" s="340">
        <f>K15+K16+K17+K18+K19+K20+K21+K22+K24+K23+K25+K26</f>
        <v>13</v>
      </c>
      <c r="L27" s="341"/>
      <c r="M27" s="340">
        <f>M15+M16+M17+M18+M19+M20+M21+M22+M23+M24+M25+M26</f>
        <v>13</v>
      </c>
      <c r="N27" s="341"/>
      <c r="O27" s="340">
        <f>O15+O16+O17+O18+O19+O20+O21+O22+O23+O24+O25+O26</f>
        <v>9</v>
      </c>
      <c r="P27" s="341"/>
      <c r="Q27" s="340"/>
      <c r="R27" s="341"/>
      <c r="S27" s="340"/>
      <c r="T27" s="341"/>
      <c r="U27" s="340"/>
      <c r="V27" s="341"/>
      <c r="W27" s="340"/>
      <c r="X27" s="341"/>
      <c r="Y27" s="340"/>
      <c r="Z27" s="341"/>
    </row>
    <row r="28" spans="1:26">
      <c r="A28" s="342" t="s">
        <v>291</v>
      </c>
      <c r="B28" s="343" t="s">
        <v>292</v>
      </c>
      <c r="C28" s="339">
        <v>164</v>
      </c>
      <c r="D28" s="385"/>
      <c r="E28" s="505">
        <v>156</v>
      </c>
      <c r="F28" s="385"/>
      <c r="G28" s="339">
        <v>179</v>
      </c>
      <c r="H28" s="339"/>
      <c r="I28" s="339">
        <v>139</v>
      </c>
      <c r="J28" s="339"/>
      <c r="K28" s="339">
        <v>149</v>
      </c>
      <c r="L28" s="339"/>
      <c r="M28" s="339">
        <v>188</v>
      </c>
      <c r="N28" s="339"/>
      <c r="O28" s="339">
        <v>199</v>
      </c>
      <c r="P28" s="339"/>
      <c r="Q28" s="339"/>
      <c r="R28" s="339"/>
      <c r="S28" s="339"/>
      <c r="T28" s="339"/>
      <c r="U28" s="339"/>
      <c r="V28" s="339"/>
      <c r="W28" s="339"/>
      <c r="X28" s="339"/>
      <c r="Y28" s="339"/>
      <c r="Z28" s="339"/>
    </row>
    <row r="29" spans="1:26">
      <c r="A29" s="344" t="s">
        <v>293</v>
      </c>
      <c r="B29" s="345" t="s">
        <v>294</v>
      </c>
      <c r="C29" s="339"/>
      <c r="D29" s="386">
        <f>C27/C28</f>
        <v>7.3170731707317069E-2</v>
      </c>
      <c r="E29" s="505"/>
      <c r="F29" s="386">
        <f>E27/E28</f>
        <v>0.10256410256410256</v>
      </c>
      <c r="G29" s="339"/>
      <c r="H29" s="346">
        <f>G27/G28</f>
        <v>0.11731843575418995</v>
      </c>
      <c r="I29" s="339"/>
      <c r="J29" s="346">
        <f>I27/I28</f>
        <v>6.4748201438848921E-2</v>
      </c>
      <c r="K29" s="339"/>
      <c r="L29" s="346">
        <f>K27/K28</f>
        <v>8.7248322147651006E-2</v>
      </c>
      <c r="M29" s="339"/>
      <c r="N29" s="346">
        <f>M27/M28</f>
        <v>6.9148936170212769E-2</v>
      </c>
      <c r="O29" s="339"/>
      <c r="P29" s="346">
        <f>O27/O28</f>
        <v>4.5226130653266333E-2</v>
      </c>
      <c r="Q29" s="339"/>
      <c r="R29" s="346" t="e">
        <f>Q27/Q28</f>
        <v>#DIV/0!</v>
      </c>
      <c r="S29" s="339"/>
      <c r="T29" s="346" t="e">
        <f>S27/S28</f>
        <v>#DIV/0!</v>
      </c>
      <c r="U29" s="339"/>
      <c r="V29" s="346" t="e">
        <f>U27/U28</f>
        <v>#DIV/0!</v>
      </c>
      <c r="W29" s="339"/>
      <c r="X29" s="346" t="e">
        <f>W27/W28</f>
        <v>#DIV/0!</v>
      </c>
      <c r="Y29" s="347"/>
      <c r="Z29" s="346" t="e">
        <f>Y27/Y28</f>
        <v>#DIV/0!</v>
      </c>
    </row>
    <row r="30" spans="1:26">
      <c r="A30" s="738" t="s">
        <v>295</v>
      </c>
      <c r="B30" s="348" t="s">
        <v>320</v>
      </c>
      <c r="C30" s="349">
        <v>12</v>
      </c>
      <c r="D30" s="387">
        <f>C30/C31</f>
        <v>1</v>
      </c>
      <c r="E30" s="506">
        <v>16</v>
      </c>
      <c r="F30" s="387">
        <f>E30/E31</f>
        <v>1</v>
      </c>
      <c r="G30" s="349">
        <v>21</v>
      </c>
      <c r="H30" s="387">
        <f>G30/G31</f>
        <v>1</v>
      </c>
      <c r="I30" s="349">
        <v>9</v>
      </c>
      <c r="J30" s="387">
        <f>I30/I31</f>
        <v>1</v>
      </c>
      <c r="K30" s="349">
        <v>13</v>
      </c>
      <c r="L30" s="350">
        <f>K30/K31</f>
        <v>1</v>
      </c>
      <c r="M30" s="578">
        <v>13</v>
      </c>
      <c r="N30" s="350">
        <f t="shared" ref="N30:Z30" si="62">M30/M31</f>
        <v>1</v>
      </c>
      <c r="O30" s="578">
        <v>9</v>
      </c>
      <c r="P30" s="350">
        <f t="shared" si="62"/>
        <v>1</v>
      </c>
      <c r="Q30" s="350" t="e">
        <f t="shared" si="62"/>
        <v>#DIV/0!</v>
      </c>
      <c r="R30" s="350" t="e">
        <f t="shared" si="62"/>
        <v>#DIV/0!</v>
      </c>
      <c r="S30" s="350" t="e">
        <f t="shared" si="62"/>
        <v>#DIV/0!</v>
      </c>
      <c r="T30" s="350" t="e">
        <f t="shared" si="62"/>
        <v>#DIV/0!</v>
      </c>
      <c r="U30" s="350" t="e">
        <f t="shared" si="62"/>
        <v>#DIV/0!</v>
      </c>
      <c r="V30" s="350" t="e">
        <f t="shared" si="62"/>
        <v>#DIV/0!</v>
      </c>
      <c r="W30" s="350" t="e">
        <f t="shared" si="62"/>
        <v>#DIV/0!</v>
      </c>
      <c r="X30" s="350" t="e">
        <f t="shared" si="62"/>
        <v>#DIV/0!</v>
      </c>
      <c r="Y30" s="350" t="e">
        <f t="shared" si="62"/>
        <v>#DIV/0!</v>
      </c>
      <c r="Z30" s="350" t="e">
        <f t="shared" si="62"/>
        <v>#DIV/0!</v>
      </c>
    </row>
    <row r="31" spans="1:26">
      <c r="A31" s="739"/>
      <c r="B31" s="348" t="s">
        <v>296</v>
      </c>
      <c r="C31" s="349">
        <v>12</v>
      </c>
      <c r="D31" s="388"/>
      <c r="E31" s="506">
        <v>16</v>
      </c>
      <c r="F31" s="388"/>
      <c r="G31" s="349">
        <v>21</v>
      </c>
      <c r="H31" s="388"/>
      <c r="I31" s="349">
        <v>9</v>
      </c>
      <c r="J31" s="388"/>
      <c r="K31" s="349">
        <v>13</v>
      </c>
      <c r="L31" s="351"/>
      <c r="M31" s="349">
        <v>13</v>
      </c>
      <c r="N31" s="351"/>
      <c r="O31" s="349">
        <v>9</v>
      </c>
      <c r="P31" s="351"/>
      <c r="Q31" s="349"/>
      <c r="R31" s="351"/>
      <c r="S31" s="349"/>
      <c r="T31" s="351"/>
      <c r="U31" s="349"/>
      <c r="V31" s="351"/>
      <c r="W31" s="349"/>
      <c r="X31" s="351"/>
      <c r="Y31" s="349"/>
      <c r="Z31" s="351"/>
    </row>
    <row r="32" spans="1:26">
      <c r="A32" s="745" t="s">
        <v>297</v>
      </c>
      <c r="B32" s="348" t="s">
        <v>298</v>
      </c>
      <c r="C32" s="352">
        <v>3</v>
      </c>
      <c r="D32" s="387">
        <f>C32/C33</f>
        <v>1.8292682926829267E-2</v>
      </c>
      <c r="E32" s="507">
        <v>3</v>
      </c>
      <c r="F32" s="387">
        <f>E32/E33</f>
        <v>1.9230769230769232E-2</v>
      </c>
      <c r="G32" s="352">
        <v>1</v>
      </c>
      <c r="H32" s="387">
        <f>G32/G33</f>
        <v>5.5865921787709499E-3</v>
      </c>
      <c r="I32" s="352">
        <v>3</v>
      </c>
      <c r="J32" s="387">
        <f>I32/I33</f>
        <v>2.1582733812949641E-2</v>
      </c>
      <c r="K32" s="352">
        <v>0</v>
      </c>
      <c r="L32" s="350">
        <f>K32/K33</f>
        <v>0</v>
      </c>
      <c r="M32" s="352">
        <v>2</v>
      </c>
      <c r="N32" s="350">
        <f>M32/M33</f>
        <v>1.0638297872340425E-2</v>
      </c>
      <c r="O32" s="352">
        <v>0</v>
      </c>
      <c r="P32" s="350">
        <f>O32/O33</f>
        <v>0</v>
      </c>
      <c r="Q32" s="352"/>
      <c r="R32" s="350" t="e">
        <f>Q32/Q33</f>
        <v>#DIV/0!</v>
      </c>
      <c r="S32" s="352"/>
      <c r="T32" s="350" t="e">
        <f>S32/S33</f>
        <v>#DIV/0!</v>
      </c>
      <c r="U32" s="352"/>
      <c r="V32" s="350" t="e">
        <f>U32/U33</f>
        <v>#DIV/0!</v>
      </c>
      <c r="W32" s="352"/>
      <c r="X32" s="350" t="e">
        <f>W32/W33</f>
        <v>#DIV/0!</v>
      </c>
      <c r="Y32" s="352"/>
      <c r="Z32" s="350" t="e">
        <f>Y32/Y33</f>
        <v>#DIV/0!</v>
      </c>
    </row>
    <row r="33" spans="1:26">
      <c r="A33" s="745"/>
      <c r="B33" s="348" t="s">
        <v>299</v>
      </c>
      <c r="C33" s="352">
        <v>164</v>
      </c>
      <c r="D33" s="388"/>
      <c r="E33" s="507">
        <v>156</v>
      </c>
      <c r="F33" s="388"/>
      <c r="G33" s="352">
        <v>179</v>
      </c>
      <c r="H33" s="388"/>
      <c r="I33" s="352">
        <v>139</v>
      </c>
      <c r="J33" s="388"/>
      <c r="K33" s="352">
        <v>149</v>
      </c>
      <c r="L33" s="351"/>
      <c r="M33" s="352">
        <v>188</v>
      </c>
      <c r="N33" s="351"/>
      <c r="O33" s="352">
        <v>199</v>
      </c>
      <c r="P33" s="350"/>
      <c r="Q33" s="352"/>
      <c r="R33" s="351"/>
      <c r="S33" s="352"/>
      <c r="T33" s="351"/>
      <c r="U33" s="352"/>
      <c r="V33" s="351"/>
      <c r="W33" s="352"/>
      <c r="X33" s="351"/>
      <c r="Y33" s="352"/>
      <c r="Z33" s="351"/>
    </row>
    <row r="34" spans="1:26">
      <c r="A34" s="745" t="s">
        <v>300</v>
      </c>
      <c r="B34" s="348" t="s">
        <v>338</v>
      </c>
      <c r="C34" s="352">
        <v>3</v>
      </c>
      <c r="D34" s="750">
        <f>(C34/C35)*1000</f>
        <v>14.634146341463415</v>
      </c>
      <c r="E34" s="508">
        <v>1</v>
      </c>
      <c r="F34" s="750">
        <f t="shared" ref="F34:Z34" si="63">(E34/E35)*1000</f>
        <v>5.0761421319796947</v>
      </c>
      <c r="G34" s="353">
        <v>2</v>
      </c>
      <c r="H34" s="750">
        <f t="shared" si="63"/>
        <v>9.5238095238095255</v>
      </c>
      <c r="I34" s="353">
        <v>3</v>
      </c>
      <c r="J34" s="750">
        <f t="shared" si="63"/>
        <v>16.574585635359114</v>
      </c>
      <c r="K34" s="353">
        <v>1</v>
      </c>
      <c r="L34" s="750">
        <f t="shared" si="63"/>
        <v>5.2910052910052912</v>
      </c>
      <c r="M34" s="353">
        <v>1</v>
      </c>
      <c r="N34" s="750">
        <f t="shared" si="63"/>
        <v>4.8076923076923084</v>
      </c>
      <c r="O34" s="353">
        <v>3</v>
      </c>
      <c r="P34" s="750">
        <f t="shared" si="63"/>
        <v>12.820512820512819</v>
      </c>
      <c r="Q34" s="353" t="e">
        <f t="shared" si="63"/>
        <v>#DIV/0!</v>
      </c>
      <c r="R34" s="750" t="e">
        <f t="shared" si="63"/>
        <v>#DIV/0!</v>
      </c>
      <c r="S34" s="353" t="e">
        <f t="shared" si="63"/>
        <v>#DIV/0!</v>
      </c>
      <c r="T34" s="750" t="e">
        <f t="shared" si="63"/>
        <v>#DIV/0!</v>
      </c>
      <c r="U34" s="353" t="e">
        <f t="shared" si="63"/>
        <v>#DIV/0!</v>
      </c>
      <c r="V34" s="750" t="e">
        <f t="shared" si="63"/>
        <v>#DIV/0!</v>
      </c>
      <c r="W34" s="353" t="e">
        <f t="shared" si="63"/>
        <v>#DIV/0!</v>
      </c>
      <c r="X34" s="750" t="e">
        <f t="shared" si="63"/>
        <v>#DIV/0!</v>
      </c>
      <c r="Y34" s="353" t="e">
        <f t="shared" si="63"/>
        <v>#DIV/0!</v>
      </c>
      <c r="Z34" s="750" t="e">
        <f t="shared" si="63"/>
        <v>#DIV/0!</v>
      </c>
    </row>
    <row r="35" spans="1:26">
      <c r="A35" s="745"/>
      <c r="B35" s="348" t="s">
        <v>301</v>
      </c>
      <c r="C35" s="352">
        <v>205</v>
      </c>
      <c r="D35" s="751"/>
      <c r="E35" s="507">
        <v>197</v>
      </c>
      <c r="F35" s="751"/>
      <c r="G35" s="352">
        <v>210</v>
      </c>
      <c r="H35" s="751"/>
      <c r="I35" s="352">
        <v>181</v>
      </c>
      <c r="J35" s="751"/>
      <c r="K35" s="352">
        <v>189</v>
      </c>
      <c r="L35" s="751"/>
      <c r="M35" s="352">
        <v>208</v>
      </c>
      <c r="N35" s="751"/>
      <c r="O35" s="352">
        <v>234</v>
      </c>
      <c r="P35" s="751"/>
      <c r="Q35" s="352"/>
      <c r="R35" s="751"/>
      <c r="S35" s="352"/>
      <c r="T35" s="751"/>
      <c r="U35" s="352"/>
      <c r="V35" s="751"/>
      <c r="W35" s="352"/>
      <c r="X35" s="751"/>
      <c r="Y35" s="352"/>
      <c r="Z35" s="751"/>
    </row>
    <row r="36" spans="1:26">
      <c r="A36" s="738" t="s">
        <v>322</v>
      </c>
      <c r="B36" s="348" t="s">
        <v>323</v>
      </c>
      <c r="C36" s="352">
        <v>0</v>
      </c>
      <c r="D36" s="382">
        <f>(C36/C37)*100</f>
        <v>0</v>
      </c>
      <c r="E36" s="508">
        <v>0</v>
      </c>
      <c r="F36" s="456">
        <f t="shared" ref="F36:Z36" si="64">(E36/E37)*100</f>
        <v>0</v>
      </c>
      <c r="G36" s="353">
        <v>0</v>
      </c>
      <c r="H36" s="532">
        <f t="shared" si="64"/>
        <v>0</v>
      </c>
      <c r="I36" s="353">
        <v>0</v>
      </c>
      <c r="J36" s="549">
        <f t="shared" si="64"/>
        <v>0</v>
      </c>
      <c r="K36" s="353">
        <v>0</v>
      </c>
      <c r="L36" s="353">
        <f t="shared" si="64"/>
        <v>0</v>
      </c>
      <c r="M36" s="353">
        <v>0</v>
      </c>
      <c r="N36" s="353">
        <f t="shared" si="64"/>
        <v>0</v>
      </c>
      <c r="O36" s="353">
        <v>0</v>
      </c>
      <c r="P36" s="353">
        <f t="shared" si="64"/>
        <v>0</v>
      </c>
      <c r="Q36" s="353" t="e">
        <f t="shared" si="64"/>
        <v>#DIV/0!</v>
      </c>
      <c r="R36" s="353" t="e">
        <f t="shared" si="64"/>
        <v>#DIV/0!</v>
      </c>
      <c r="S36" s="353" t="e">
        <f t="shared" si="64"/>
        <v>#DIV/0!</v>
      </c>
      <c r="T36" s="353" t="e">
        <f t="shared" si="64"/>
        <v>#DIV/0!</v>
      </c>
      <c r="U36" s="353" t="e">
        <f t="shared" si="64"/>
        <v>#DIV/0!</v>
      </c>
      <c r="V36" s="353" t="e">
        <f t="shared" si="64"/>
        <v>#DIV/0!</v>
      </c>
      <c r="W36" s="353" t="e">
        <f t="shared" si="64"/>
        <v>#DIV/0!</v>
      </c>
      <c r="X36" s="353" t="e">
        <f t="shared" si="64"/>
        <v>#DIV/0!</v>
      </c>
      <c r="Y36" s="353" t="e">
        <f t="shared" si="64"/>
        <v>#DIV/0!</v>
      </c>
      <c r="Z36" s="353" t="e">
        <f t="shared" si="64"/>
        <v>#DIV/0!</v>
      </c>
    </row>
    <row r="37" spans="1:26">
      <c r="A37" s="739"/>
      <c r="B37" s="348" t="s">
        <v>324</v>
      </c>
      <c r="C37" s="352">
        <v>3</v>
      </c>
      <c r="D37" s="383"/>
      <c r="E37" s="507">
        <v>1</v>
      </c>
      <c r="F37" s="457"/>
      <c r="G37" s="352">
        <v>2</v>
      </c>
      <c r="H37" s="533"/>
      <c r="I37" s="352">
        <v>3</v>
      </c>
      <c r="J37" s="550"/>
      <c r="K37" s="352">
        <v>1</v>
      </c>
      <c r="L37" s="358"/>
      <c r="M37" s="352">
        <v>1</v>
      </c>
      <c r="N37" s="358"/>
      <c r="O37" s="352">
        <v>4</v>
      </c>
      <c r="P37" s="351"/>
      <c r="Q37" s="352"/>
      <c r="R37" s="358"/>
      <c r="S37" s="352"/>
      <c r="T37" s="358"/>
      <c r="U37" s="352"/>
      <c r="V37" s="358"/>
      <c r="W37" s="352"/>
      <c r="X37" s="358"/>
      <c r="Y37" s="352"/>
      <c r="Z37" s="358"/>
    </row>
    <row r="38" spans="1:26">
      <c r="A38" s="740" t="s">
        <v>326</v>
      </c>
      <c r="B38" s="348" t="s">
        <v>327</v>
      </c>
      <c r="C38" s="352">
        <v>0</v>
      </c>
      <c r="D38" s="382">
        <f>(C38/C39)*100</f>
        <v>0</v>
      </c>
      <c r="E38" s="508">
        <v>0</v>
      </c>
      <c r="F38" s="456">
        <f t="shared" ref="F38:Z38" si="65">(E38/E39)*100</f>
        <v>0</v>
      </c>
      <c r="G38" s="508">
        <v>0</v>
      </c>
      <c r="H38" s="532">
        <f t="shared" si="65"/>
        <v>0</v>
      </c>
      <c r="I38" s="353">
        <v>0</v>
      </c>
      <c r="J38" s="549">
        <f t="shared" si="65"/>
        <v>0</v>
      </c>
      <c r="K38" s="353">
        <v>0</v>
      </c>
      <c r="L38" s="353">
        <f t="shared" si="65"/>
        <v>0</v>
      </c>
      <c r="M38" s="353">
        <v>0</v>
      </c>
      <c r="N38" s="353">
        <f t="shared" si="65"/>
        <v>0</v>
      </c>
      <c r="O38" s="353">
        <v>0</v>
      </c>
      <c r="P38" s="353">
        <f t="shared" si="65"/>
        <v>0</v>
      </c>
      <c r="Q38" s="353" t="e">
        <f t="shared" si="65"/>
        <v>#DIV/0!</v>
      </c>
      <c r="R38" s="353" t="e">
        <f t="shared" si="65"/>
        <v>#DIV/0!</v>
      </c>
      <c r="S38" s="353" t="e">
        <f t="shared" si="65"/>
        <v>#DIV/0!</v>
      </c>
      <c r="T38" s="353" t="e">
        <f t="shared" si="65"/>
        <v>#DIV/0!</v>
      </c>
      <c r="U38" s="353" t="e">
        <f t="shared" si="65"/>
        <v>#DIV/0!</v>
      </c>
      <c r="V38" s="353" t="e">
        <f t="shared" si="65"/>
        <v>#DIV/0!</v>
      </c>
      <c r="W38" s="353" t="e">
        <f t="shared" si="65"/>
        <v>#DIV/0!</v>
      </c>
      <c r="X38" s="353" t="e">
        <f t="shared" si="65"/>
        <v>#DIV/0!</v>
      </c>
      <c r="Y38" s="353" t="e">
        <f t="shared" si="65"/>
        <v>#DIV/0!</v>
      </c>
      <c r="Z38" s="353" t="e">
        <f t="shared" si="65"/>
        <v>#DIV/0!</v>
      </c>
    </row>
    <row r="39" spans="1:26">
      <c r="A39" s="739"/>
      <c r="B39" s="348" t="s">
        <v>317</v>
      </c>
      <c r="C39" s="352">
        <v>164</v>
      </c>
      <c r="D39" s="382"/>
      <c r="E39" s="507">
        <v>156</v>
      </c>
      <c r="F39" s="456"/>
      <c r="G39" s="507">
        <v>179</v>
      </c>
      <c r="H39" s="532"/>
      <c r="I39" s="352">
        <v>139</v>
      </c>
      <c r="J39" s="551"/>
      <c r="K39" s="352">
        <v>149</v>
      </c>
      <c r="L39" s="352"/>
      <c r="M39" s="352">
        <v>188</v>
      </c>
      <c r="N39" s="352"/>
      <c r="O39" s="352">
        <v>199</v>
      </c>
      <c r="P39" s="350"/>
      <c r="Q39" s="352"/>
      <c r="R39" s="352"/>
      <c r="S39" s="352"/>
      <c r="T39" s="352"/>
      <c r="U39" s="352"/>
      <c r="V39" s="352"/>
      <c r="W39" s="352"/>
      <c r="X39" s="352"/>
      <c r="Y39" s="352"/>
      <c r="Z39" s="352"/>
    </row>
    <row r="40" spans="1:26">
      <c r="A40" s="740" t="s">
        <v>328</v>
      </c>
      <c r="B40" s="348" t="s">
        <v>329</v>
      </c>
      <c r="C40" s="352">
        <v>0</v>
      </c>
      <c r="D40" s="382">
        <f>(C40/C41)*100</f>
        <v>0</v>
      </c>
      <c r="E40" s="508">
        <v>0</v>
      </c>
      <c r="F40" s="456">
        <f t="shared" ref="F40:Z40" si="66">(E40/E41)*100</f>
        <v>0</v>
      </c>
      <c r="G40" s="508">
        <v>0</v>
      </c>
      <c r="H40" s="532">
        <f t="shared" si="66"/>
        <v>0</v>
      </c>
      <c r="I40" s="353">
        <v>0</v>
      </c>
      <c r="J40" s="549">
        <f t="shared" si="66"/>
        <v>0</v>
      </c>
      <c r="K40" s="353">
        <v>0</v>
      </c>
      <c r="L40" s="353">
        <f t="shared" si="66"/>
        <v>0</v>
      </c>
      <c r="M40" s="353">
        <v>0</v>
      </c>
      <c r="N40" s="353">
        <f t="shared" si="66"/>
        <v>0</v>
      </c>
      <c r="O40" s="353">
        <v>0</v>
      </c>
      <c r="P40" s="353">
        <f t="shared" si="66"/>
        <v>0</v>
      </c>
      <c r="Q40" s="353" t="e">
        <f t="shared" si="66"/>
        <v>#DIV/0!</v>
      </c>
      <c r="R40" s="353" t="e">
        <f t="shared" si="66"/>
        <v>#DIV/0!</v>
      </c>
      <c r="S40" s="353" t="e">
        <f t="shared" si="66"/>
        <v>#DIV/0!</v>
      </c>
      <c r="T40" s="353" t="e">
        <f t="shared" si="66"/>
        <v>#DIV/0!</v>
      </c>
      <c r="U40" s="353" t="e">
        <f t="shared" si="66"/>
        <v>#DIV/0!</v>
      </c>
      <c r="V40" s="353" t="e">
        <f t="shared" si="66"/>
        <v>#DIV/0!</v>
      </c>
      <c r="W40" s="353" t="e">
        <f t="shared" si="66"/>
        <v>#DIV/0!</v>
      </c>
      <c r="X40" s="353" t="e">
        <f t="shared" si="66"/>
        <v>#DIV/0!</v>
      </c>
      <c r="Y40" s="353" t="e">
        <f t="shared" si="66"/>
        <v>#DIV/0!</v>
      </c>
      <c r="Z40" s="353" t="e">
        <f t="shared" si="66"/>
        <v>#DIV/0!</v>
      </c>
    </row>
    <row r="41" spans="1:26">
      <c r="A41" s="739"/>
      <c r="B41" s="348" t="s">
        <v>317</v>
      </c>
      <c r="C41" s="352">
        <v>164</v>
      </c>
      <c r="D41" s="382"/>
      <c r="E41" s="507">
        <v>156</v>
      </c>
      <c r="F41" s="456"/>
      <c r="G41" s="507">
        <v>179</v>
      </c>
      <c r="H41" s="532"/>
      <c r="I41" s="352">
        <v>139</v>
      </c>
      <c r="J41" s="551"/>
      <c r="K41" s="352">
        <v>149</v>
      </c>
      <c r="L41" s="352"/>
      <c r="M41" s="352">
        <v>188</v>
      </c>
      <c r="N41" s="352"/>
      <c r="O41" s="352">
        <v>199</v>
      </c>
      <c r="P41" s="350"/>
      <c r="Q41" s="352"/>
      <c r="R41" s="352"/>
      <c r="S41" s="352"/>
      <c r="T41" s="352"/>
      <c r="U41" s="352"/>
      <c r="V41" s="352"/>
      <c r="W41" s="352"/>
      <c r="X41" s="352"/>
      <c r="Y41" s="352"/>
      <c r="Z41" s="352"/>
    </row>
    <row r="42" spans="1:26">
      <c r="A42" s="741" t="s">
        <v>302</v>
      </c>
      <c r="B42" s="369" t="s">
        <v>303</v>
      </c>
      <c r="C42" s="359">
        <v>49</v>
      </c>
      <c r="D42" s="389"/>
      <c r="E42" s="509">
        <v>91</v>
      </c>
      <c r="F42" s="389"/>
      <c r="G42" s="509">
        <v>106</v>
      </c>
      <c r="H42" s="389"/>
      <c r="I42" s="359">
        <v>69</v>
      </c>
      <c r="J42" s="389"/>
      <c r="K42" s="359">
        <v>79</v>
      </c>
      <c r="L42" s="359"/>
      <c r="M42" s="359">
        <v>135</v>
      </c>
      <c r="N42" s="359"/>
      <c r="O42" s="359">
        <v>134</v>
      </c>
      <c r="P42" s="359"/>
      <c r="Q42" s="359"/>
      <c r="R42" s="359"/>
      <c r="S42" s="359"/>
      <c r="T42" s="359"/>
      <c r="U42" s="359"/>
      <c r="V42" s="359"/>
      <c r="W42" s="359"/>
      <c r="X42" s="359"/>
      <c r="Y42" s="359"/>
      <c r="Z42" s="359"/>
    </row>
    <row r="43" spans="1:26">
      <c r="A43" s="746"/>
      <c r="B43" s="369" t="s">
        <v>304</v>
      </c>
      <c r="C43" s="360">
        <v>0.94</v>
      </c>
      <c r="D43" s="390"/>
      <c r="E43" s="510">
        <v>0.98</v>
      </c>
      <c r="F43" s="392"/>
      <c r="G43" s="510">
        <v>0.98</v>
      </c>
      <c r="H43" s="540"/>
      <c r="I43" s="360">
        <v>0.99</v>
      </c>
      <c r="J43" s="390"/>
      <c r="K43" s="360">
        <v>0.99</v>
      </c>
      <c r="L43" s="361"/>
      <c r="M43" s="360">
        <v>0.97</v>
      </c>
      <c r="N43" s="361"/>
      <c r="O43" s="360">
        <v>0.99</v>
      </c>
      <c r="P43" s="361"/>
      <c r="Q43" s="360"/>
      <c r="R43" s="361"/>
      <c r="S43" s="360"/>
      <c r="T43" s="361"/>
      <c r="U43" s="360"/>
      <c r="V43" s="361"/>
      <c r="W43" s="360"/>
      <c r="X43" s="362"/>
      <c r="Y43" s="360"/>
      <c r="Z43" s="361"/>
    </row>
    <row r="44" spans="1:26">
      <c r="A44" s="746"/>
      <c r="B44" s="369" t="s">
        <v>321</v>
      </c>
      <c r="C44" s="360"/>
      <c r="D44" s="391"/>
      <c r="E44" s="510">
        <v>0.40600000000000003</v>
      </c>
      <c r="F44" s="392"/>
      <c r="G44" s="510">
        <v>0.33</v>
      </c>
      <c r="H44" s="540"/>
      <c r="I44" s="360">
        <v>0.14000000000000001</v>
      </c>
      <c r="J44" s="390"/>
      <c r="K44" s="360">
        <v>0.24</v>
      </c>
      <c r="L44" s="361"/>
      <c r="M44" s="360">
        <v>0.4</v>
      </c>
      <c r="N44" s="361"/>
      <c r="O44" s="360">
        <v>0.62</v>
      </c>
      <c r="P44" s="361"/>
      <c r="Q44" s="360"/>
      <c r="R44" s="361"/>
      <c r="S44" s="360"/>
      <c r="T44" s="361"/>
      <c r="U44" s="360"/>
      <c r="V44" s="361"/>
      <c r="W44" s="360"/>
      <c r="X44" s="362"/>
      <c r="Y44" s="360"/>
      <c r="Z44" s="361"/>
    </row>
    <row r="45" spans="1:26">
      <c r="A45" s="741" t="s">
        <v>305</v>
      </c>
      <c r="B45" s="369" t="s">
        <v>306</v>
      </c>
      <c r="C45" s="359">
        <v>46</v>
      </c>
      <c r="D45" s="392">
        <f>C45/C46</f>
        <v>0.93877551020408168</v>
      </c>
      <c r="E45" s="509">
        <v>87</v>
      </c>
      <c r="F45" s="392">
        <f>E45/E46</f>
        <v>0.95604395604395609</v>
      </c>
      <c r="G45" s="509">
        <v>102</v>
      </c>
      <c r="H45" s="368">
        <f>G45/G46</f>
        <v>0.96226415094339623</v>
      </c>
      <c r="I45" s="359">
        <v>68</v>
      </c>
      <c r="J45" s="368">
        <f>I45/I46</f>
        <v>0.98550724637681164</v>
      </c>
      <c r="K45" s="359">
        <v>78</v>
      </c>
      <c r="L45" s="368">
        <f>K45/K46</f>
        <v>0.98734177215189878</v>
      </c>
      <c r="M45" s="359">
        <v>131</v>
      </c>
      <c r="N45" s="368">
        <f>M45/M46</f>
        <v>0.97037037037037033</v>
      </c>
      <c r="O45" s="359">
        <v>133</v>
      </c>
      <c r="P45" s="363">
        <f>O45/O46</f>
        <v>0.9925373134328358</v>
      </c>
      <c r="Q45" s="359"/>
      <c r="R45" s="363" t="e">
        <f>Q45/Q46</f>
        <v>#DIV/0!</v>
      </c>
      <c r="S45" s="359"/>
      <c r="T45" s="363" t="e">
        <f>S45/S46</f>
        <v>#DIV/0!</v>
      </c>
      <c r="U45" s="359"/>
      <c r="V45" s="363" t="e">
        <f>U45/U46</f>
        <v>#DIV/0!</v>
      </c>
      <c r="W45" s="359"/>
      <c r="X45" s="363" t="e">
        <f>W45/W46</f>
        <v>#DIV/0!</v>
      </c>
      <c r="Y45" s="359"/>
      <c r="Z45" s="363" t="e">
        <f>Y45/Y46</f>
        <v>#DIV/0!</v>
      </c>
    </row>
    <row r="46" spans="1:26">
      <c r="A46" s="742"/>
      <c r="B46" s="369" t="s">
        <v>307</v>
      </c>
      <c r="C46" s="359">
        <v>49</v>
      </c>
      <c r="D46" s="364"/>
      <c r="E46" s="509">
        <v>91</v>
      </c>
      <c r="F46" s="364"/>
      <c r="G46" s="509">
        <v>106</v>
      </c>
      <c r="H46" s="364"/>
      <c r="I46" s="359">
        <v>69</v>
      </c>
      <c r="J46" s="364"/>
      <c r="K46" s="359">
        <v>79</v>
      </c>
      <c r="L46" s="365"/>
      <c r="M46" s="359">
        <v>135</v>
      </c>
      <c r="N46" s="365"/>
      <c r="O46" s="359">
        <v>134</v>
      </c>
      <c r="P46" s="365"/>
      <c r="Q46" s="359"/>
      <c r="R46" s="365"/>
      <c r="S46" s="359"/>
      <c r="T46" s="365"/>
      <c r="U46" s="359"/>
      <c r="V46" s="365"/>
      <c r="W46" s="359"/>
      <c r="X46" s="365"/>
      <c r="Y46" s="359"/>
      <c r="Z46" s="365"/>
    </row>
    <row r="47" spans="1:26">
      <c r="A47" s="741" t="s">
        <v>325</v>
      </c>
      <c r="B47" s="369" t="s">
        <v>265</v>
      </c>
      <c r="C47" s="359">
        <v>49</v>
      </c>
      <c r="D47" s="366">
        <f>C47/C48</f>
        <v>0.29878048780487804</v>
      </c>
      <c r="E47" s="567">
        <v>91</v>
      </c>
      <c r="F47" s="568">
        <f>E47/E48</f>
        <v>0.58333333333333337</v>
      </c>
      <c r="G47" s="567">
        <v>106</v>
      </c>
      <c r="H47" s="366">
        <f>G47/G48</f>
        <v>0.59217877094972071</v>
      </c>
      <c r="I47" s="567">
        <v>69</v>
      </c>
      <c r="J47" s="366">
        <f>I47/I48</f>
        <v>0.49640287769784175</v>
      </c>
      <c r="K47" s="567">
        <v>79</v>
      </c>
      <c r="L47" s="366">
        <f>K47/K48</f>
        <v>0.53020134228187921</v>
      </c>
      <c r="M47" s="567">
        <v>135</v>
      </c>
      <c r="N47" s="366">
        <f>M47/M48</f>
        <v>0.71808510638297873</v>
      </c>
      <c r="O47" s="567">
        <v>134</v>
      </c>
      <c r="P47" s="580">
        <f>O47/O48</f>
        <v>0.6733668341708543</v>
      </c>
      <c r="Q47" s="366" t="e">
        <f t="shared" ref="Q47:Z47" si="67">(P47/P48)*100</f>
        <v>#DIV/0!</v>
      </c>
      <c r="R47" s="366" t="e">
        <f t="shared" si="67"/>
        <v>#DIV/0!</v>
      </c>
      <c r="S47" s="366" t="e">
        <f t="shared" si="67"/>
        <v>#DIV/0!</v>
      </c>
      <c r="T47" s="366" t="e">
        <f t="shared" si="67"/>
        <v>#DIV/0!</v>
      </c>
      <c r="U47" s="366" t="e">
        <f t="shared" si="67"/>
        <v>#DIV/0!</v>
      </c>
      <c r="V47" s="366" t="e">
        <f t="shared" si="67"/>
        <v>#DIV/0!</v>
      </c>
      <c r="W47" s="366" t="e">
        <f t="shared" si="67"/>
        <v>#DIV/0!</v>
      </c>
      <c r="X47" s="366" t="e">
        <f t="shared" si="67"/>
        <v>#DIV/0!</v>
      </c>
      <c r="Y47" s="366" t="e">
        <f t="shared" si="67"/>
        <v>#DIV/0!</v>
      </c>
      <c r="Z47" s="366" t="e">
        <f t="shared" si="67"/>
        <v>#DIV/0!</v>
      </c>
    </row>
    <row r="48" spans="1:26">
      <c r="A48" s="742"/>
      <c r="B48" s="369" t="s">
        <v>317</v>
      </c>
      <c r="C48" s="359">
        <v>164</v>
      </c>
      <c r="D48" s="366"/>
      <c r="E48" s="509">
        <v>156</v>
      </c>
      <c r="F48" s="366"/>
      <c r="G48" s="509">
        <v>179</v>
      </c>
      <c r="H48" s="366"/>
      <c r="I48" s="359">
        <v>139</v>
      </c>
      <c r="J48" s="366"/>
      <c r="K48" s="359">
        <v>149</v>
      </c>
      <c r="L48" s="367"/>
      <c r="M48" s="359">
        <v>188</v>
      </c>
      <c r="N48" s="367"/>
      <c r="O48" s="359">
        <v>199</v>
      </c>
      <c r="P48" s="367"/>
      <c r="Q48" s="359"/>
      <c r="R48" s="367"/>
      <c r="S48" s="359"/>
      <c r="T48" s="367"/>
      <c r="U48" s="359"/>
      <c r="V48" s="367"/>
      <c r="W48" s="359"/>
      <c r="X48" s="367"/>
      <c r="Y48" s="359"/>
      <c r="Z48" s="367"/>
    </row>
    <row r="49" spans="1:26">
      <c r="A49" s="734" t="s">
        <v>308</v>
      </c>
      <c r="B49" s="369" t="s">
        <v>309</v>
      </c>
      <c r="C49" s="359">
        <v>2</v>
      </c>
      <c r="D49" s="368">
        <f>C49/C50</f>
        <v>1</v>
      </c>
      <c r="E49" s="538">
        <v>1</v>
      </c>
      <c r="F49" s="368">
        <f>E49/E50</f>
        <v>1</v>
      </c>
      <c r="G49" s="538">
        <v>1</v>
      </c>
      <c r="H49" s="368">
        <f>G49/G50</f>
        <v>1</v>
      </c>
      <c r="I49" s="538">
        <v>0</v>
      </c>
      <c r="J49" s="368">
        <v>1</v>
      </c>
      <c r="K49" s="538">
        <f t="shared" ref="K49:Z49" si="68">(J50/J49)*100</f>
        <v>0</v>
      </c>
      <c r="L49" s="368">
        <v>1</v>
      </c>
      <c r="M49" s="538">
        <v>1</v>
      </c>
      <c r="N49" s="368">
        <f>M49/M50</f>
        <v>1</v>
      </c>
      <c r="O49" s="538">
        <v>1</v>
      </c>
      <c r="P49" s="581">
        <f>O49/O50</f>
        <v>1</v>
      </c>
      <c r="Q49" s="368">
        <f t="shared" si="68"/>
        <v>0</v>
      </c>
      <c r="R49" s="368" t="e">
        <f t="shared" si="68"/>
        <v>#DIV/0!</v>
      </c>
      <c r="S49" s="368" t="e">
        <f t="shared" si="68"/>
        <v>#DIV/0!</v>
      </c>
      <c r="T49" s="368" t="e">
        <f t="shared" si="68"/>
        <v>#DIV/0!</v>
      </c>
      <c r="U49" s="368" t="e">
        <f t="shared" si="68"/>
        <v>#DIV/0!</v>
      </c>
      <c r="V49" s="368" t="e">
        <f t="shared" si="68"/>
        <v>#DIV/0!</v>
      </c>
      <c r="W49" s="368" t="e">
        <f t="shared" si="68"/>
        <v>#DIV/0!</v>
      </c>
      <c r="X49" s="368" t="e">
        <f t="shared" si="68"/>
        <v>#DIV/0!</v>
      </c>
      <c r="Y49" s="368" t="e">
        <f t="shared" si="68"/>
        <v>#DIV/0!</v>
      </c>
      <c r="Z49" s="368" t="e">
        <f t="shared" si="68"/>
        <v>#DIV/0!</v>
      </c>
    </row>
    <row r="50" spans="1:26">
      <c r="A50" s="734"/>
      <c r="B50" s="369" t="s">
        <v>310</v>
      </c>
      <c r="C50" s="359">
        <v>2</v>
      </c>
      <c r="D50" s="364"/>
      <c r="E50" s="539">
        <v>1</v>
      </c>
      <c r="F50" s="364"/>
      <c r="G50" s="509">
        <v>1</v>
      </c>
      <c r="H50" s="364"/>
      <c r="I50" s="359">
        <v>0</v>
      </c>
      <c r="J50" s="364"/>
      <c r="K50" s="359">
        <v>0</v>
      </c>
      <c r="L50" s="365"/>
      <c r="M50" s="359">
        <v>1</v>
      </c>
      <c r="N50" s="365"/>
      <c r="O50" s="359">
        <v>1</v>
      </c>
      <c r="P50" s="365"/>
      <c r="Q50" s="359"/>
      <c r="R50" s="365"/>
      <c r="S50" s="359"/>
      <c r="T50" s="365"/>
      <c r="U50" s="359"/>
      <c r="V50" s="365"/>
      <c r="W50" s="359"/>
      <c r="X50" s="365"/>
      <c r="Y50" s="359"/>
      <c r="Z50" s="365"/>
    </row>
  </sheetData>
  <mergeCells count="52">
    <mergeCell ref="X34:X35"/>
    <mergeCell ref="Z34:Z35"/>
    <mergeCell ref="N34:N35"/>
    <mergeCell ref="P34:P35"/>
    <mergeCell ref="R34:R35"/>
    <mergeCell ref="T34:T35"/>
    <mergeCell ref="V34:V35"/>
    <mergeCell ref="D34:D35"/>
    <mergeCell ref="F34:F35"/>
    <mergeCell ref="H34:H35"/>
    <mergeCell ref="J34:J35"/>
    <mergeCell ref="L34:L35"/>
    <mergeCell ref="Y1:Z1"/>
    <mergeCell ref="C1:D1"/>
    <mergeCell ref="E1:F1"/>
    <mergeCell ref="G1:H1"/>
    <mergeCell ref="I1:J1"/>
    <mergeCell ref="K1:L1"/>
    <mergeCell ref="M1:N1"/>
    <mergeCell ref="O1:P1"/>
    <mergeCell ref="Q1:R1"/>
    <mergeCell ref="S1:T1"/>
    <mergeCell ref="U1:V1"/>
    <mergeCell ref="W1:X1"/>
    <mergeCell ref="L15:L26"/>
    <mergeCell ref="A3:A4"/>
    <mergeCell ref="A5:A6"/>
    <mergeCell ref="A7:A8"/>
    <mergeCell ref="A9:A10"/>
    <mergeCell ref="Z15:Z26"/>
    <mergeCell ref="A30:A31"/>
    <mergeCell ref="A32:A33"/>
    <mergeCell ref="A34:A35"/>
    <mergeCell ref="A42:A44"/>
    <mergeCell ref="N15:N26"/>
    <mergeCell ref="P15:P26"/>
    <mergeCell ref="R15:R26"/>
    <mergeCell ref="T15:T26"/>
    <mergeCell ref="V15:V26"/>
    <mergeCell ref="X15:X26"/>
    <mergeCell ref="A15:A26"/>
    <mergeCell ref="D15:D26"/>
    <mergeCell ref="F15:F26"/>
    <mergeCell ref="H15:H26"/>
    <mergeCell ref="J15:J26"/>
    <mergeCell ref="A49:A50"/>
    <mergeCell ref="A11:A14"/>
    <mergeCell ref="A36:A37"/>
    <mergeCell ref="A38:A39"/>
    <mergeCell ref="A40:A41"/>
    <mergeCell ref="A47:A48"/>
    <mergeCell ref="A45:A4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2"/>
  <sheetViews>
    <sheetView topLeftCell="A58" workbookViewId="0">
      <selection activeCell="H68" sqref="H68"/>
    </sheetView>
  </sheetViews>
  <sheetFormatPr baseColWidth="10" defaultRowHeight="15.75"/>
  <cols>
    <col min="1" max="1" width="38.5" style="324" customWidth="1"/>
    <col min="2" max="7" width="7.625" customWidth="1"/>
    <col min="8" max="8" width="7.375" customWidth="1"/>
    <col min="9" max="9" width="7.625" hidden="1" customWidth="1"/>
    <col min="10" max="10" width="7.5" hidden="1" customWidth="1"/>
    <col min="11" max="11" width="7.625" hidden="1" customWidth="1"/>
    <col min="12" max="12" width="7.75" hidden="1" customWidth="1"/>
    <col min="13" max="13" width="7.625" hidden="1" customWidth="1"/>
    <col min="14" max="14" width="8.625" hidden="1" customWidth="1"/>
    <col min="257" max="257" width="31.875" customWidth="1"/>
    <col min="267" max="267" width="8.125" customWidth="1"/>
    <col min="268" max="268" width="9.5" customWidth="1"/>
    <col min="269" max="269" width="12.375" customWidth="1"/>
    <col min="270" max="270" width="7.875" customWidth="1"/>
    <col min="513" max="513" width="31.875" customWidth="1"/>
    <col min="523" max="523" width="8.125" customWidth="1"/>
    <col min="524" max="524" width="9.5" customWidth="1"/>
    <col min="525" max="525" width="12.375" customWidth="1"/>
    <col min="526" max="526" width="7.875" customWidth="1"/>
    <col min="769" max="769" width="31.875" customWidth="1"/>
    <col min="779" max="779" width="8.125" customWidth="1"/>
    <col min="780" max="780" width="9.5" customWidth="1"/>
    <col min="781" max="781" width="12.375" customWidth="1"/>
    <col min="782" max="782" width="7.875" customWidth="1"/>
    <col min="1025" max="1025" width="31.875" customWidth="1"/>
    <col min="1035" max="1035" width="8.125" customWidth="1"/>
    <col min="1036" max="1036" width="9.5" customWidth="1"/>
    <col min="1037" max="1037" width="12.375" customWidth="1"/>
    <col min="1038" max="1038" width="7.875" customWidth="1"/>
    <col min="1281" max="1281" width="31.875" customWidth="1"/>
    <col min="1291" max="1291" width="8.125" customWidth="1"/>
    <col min="1292" max="1292" width="9.5" customWidth="1"/>
    <col min="1293" max="1293" width="12.375" customWidth="1"/>
    <col min="1294" max="1294" width="7.875" customWidth="1"/>
    <col min="1537" max="1537" width="31.875" customWidth="1"/>
    <col min="1547" max="1547" width="8.125" customWidth="1"/>
    <col min="1548" max="1548" width="9.5" customWidth="1"/>
    <col min="1549" max="1549" width="12.375" customWidth="1"/>
    <col min="1550" max="1550" width="7.875" customWidth="1"/>
    <col min="1793" max="1793" width="31.875" customWidth="1"/>
    <col min="1803" max="1803" width="8.125" customWidth="1"/>
    <col min="1804" max="1804" width="9.5" customWidth="1"/>
    <col min="1805" max="1805" width="12.375" customWidth="1"/>
    <col min="1806" max="1806" width="7.875" customWidth="1"/>
    <col min="2049" max="2049" width="31.875" customWidth="1"/>
    <col min="2059" max="2059" width="8.125" customWidth="1"/>
    <col min="2060" max="2060" width="9.5" customWidth="1"/>
    <col min="2061" max="2061" width="12.375" customWidth="1"/>
    <col min="2062" max="2062" width="7.875" customWidth="1"/>
    <col min="2305" max="2305" width="31.875" customWidth="1"/>
    <col min="2315" max="2315" width="8.125" customWidth="1"/>
    <col min="2316" max="2316" width="9.5" customWidth="1"/>
    <col min="2317" max="2317" width="12.375" customWidth="1"/>
    <col min="2318" max="2318" width="7.875" customWidth="1"/>
    <col min="2561" max="2561" width="31.875" customWidth="1"/>
    <col min="2571" max="2571" width="8.125" customWidth="1"/>
    <col min="2572" max="2572" width="9.5" customWidth="1"/>
    <col min="2573" max="2573" width="12.375" customWidth="1"/>
    <col min="2574" max="2574" width="7.875" customWidth="1"/>
    <col min="2817" max="2817" width="31.875" customWidth="1"/>
    <col min="2827" max="2827" width="8.125" customWidth="1"/>
    <col min="2828" max="2828" width="9.5" customWidth="1"/>
    <col min="2829" max="2829" width="12.375" customWidth="1"/>
    <col min="2830" max="2830" width="7.875" customWidth="1"/>
    <col min="3073" max="3073" width="31.875" customWidth="1"/>
    <col min="3083" max="3083" width="8.125" customWidth="1"/>
    <col min="3084" max="3084" width="9.5" customWidth="1"/>
    <col min="3085" max="3085" width="12.375" customWidth="1"/>
    <col min="3086" max="3086" width="7.875" customWidth="1"/>
    <col min="3329" max="3329" width="31.875" customWidth="1"/>
    <col min="3339" max="3339" width="8.125" customWidth="1"/>
    <col min="3340" max="3340" width="9.5" customWidth="1"/>
    <col min="3341" max="3341" width="12.375" customWidth="1"/>
    <col min="3342" max="3342" width="7.875" customWidth="1"/>
    <col min="3585" max="3585" width="31.875" customWidth="1"/>
    <col min="3595" max="3595" width="8.125" customWidth="1"/>
    <col min="3596" max="3596" width="9.5" customWidth="1"/>
    <col min="3597" max="3597" width="12.375" customWidth="1"/>
    <col min="3598" max="3598" width="7.875" customWidth="1"/>
    <col min="3841" max="3841" width="31.875" customWidth="1"/>
    <col min="3851" max="3851" width="8.125" customWidth="1"/>
    <col min="3852" max="3852" width="9.5" customWidth="1"/>
    <col min="3853" max="3853" width="12.375" customWidth="1"/>
    <col min="3854" max="3854" width="7.875" customWidth="1"/>
    <col min="4097" max="4097" width="31.875" customWidth="1"/>
    <col min="4107" max="4107" width="8.125" customWidth="1"/>
    <col min="4108" max="4108" width="9.5" customWidth="1"/>
    <col min="4109" max="4109" width="12.375" customWidth="1"/>
    <col min="4110" max="4110" width="7.875" customWidth="1"/>
    <col min="4353" max="4353" width="31.875" customWidth="1"/>
    <col min="4363" max="4363" width="8.125" customWidth="1"/>
    <col min="4364" max="4364" width="9.5" customWidth="1"/>
    <col min="4365" max="4365" width="12.375" customWidth="1"/>
    <col min="4366" max="4366" width="7.875" customWidth="1"/>
    <col min="4609" max="4609" width="31.875" customWidth="1"/>
    <col min="4619" max="4619" width="8.125" customWidth="1"/>
    <col min="4620" max="4620" width="9.5" customWidth="1"/>
    <col min="4621" max="4621" width="12.375" customWidth="1"/>
    <col min="4622" max="4622" width="7.875" customWidth="1"/>
    <col min="4865" max="4865" width="31.875" customWidth="1"/>
    <col min="4875" max="4875" width="8.125" customWidth="1"/>
    <col min="4876" max="4876" width="9.5" customWidth="1"/>
    <col min="4877" max="4877" width="12.375" customWidth="1"/>
    <col min="4878" max="4878" width="7.875" customWidth="1"/>
    <col min="5121" max="5121" width="31.875" customWidth="1"/>
    <col min="5131" max="5131" width="8.125" customWidth="1"/>
    <col min="5132" max="5132" width="9.5" customWidth="1"/>
    <col min="5133" max="5133" width="12.375" customWidth="1"/>
    <col min="5134" max="5134" width="7.875" customWidth="1"/>
    <col min="5377" max="5377" width="31.875" customWidth="1"/>
    <col min="5387" max="5387" width="8.125" customWidth="1"/>
    <col min="5388" max="5388" width="9.5" customWidth="1"/>
    <col min="5389" max="5389" width="12.375" customWidth="1"/>
    <col min="5390" max="5390" width="7.875" customWidth="1"/>
    <col min="5633" max="5633" width="31.875" customWidth="1"/>
    <col min="5643" max="5643" width="8.125" customWidth="1"/>
    <col min="5644" max="5644" width="9.5" customWidth="1"/>
    <col min="5645" max="5645" width="12.375" customWidth="1"/>
    <col min="5646" max="5646" width="7.875" customWidth="1"/>
    <col min="5889" max="5889" width="31.875" customWidth="1"/>
    <col min="5899" max="5899" width="8.125" customWidth="1"/>
    <col min="5900" max="5900" width="9.5" customWidth="1"/>
    <col min="5901" max="5901" width="12.375" customWidth="1"/>
    <col min="5902" max="5902" width="7.875" customWidth="1"/>
    <col min="6145" max="6145" width="31.875" customWidth="1"/>
    <col min="6155" max="6155" width="8.125" customWidth="1"/>
    <col min="6156" max="6156" width="9.5" customWidth="1"/>
    <col min="6157" max="6157" width="12.375" customWidth="1"/>
    <col min="6158" max="6158" width="7.875" customWidth="1"/>
    <col min="6401" max="6401" width="31.875" customWidth="1"/>
    <col min="6411" max="6411" width="8.125" customWidth="1"/>
    <col min="6412" max="6412" width="9.5" customWidth="1"/>
    <col min="6413" max="6413" width="12.375" customWidth="1"/>
    <col min="6414" max="6414" width="7.875" customWidth="1"/>
    <col min="6657" max="6657" width="31.875" customWidth="1"/>
    <col min="6667" max="6667" width="8.125" customWidth="1"/>
    <col min="6668" max="6668" width="9.5" customWidth="1"/>
    <col min="6669" max="6669" width="12.375" customWidth="1"/>
    <col min="6670" max="6670" width="7.875" customWidth="1"/>
    <col min="6913" max="6913" width="31.875" customWidth="1"/>
    <col min="6923" max="6923" width="8.125" customWidth="1"/>
    <col min="6924" max="6924" width="9.5" customWidth="1"/>
    <col min="6925" max="6925" width="12.375" customWidth="1"/>
    <col min="6926" max="6926" width="7.875" customWidth="1"/>
    <col min="7169" max="7169" width="31.875" customWidth="1"/>
    <col min="7179" max="7179" width="8.125" customWidth="1"/>
    <col min="7180" max="7180" width="9.5" customWidth="1"/>
    <col min="7181" max="7181" width="12.375" customWidth="1"/>
    <col min="7182" max="7182" width="7.875" customWidth="1"/>
    <col min="7425" max="7425" width="31.875" customWidth="1"/>
    <col min="7435" max="7435" width="8.125" customWidth="1"/>
    <col min="7436" max="7436" width="9.5" customWidth="1"/>
    <col min="7437" max="7437" width="12.375" customWidth="1"/>
    <col min="7438" max="7438" width="7.875" customWidth="1"/>
    <col min="7681" max="7681" width="31.875" customWidth="1"/>
    <col min="7691" max="7691" width="8.125" customWidth="1"/>
    <col min="7692" max="7692" width="9.5" customWidth="1"/>
    <col min="7693" max="7693" width="12.375" customWidth="1"/>
    <col min="7694" max="7694" width="7.875" customWidth="1"/>
    <col min="7937" max="7937" width="31.875" customWidth="1"/>
    <col min="7947" max="7947" width="8.125" customWidth="1"/>
    <col min="7948" max="7948" width="9.5" customWidth="1"/>
    <col min="7949" max="7949" width="12.375" customWidth="1"/>
    <col min="7950" max="7950" width="7.875" customWidth="1"/>
    <col min="8193" max="8193" width="31.875" customWidth="1"/>
    <col min="8203" max="8203" width="8.125" customWidth="1"/>
    <col min="8204" max="8204" width="9.5" customWidth="1"/>
    <col min="8205" max="8205" width="12.375" customWidth="1"/>
    <col min="8206" max="8206" width="7.875" customWidth="1"/>
    <col min="8449" max="8449" width="31.875" customWidth="1"/>
    <col min="8459" max="8459" width="8.125" customWidth="1"/>
    <col min="8460" max="8460" width="9.5" customWidth="1"/>
    <col min="8461" max="8461" width="12.375" customWidth="1"/>
    <col min="8462" max="8462" width="7.875" customWidth="1"/>
    <col min="8705" max="8705" width="31.875" customWidth="1"/>
    <col min="8715" max="8715" width="8.125" customWidth="1"/>
    <col min="8716" max="8716" width="9.5" customWidth="1"/>
    <col min="8717" max="8717" width="12.375" customWidth="1"/>
    <col min="8718" max="8718" width="7.875" customWidth="1"/>
    <col min="8961" max="8961" width="31.875" customWidth="1"/>
    <col min="8971" max="8971" width="8.125" customWidth="1"/>
    <col min="8972" max="8972" width="9.5" customWidth="1"/>
    <col min="8973" max="8973" width="12.375" customWidth="1"/>
    <col min="8974" max="8974" width="7.875" customWidth="1"/>
    <col min="9217" max="9217" width="31.875" customWidth="1"/>
    <col min="9227" max="9227" width="8.125" customWidth="1"/>
    <col min="9228" max="9228" width="9.5" customWidth="1"/>
    <col min="9229" max="9229" width="12.375" customWidth="1"/>
    <col min="9230" max="9230" width="7.875" customWidth="1"/>
    <col min="9473" max="9473" width="31.875" customWidth="1"/>
    <col min="9483" max="9483" width="8.125" customWidth="1"/>
    <col min="9484" max="9484" width="9.5" customWidth="1"/>
    <col min="9485" max="9485" width="12.375" customWidth="1"/>
    <col min="9486" max="9486" width="7.875" customWidth="1"/>
    <col min="9729" max="9729" width="31.875" customWidth="1"/>
    <col min="9739" max="9739" width="8.125" customWidth="1"/>
    <col min="9740" max="9740" width="9.5" customWidth="1"/>
    <col min="9741" max="9741" width="12.375" customWidth="1"/>
    <col min="9742" max="9742" width="7.875" customWidth="1"/>
    <col min="9985" max="9985" width="31.875" customWidth="1"/>
    <col min="9995" max="9995" width="8.125" customWidth="1"/>
    <col min="9996" max="9996" width="9.5" customWidth="1"/>
    <col min="9997" max="9997" width="12.375" customWidth="1"/>
    <col min="9998" max="9998" width="7.875" customWidth="1"/>
    <col min="10241" max="10241" width="31.875" customWidth="1"/>
    <col min="10251" max="10251" width="8.125" customWidth="1"/>
    <col min="10252" max="10252" width="9.5" customWidth="1"/>
    <col min="10253" max="10253" width="12.375" customWidth="1"/>
    <col min="10254" max="10254" width="7.875" customWidth="1"/>
    <col min="10497" max="10497" width="31.875" customWidth="1"/>
    <col min="10507" max="10507" width="8.125" customWidth="1"/>
    <col min="10508" max="10508" width="9.5" customWidth="1"/>
    <col min="10509" max="10509" width="12.375" customWidth="1"/>
    <col min="10510" max="10510" width="7.875" customWidth="1"/>
    <col min="10753" max="10753" width="31.875" customWidth="1"/>
    <col min="10763" max="10763" width="8.125" customWidth="1"/>
    <col min="10764" max="10764" width="9.5" customWidth="1"/>
    <col min="10765" max="10765" width="12.375" customWidth="1"/>
    <col min="10766" max="10766" width="7.875" customWidth="1"/>
    <col min="11009" max="11009" width="31.875" customWidth="1"/>
    <col min="11019" max="11019" width="8.125" customWidth="1"/>
    <col min="11020" max="11020" width="9.5" customWidth="1"/>
    <col min="11021" max="11021" width="12.375" customWidth="1"/>
    <col min="11022" max="11022" width="7.875" customWidth="1"/>
    <col min="11265" max="11265" width="31.875" customWidth="1"/>
    <col min="11275" max="11275" width="8.125" customWidth="1"/>
    <col min="11276" max="11276" width="9.5" customWidth="1"/>
    <col min="11277" max="11277" width="12.375" customWidth="1"/>
    <col min="11278" max="11278" width="7.875" customWidth="1"/>
    <col min="11521" max="11521" width="31.875" customWidth="1"/>
    <col min="11531" max="11531" width="8.125" customWidth="1"/>
    <col min="11532" max="11532" width="9.5" customWidth="1"/>
    <col min="11533" max="11533" width="12.375" customWidth="1"/>
    <col min="11534" max="11534" width="7.875" customWidth="1"/>
    <col min="11777" max="11777" width="31.875" customWidth="1"/>
    <col min="11787" max="11787" width="8.125" customWidth="1"/>
    <col min="11788" max="11788" width="9.5" customWidth="1"/>
    <col min="11789" max="11789" width="12.375" customWidth="1"/>
    <col min="11790" max="11790" width="7.875" customWidth="1"/>
    <col min="12033" max="12033" width="31.875" customWidth="1"/>
    <col min="12043" max="12043" width="8.125" customWidth="1"/>
    <col min="12044" max="12044" width="9.5" customWidth="1"/>
    <col min="12045" max="12045" width="12.375" customWidth="1"/>
    <col min="12046" max="12046" width="7.875" customWidth="1"/>
    <col min="12289" max="12289" width="31.875" customWidth="1"/>
    <col min="12299" max="12299" width="8.125" customWidth="1"/>
    <col min="12300" max="12300" width="9.5" customWidth="1"/>
    <col min="12301" max="12301" width="12.375" customWidth="1"/>
    <col min="12302" max="12302" width="7.875" customWidth="1"/>
    <col min="12545" max="12545" width="31.875" customWidth="1"/>
    <col min="12555" max="12555" width="8.125" customWidth="1"/>
    <col min="12556" max="12556" width="9.5" customWidth="1"/>
    <col min="12557" max="12557" width="12.375" customWidth="1"/>
    <col min="12558" max="12558" width="7.875" customWidth="1"/>
    <col min="12801" max="12801" width="31.875" customWidth="1"/>
    <col min="12811" max="12811" width="8.125" customWidth="1"/>
    <col min="12812" max="12812" width="9.5" customWidth="1"/>
    <col min="12813" max="12813" width="12.375" customWidth="1"/>
    <col min="12814" max="12814" width="7.875" customWidth="1"/>
    <col min="13057" max="13057" width="31.875" customWidth="1"/>
    <col min="13067" max="13067" width="8.125" customWidth="1"/>
    <col min="13068" max="13068" width="9.5" customWidth="1"/>
    <col min="13069" max="13069" width="12.375" customWidth="1"/>
    <col min="13070" max="13070" width="7.875" customWidth="1"/>
    <col min="13313" max="13313" width="31.875" customWidth="1"/>
    <col min="13323" max="13323" width="8.125" customWidth="1"/>
    <col min="13324" max="13324" width="9.5" customWidth="1"/>
    <col min="13325" max="13325" width="12.375" customWidth="1"/>
    <col min="13326" max="13326" width="7.875" customWidth="1"/>
    <col min="13569" max="13569" width="31.875" customWidth="1"/>
    <col min="13579" max="13579" width="8.125" customWidth="1"/>
    <col min="13580" max="13580" width="9.5" customWidth="1"/>
    <col min="13581" max="13581" width="12.375" customWidth="1"/>
    <col min="13582" max="13582" width="7.875" customWidth="1"/>
    <col min="13825" max="13825" width="31.875" customWidth="1"/>
    <col min="13835" max="13835" width="8.125" customWidth="1"/>
    <col min="13836" max="13836" width="9.5" customWidth="1"/>
    <col min="13837" max="13837" width="12.375" customWidth="1"/>
    <col min="13838" max="13838" width="7.875" customWidth="1"/>
    <col min="14081" max="14081" width="31.875" customWidth="1"/>
    <col min="14091" max="14091" width="8.125" customWidth="1"/>
    <col min="14092" max="14092" width="9.5" customWidth="1"/>
    <col min="14093" max="14093" width="12.375" customWidth="1"/>
    <col min="14094" max="14094" width="7.875" customWidth="1"/>
    <col min="14337" max="14337" width="31.875" customWidth="1"/>
    <col min="14347" max="14347" width="8.125" customWidth="1"/>
    <col min="14348" max="14348" width="9.5" customWidth="1"/>
    <col min="14349" max="14349" width="12.375" customWidth="1"/>
    <col min="14350" max="14350" width="7.875" customWidth="1"/>
    <col min="14593" max="14593" width="31.875" customWidth="1"/>
    <col min="14603" max="14603" width="8.125" customWidth="1"/>
    <col min="14604" max="14604" width="9.5" customWidth="1"/>
    <col min="14605" max="14605" width="12.375" customWidth="1"/>
    <col min="14606" max="14606" width="7.875" customWidth="1"/>
    <col min="14849" max="14849" width="31.875" customWidth="1"/>
    <col min="14859" max="14859" width="8.125" customWidth="1"/>
    <col min="14860" max="14860" width="9.5" customWidth="1"/>
    <col min="14861" max="14861" width="12.375" customWidth="1"/>
    <col min="14862" max="14862" width="7.875" customWidth="1"/>
    <col min="15105" max="15105" width="31.875" customWidth="1"/>
    <col min="15115" max="15115" width="8.125" customWidth="1"/>
    <col min="15116" max="15116" width="9.5" customWidth="1"/>
    <col min="15117" max="15117" width="12.375" customWidth="1"/>
    <col min="15118" max="15118" width="7.875" customWidth="1"/>
    <col min="15361" max="15361" width="31.875" customWidth="1"/>
    <col min="15371" max="15371" width="8.125" customWidth="1"/>
    <col min="15372" max="15372" width="9.5" customWidth="1"/>
    <col min="15373" max="15373" width="12.375" customWidth="1"/>
    <col min="15374" max="15374" width="7.875" customWidth="1"/>
    <col min="15617" max="15617" width="31.875" customWidth="1"/>
    <col min="15627" max="15627" width="8.125" customWidth="1"/>
    <col min="15628" max="15628" width="9.5" customWidth="1"/>
    <col min="15629" max="15629" width="12.375" customWidth="1"/>
    <col min="15630" max="15630" width="7.875" customWidth="1"/>
    <col min="15873" max="15873" width="31.875" customWidth="1"/>
    <col min="15883" max="15883" width="8.125" customWidth="1"/>
    <col min="15884" max="15884" width="9.5" customWidth="1"/>
    <col min="15885" max="15885" width="12.375" customWidth="1"/>
    <col min="15886" max="15886" width="7.875" customWidth="1"/>
    <col min="16129" max="16129" width="31.875" customWidth="1"/>
    <col min="16139" max="16139" width="8.125" customWidth="1"/>
    <col min="16140" max="16140" width="9.5" customWidth="1"/>
    <col min="16141" max="16141" width="12.375" customWidth="1"/>
    <col min="16142" max="16142" width="7.875" customWidth="1"/>
  </cols>
  <sheetData>
    <row r="1" spans="1:14" ht="26.25">
      <c r="A1" s="752" t="s">
        <v>249</v>
      </c>
      <c r="B1" s="752"/>
      <c r="C1" s="752"/>
      <c r="D1" s="752"/>
      <c r="E1" s="752"/>
      <c r="F1" s="752"/>
      <c r="G1" s="752"/>
      <c r="H1" s="752"/>
      <c r="I1" s="752"/>
      <c r="J1" s="752"/>
      <c r="K1" s="752"/>
      <c r="L1" s="752"/>
      <c r="M1" s="752"/>
      <c r="N1" s="752"/>
    </row>
    <row r="2" spans="1:14" ht="26.25">
      <c r="A2" s="752" t="s">
        <v>250</v>
      </c>
      <c r="B2" s="752"/>
      <c r="C2" s="752"/>
      <c r="D2" s="752"/>
      <c r="E2" s="752"/>
      <c r="F2" s="752"/>
      <c r="G2" s="752"/>
      <c r="H2" s="752"/>
      <c r="I2" s="752"/>
      <c r="J2" s="752"/>
      <c r="K2" s="752"/>
      <c r="L2" s="752"/>
      <c r="M2" s="752"/>
      <c r="N2" s="752"/>
    </row>
    <row r="3" spans="1:14" ht="32.25" thickBot="1">
      <c r="A3" s="753" t="s">
        <v>251</v>
      </c>
      <c r="B3" s="754"/>
      <c r="C3" s="754"/>
      <c r="D3" s="754"/>
      <c r="E3" s="754"/>
      <c r="F3" s="754"/>
      <c r="G3" s="754"/>
      <c r="H3" s="754"/>
      <c r="I3" s="754"/>
      <c r="J3" s="754"/>
      <c r="K3" s="754"/>
      <c r="L3" s="754"/>
      <c r="M3" s="754"/>
      <c r="N3" s="755"/>
    </row>
    <row r="4" spans="1:14" ht="16.5" thickBot="1">
      <c r="A4" s="278" t="s">
        <v>252</v>
      </c>
      <c r="B4" s="279">
        <v>42736</v>
      </c>
      <c r="C4" s="279">
        <v>42767</v>
      </c>
      <c r="D4" s="279">
        <v>42795</v>
      </c>
      <c r="E4" s="279">
        <v>42826</v>
      </c>
      <c r="F4" s="279">
        <v>42856</v>
      </c>
      <c r="G4" s="279">
        <v>42887</v>
      </c>
      <c r="H4" s="279">
        <v>42917</v>
      </c>
      <c r="I4" s="279">
        <v>42948</v>
      </c>
      <c r="J4" s="279">
        <v>42979</v>
      </c>
      <c r="K4" s="279">
        <v>43009</v>
      </c>
      <c r="L4" s="279">
        <v>43040</v>
      </c>
      <c r="M4" s="279">
        <v>43070</v>
      </c>
      <c r="N4" s="280" t="s">
        <v>21</v>
      </c>
    </row>
    <row r="5" spans="1:14">
      <c r="A5" s="281" t="s">
        <v>253</v>
      </c>
      <c r="B5" s="282">
        <v>3.5</v>
      </c>
      <c r="C5" s="283">
        <v>3.5</v>
      </c>
      <c r="D5" s="283">
        <v>3.5</v>
      </c>
      <c r="E5" s="283">
        <v>3.5</v>
      </c>
      <c r="F5" s="283">
        <v>3.5</v>
      </c>
      <c r="G5" s="283">
        <v>3.5</v>
      </c>
      <c r="H5" s="283">
        <v>3.5</v>
      </c>
      <c r="I5" s="283">
        <v>3.5</v>
      </c>
      <c r="J5" s="283">
        <v>3.5</v>
      </c>
      <c r="K5" s="283">
        <v>3.5</v>
      </c>
      <c r="L5" s="283">
        <v>3.5</v>
      </c>
      <c r="M5" s="284">
        <v>3.5</v>
      </c>
      <c r="N5" s="285">
        <v>3.5</v>
      </c>
    </row>
    <row r="6" spans="1:14">
      <c r="A6" s="286" t="s">
        <v>254</v>
      </c>
      <c r="B6" s="287">
        <f>'DATOS HOSPI'!$D$3</f>
        <v>7.7073170731707314</v>
      </c>
      <c r="C6" s="287">
        <f>'DATOS HOSPI'!$F$3</f>
        <v>7.365384615384615</v>
      </c>
      <c r="D6" s="287">
        <f>'DATOS HOSPI'!$H$3</f>
        <v>7.033519553072626</v>
      </c>
      <c r="E6" s="287">
        <f>'DATOS HOSPI'!$J$3</f>
        <v>8.8201438848920866</v>
      </c>
      <c r="F6" s="287">
        <f>'DATOS HOSPI'!$L$3</f>
        <v>8.4563758389261743</v>
      </c>
      <c r="G6" s="287">
        <f>'DATOS HOSPI'!$N$3</f>
        <v>6.6223404255319149</v>
      </c>
      <c r="H6" s="287">
        <f>'DATOS HOSPI'!$P$3</f>
        <v>6.316582914572864</v>
      </c>
      <c r="I6" s="287">
        <f>'DATOS HOSPI'!$R$3</f>
        <v>6.316582914572864</v>
      </c>
      <c r="J6" s="287" t="e">
        <f>'DATOS HOSPI'!$T$3</f>
        <v>#DIV/0!</v>
      </c>
      <c r="K6" s="287" t="e">
        <f>'DATOS HOSPI'!$V$3</f>
        <v>#DIV/0!</v>
      </c>
      <c r="L6" s="287" t="e">
        <f>'DATOS HOSPI'!$X$3</f>
        <v>#DIV/0!</v>
      </c>
      <c r="M6" s="287" t="e">
        <f>'DATOS HOSPI'!$Z$3</f>
        <v>#DIV/0!</v>
      </c>
      <c r="N6" s="265" t="e">
        <f>AVERAGE(B6:M6)</f>
        <v>#DIV/0!</v>
      </c>
    </row>
    <row r="7" spans="1:14">
      <c r="A7" s="289" t="s">
        <v>255</v>
      </c>
      <c r="B7" s="290">
        <f>B5/B6</f>
        <v>0.45411392405063294</v>
      </c>
      <c r="C7" s="290">
        <f t="shared" ref="C7:N7" si="0">C5/C6</f>
        <v>0.47519582245430814</v>
      </c>
      <c r="D7" s="290">
        <f t="shared" si="0"/>
        <v>0.49761715647339155</v>
      </c>
      <c r="E7" s="290">
        <f t="shared" si="0"/>
        <v>0.39681892332789559</v>
      </c>
      <c r="F7" s="290">
        <f t="shared" si="0"/>
        <v>0.41388888888888892</v>
      </c>
      <c r="G7" s="290">
        <f t="shared" si="0"/>
        <v>0.52851405622489955</v>
      </c>
      <c r="H7" s="290">
        <f t="shared" si="0"/>
        <v>0.55409705648369134</v>
      </c>
      <c r="I7" s="290">
        <f t="shared" si="0"/>
        <v>0.55409705648369134</v>
      </c>
      <c r="J7" s="290" t="e">
        <f t="shared" si="0"/>
        <v>#DIV/0!</v>
      </c>
      <c r="K7" s="290" t="e">
        <f t="shared" si="0"/>
        <v>#DIV/0!</v>
      </c>
      <c r="L7" s="290" t="e">
        <f t="shared" si="0"/>
        <v>#DIV/0!</v>
      </c>
      <c r="M7" s="290" t="e">
        <f t="shared" si="0"/>
        <v>#DIV/0!</v>
      </c>
      <c r="N7" s="290" t="e">
        <f t="shared" si="0"/>
        <v>#DIV/0!</v>
      </c>
    </row>
    <row r="8" spans="1:14">
      <c r="A8" s="292" t="s">
        <v>256</v>
      </c>
      <c r="B8" s="293">
        <v>0.92</v>
      </c>
      <c r="C8" s="294">
        <v>0.92</v>
      </c>
      <c r="D8" s="294">
        <v>0.92</v>
      </c>
      <c r="E8" s="294">
        <v>0.92</v>
      </c>
      <c r="F8" s="294">
        <v>0.92</v>
      </c>
      <c r="G8" s="294">
        <v>0.92</v>
      </c>
      <c r="H8" s="294">
        <v>0.92</v>
      </c>
      <c r="I8" s="294">
        <v>0.92</v>
      </c>
      <c r="J8" s="294">
        <v>0.92</v>
      </c>
      <c r="K8" s="294">
        <v>0.92</v>
      </c>
      <c r="L8" s="294">
        <v>0.92</v>
      </c>
      <c r="M8" s="295">
        <v>0.92</v>
      </c>
      <c r="N8" s="296">
        <f t="shared" ref="N8:N34" si="1">AVERAGE(B8:M8)</f>
        <v>0.92</v>
      </c>
    </row>
    <row r="9" spans="1:14">
      <c r="A9" s="286" t="s">
        <v>254</v>
      </c>
      <c r="B9" s="297">
        <f>'DATOS HOSPI'!$D$5</f>
        <v>0.97081413210445466</v>
      </c>
      <c r="C9" s="297">
        <f>'DATOS HOSPI'!$F$5</f>
        <v>0.97448979591836737</v>
      </c>
      <c r="D9" s="542">
        <f>'DATOS HOSPI'!$H$5</f>
        <v>0.96697388632872505</v>
      </c>
      <c r="E9" s="297">
        <f>'DATOS HOSPI'!$J$5</f>
        <v>0.973015873015873</v>
      </c>
      <c r="F9" s="542">
        <f>'DATOS HOSPI'!$L$5</f>
        <v>0.97523219814241491</v>
      </c>
      <c r="G9" s="297">
        <f>'DATOS HOSPI'!$N$5</f>
        <v>0.99203187250996017</v>
      </c>
      <c r="H9" s="297">
        <f>'DATOS HOSPI'!$P$5</f>
        <v>0.97215777262180969</v>
      </c>
      <c r="I9" s="297" t="e">
        <f>'DATOS HOSPI'!$R$5</f>
        <v>#DIV/0!</v>
      </c>
      <c r="J9" s="297" t="e">
        <f>'DATOS HOSPI'!$T$5</f>
        <v>#DIV/0!</v>
      </c>
      <c r="K9" s="541" t="e">
        <f>'DATOS HOSPI'!$V$5</f>
        <v>#DIV/0!</v>
      </c>
      <c r="L9" s="297" t="e">
        <f>'DATOS HOSPI'!$X$5</f>
        <v>#DIV/0!</v>
      </c>
      <c r="M9" s="297" t="e">
        <f>'DATOS HOSPI'!$Z$5</f>
        <v>#DIV/0!</v>
      </c>
      <c r="N9" s="265" t="e">
        <f t="shared" si="1"/>
        <v>#DIV/0!</v>
      </c>
    </row>
    <row r="10" spans="1:14">
      <c r="A10" s="289" t="s">
        <v>255</v>
      </c>
      <c r="B10" s="290">
        <f>B9/B8</f>
        <v>1.0552327522874507</v>
      </c>
      <c r="C10" s="290">
        <f t="shared" ref="C10:M10" si="2">C9/C8</f>
        <v>1.0592280390417037</v>
      </c>
      <c r="D10" s="290">
        <f t="shared" si="2"/>
        <v>1.0510585720964403</v>
      </c>
      <c r="E10" s="290">
        <f t="shared" si="2"/>
        <v>1.0576259489302966</v>
      </c>
      <c r="F10" s="290">
        <f t="shared" si="2"/>
        <v>1.0600349979808856</v>
      </c>
      <c r="G10" s="290">
        <f t="shared" si="2"/>
        <v>1.0782955135977828</v>
      </c>
      <c r="H10" s="290">
        <f t="shared" si="2"/>
        <v>1.0566932311106627</v>
      </c>
      <c r="I10" s="290" t="e">
        <f t="shared" si="2"/>
        <v>#DIV/0!</v>
      </c>
      <c r="J10" s="290" t="e">
        <f t="shared" si="2"/>
        <v>#DIV/0!</v>
      </c>
      <c r="K10" s="290" t="e">
        <f t="shared" si="2"/>
        <v>#DIV/0!</v>
      </c>
      <c r="L10" s="290" t="e">
        <f t="shared" si="2"/>
        <v>#DIV/0!</v>
      </c>
      <c r="M10" s="290" t="e">
        <f t="shared" si="2"/>
        <v>#DIV/0!</v>
      </c>
      <c r="N10" s="265" t="e">
        <f t="shared" si="1"/>
        <v>#DIV/0!</v>
      </c>
    </row>
    <row r="11" spans="1:14">
      <c r="A11" s="292" t="s">
        <v>257</v>
      </c>
      <c r="B11" s="293">
        <v>1</v>
      </c>
      <c r="C11" s="294">
        <v>1</v>
      </c>
      <c r="D11" s="294">
        <v>1</v>
      </c>
      <c r="E11" s="294">
        <v>1</v>
      </c>
      <c r="F11" s="294">
        <v>1</v>
      </c>
      <c r="G11" s="294">
        <v>1</v>
      </c>
      <c r="H11" s="294">
        <v>1</v>
      </c>
      <c r="I11" s="294">
        <v>1</v>
      </c>
      <c r="J11" s="294">
        <v>1</v>
      </c>
      <c r="K11" s="294">
        <v>1</v>
      </c>
      <c r="L11" s="294">
        <v>1</v>
      </c>
      <c r="M11" s="295">
        <v>1</v>
      </c>
      <c r="N11" s="296">
        <f t="shared" si="1"/>
        <v>1</v>
      </c>
    </row>
    <row r="12" spans="1:14">
      <c r="A12" s="286" t="s">
        <v>254</v>
      </c>
      <c r="B12" s="297">
        <f>'DATOS HOSPI'!$D$7</f>
        <v>0.98079877112135172</v>
      </c>
      <c r="C12" s="297">
        <f>'DATOS HOSPI'!$F$7</f>
        <v>0.99404761904761907</v>
      </c>
      <c r="D12" s="297">
        <f>'DATOS HOSPI'!$H$7</f>
        <v>0.99846390168970811</v>
      </c>
      <c r="E12" s="297">
        <f>'DATOS HOSPI'!$J$7</f>
        <v>0.99682539682539684</v>
      </c>
      <c r="F12" s="297">
        <f>'DATOS HOSPI'!$L$7</f>
        <v>0.99231950844854067</v>
      </c>
      <c r="G12" s="297">
        <f>'DATOS HOSPI'!$N$7</f>
        <v>0.99603174603174605</v>
      </c>
      <c r="H12" s="297">
        <f>'DATOS HOSPI'!$P$7</f>
        <v>0.99308755760368661</v>
      </c>
      <c r="I12" s="297" t="e">
        <f>'DATOS HOSPI'!$R$7</f>
        <v>#DIV/0!</v>
      </c>
      <c r="J12" s="297" t="e">
        <f>'DATOS HOSPI'!$T$7</f>
        <v>#DIV/0!</v>
      </c>
      <c r="K12" s="297" t="e">
        <f>'DATOS HOSPI'!$V$7</f>
        <v>#DIV/0!</v>
      </c>
      <c r="L12" s="297" t="e">
        <f>'DATOS HOSPI'!$X$7</f>
        <v>#DIV/0!</v>
      </c>
      <c r="M12" s="297" t="e">
        <f>'DATOS HOSPI'!$Z$7</f>
        <v>#DIV/0!</v>
      </c>
      <c r="N12" s="265" t="e">
        <f t="shared" si="1"/>
        <v>#DIV/0!</v>
      </c>
    </row>
    <row r="13" spans="1:14">
      <c r="A13" s="289" t="s">
        <v>255</v>
      </c>
      <c r="B13" s="290">
        <f>B12/B11</f>
        <v>0.98079877112135172</v>
      </c>
      <c r="C13" s="291">
        <f t="shared" ref="C13:M13" si="3">C12/C11</f>
        <v>0.99404761904761907</v>
      </c>
      <c r="D13" s="291">
        <f t="shared" si="3"/>
        <v>0.99846390168970811</v>
      </c>
      <c r="E13" s="291">
        <f t="shared" si="3"/>
        <v>0.99682539682539684</v>
      </c>
      <c r="F13" s="291">
        <f t="shared" si="3"/>
        <v>0.99231950844854067</v>
      </c>
      <c r="G13" s="291">
        <f t="shared" si="3"/>
        <v>0.99603174603174605</v>
      </c>
      <c r="H13" s="291">
        <f t="shared" si="3"/>
        <v>0.99308755760368661</v>
      </c>
      <c r="I13" s="291" t="e">
        <f t="shared" si="3"/>
        <v>#DIV/0!</v>
      </c>
      <c r="J13" s="291" t="e">
        <f t="shared" si="3"/>
        <v>#DIV/0!</v>
      </c>
      <c r="K13" s="291" t="e">
        <f t="shared" si="3"/>
        <v>#DIV/0!</v>
      </c>
      <c r="L13" s="291" t="e">
        <f t="shared" si="3"/>
        <v>#DIV/0!</v>
      </c>
      <c r="M13" s="291" t="e">
        <f t="shared" si="3"/>
        <v>#DIV/0!</v>
      </c>
      <c r="N13" s="265" t="e">
        <f t="shared" si="1"/>
        <v>#DIV/0!</v>
      </c>
    </row>
    <row r="14" spans="1:14">
      <c r="A14" s="292" t="s">
        <v>258</v>
      </c>
      <c r="B14" s="298">
        <v>4.5</v>
      </c>
      <c r="C14" s="299">
        <v>4.5</v>
      </c>
      <c r="D14" s="299">
        <v>4.5</v>
      </c>
      <c r="E14" s="299">
        <v>4.5</v>
      </c>
      <c r="F14" s="299">
        <v>4.5</v>
      </c>
      <c r="G14" s="299">
        <v>4.5</v>
      </c>
      <c r="H14" s="299">
        <v>4.5</v>
      </c>
      <c r="I14" s="299">
        <v>4.5</v>
      </c>
      <c r="J14" s="299">
        <v>4.5</v>
      </c>
      <c r="K14" s="299">
        <v>4.5</v>
      </c>
      <c r="L14" s="299">
        <v>4.5</v>
      </c>
      <c r="M14" s="299">
        <v>4.5</v>
      </c>
      <c r="N14" s="265">
        <f t="shared" si="1"/>
        <v>4.5</v>
      </c>
    </row>
    <row r="15" spans="1:14">
      <c r="A15" s="286" t="s">
        <v>254</v>
      </c>
      <c r="B15" s="287">
        <f>'DATOS HOSPI'!$D$9</f>
        <v>4.0259740259740262</v>
      </c>
      <c r="C15" s="287">
        <f>'DATOS HOSPI'!$F$9</f>
        <v>3.7837837837837838</v>
      </c>
      <c r="D15" s="287">
        <f>'DATOS HOSPI'!$H$9</f>
        <v>4.4285714285714288</v>
      </c>
      <c r="E15" s="287">
        <f>'DATOS HOSPI'!$J$9</f>
        <v>3.4090909090909087</v>
      </c>
      <c r="F15" s="287">
        <f>'DATOS HOSPI'!$L$9</f>
        <v>3.6470588235294117</v>
      </c>
      <c r="G15" s="287">
        <f>'DATOS HOSPI'!$N$9</f>
        <v>4.5454545454545459</v>
      </c>
      <c r="H15" s="287">
        <f>'DATOS HOSPI'!$P$9</f>
        <v>4.9206349206349209</v>
      </c>
      <c r="I15" s="287" t="e">
        <f>'DATOS HOSPI'!$R$9</f>
        <v>#DIV/0!</v>
      </c>
      <c r="J15" s="287" t="e">
        <f>'DATOS HOSPI'!$T$9</f>
        <v>#DIV/0!</v>
      </c>
      <c r="K15" s="287" t="e">
        <f>'DATOS HOSPI'!$V$9</f>
        <v>#DIV/0!</v>
      </c>
      <c r="L15" s="287" t="e">
        <f>'DATOS HOSPI'!$X$9</f>
        <v>#DIV/0!</v>
      </c>
      <c r="M15" s="287" t="e">
        <f>'DATOS HOSPI'!$Z$9</f>
        <v>#DIV/0!</v>
      </c>
      <c r="N15" s="265" t="e">
        <f t="shared" si="1"/>
        <v>#DIV/0!</v>
      </c>
    </row>
    <row r="16" spans="1:14">
      <c r="A16" s="289" t="s">
        <v>255</v>
      </c>
      <c r="B16" s="290">
        <f>B15/B14</f>
        <v>0.89466089466089471</v>
      </c>
      <c r="C16" s="290">
        <f t="shared" ref="C16:L16" si="4">C15/C14</f>
        <v>0.84084084084084088</v>
      </c>
      <c r="D16" s="290">
        <f t="shared" si="4"/>
        <v>0.98412698412698418</v>
      </c>
      <c r="E16" s="290">
        <f t="shared" si="4"/>
        <v>0.75757575757575746</v>
      </c>
      <c r="F16" s="290">
        <f t="shared" si="4"/>
        <v>0.81045751633986929</v>
      </c>
      <c r="G16" s="290">
        <f t="shared" si="4"/>
        <v>1.0101010101010102</v>
      </c>
      <c r="H16" s="290">
        <f t="shared" si="4"/>
        <v>1.0934744268077603</v>
      </c>
      <c r="I16" s="290" t="e">
        <f t="shared" si="4"/>
        <v>#DIV/0!</v>
      </c>
      <c r="J16" s="290" t="e">
        <f t="shared" si="4"/>
        <v>#DIV/0!</v>
      </c>
      <c r="K16" s="290" t="e">
        <f t="shared" si="4"/>
        <v>#DIV/0!</v>
      </c>
      <c r="L16" s="290" t="e">
        <f t="shared" si="4"/>
        <v>#DIV/0!</v>
      </c>
      <c r="M16" s="290" t="e">
        <f>M15/M14</f>
        <v>#DIV/0!</v>
      </c>
      <c r="N16" s="265" t="e">
        <f t="shared" si="1"/>
        <v>#DIV/0!</v>
      </c>
    </row>
    <row r="17" spans="1:14">
      <c r="A17" s="292" t="s">
        <v>331</v>
      </c>
      <c r="B17" s="293">
        <v>0.01</v>
      </c>
      <c r="C17" s="293">
        <v>0.01</v>
      </c>
      <c r="D17" s="293">
        <v>0.01</v>
      </c>
      <c r="E17" s="293">
        <v>0.01</v>
      </c>
      <c r="F17" s="293">
        <v>0.01</v>
      </c>
      <c r="G17" s="293">
        <v>0.01</v>
      </c>
      <c r="H17" s="293">
        <v>0.01</v>
      </c>
      <c r="I17" s="293">
        <v>0.01</v>
      </c>
      <c r="J17" s="293">
        <v>0.01</v>
      </c>
      <c r="K17" s="293">
        <v>0.01</v>
      </c>
      <c r="L17" s="293">
        <v>0.01</v>
      </c>
      <c r="M17" s="293">
        <v>0.01</v>
      </c>
      <c r="N17" s="296">
        <f t="shared" si="1"/>
        <v>9.9999999999999985E-3</v>
      </c>
    </row>
    <row r="18" spans="1:14">
      <c r="A18" s="286" t="s">
        <v>254</v>
      </c>
      <c r="B18" s="297">
        <f>'DATOS HOSPI'!$D$11</f>
        <v>6.0975609756097563E-3</v>
      </c>
      <c r="C18" s="297">
        <f>'DATOS HOSPI'!$F$11</f>
        <v>0</v>
      </c>
      <c r="D18" s="297">
        <f>'DATOS HOSPI'!$H$11</f>
        <v>0</v>
      </c>
      <c r="E18" s="297">
        <f>'DATOS HOSPI'!$J$11</f>
        <v>0</v>
      </c>
      <c r="F18" s="297">
        <f>'DATOS HOSPI'!$L$11</f>
        <v>0</v>
      </c>
      <c r="G18" s="297">
        <f>'DATOS HOSPI'!$N$11</f>
        <v>0</v>
      </c>
      <c r="H18" s="297">
        <f>'DATOS HOSPI'!$P$11</f>
        <v>1.507537688442211E-2</v>
      </c>
      <c r="I18" s="297" t="e">
        <f>'DATOS HOSPI'!$R$11</f>
        <v>#DIV/0!</v>
      </c>
      <c r="J18" s="297" t="e">
        <f>'DATOS HOSPI'!$T$11</f>
        <v>#DIV/0!</v>
      </c>
      <c r="K18" s="297" t="e">
        <f>'DATOS HOSPI'!$V$11</f>
        <v>#DIV/0!</v>
      </c>
      <c r="L18" s="333" t="e">
        <f>'DATOS HOSPI'!$X$11</f>
        <v>#DIV/0!</v>
      </c>
      <c r="M18" s="297" t="e">
        <f>'DATOS HOSPI'!$Z$11</f>
        <v>#DIV/0!</v>
      </c>
      <c r="N18" s="265" t="e">
        <f t="shared" si="1"/>
        <v>#DIV/0!</v>
      </c>
    </row>
    <row r="19" spans="1:14">
      <c r="A19" s="289" t="s">
        <v>255</v>
      </c>
      <c r="B19" s="290">
        <v>1</v>
      </c>
      <c r="C19" s="290">
        <v>1</v>
      </c>
      <c r="D19" s="290">
        <v>1</v>
      </c>
      <c r="E19" s="290">
        <v>1</v>
      </c>
      <c r="F19" s="290">
        <v>1</v>
      </c>
      <c r="G19" s="290">
        <v>1</v>
      </c>
      <c r="H19" s="290">
        <v>0.5</v>
      </c>
      <c r="I19" s="290" t="e">
        <f t="shared" ref="I19:M19" si="5">I18/I17</f>
        <v>#DIV/0!</v>
      </c>
      <c r="J19" s="290" t="e">
        <f t="shared" si="5"/>
        <v>#DIV/0!</v>
      </c>
      <c r="K19" s="290" t="e">
        <f t="shared" si="5"/>
        <v>#DIV/0!</v>
      </c>
      <c r="L19" s="290" t="e">
        <f t="shared" si="5"/>
        <v>#DIV/0!</v>
      </c>
      <c r="M19" s="290" t="e">
        <f t="shared" si="5"/>
        <v>#DIV/0!</v>
      </c>
      <c r="N19" s="265" t="e">
        <f t="shared" si="1"/>
        <v>#DIV/0!</v>
      </c>
    </row>
    <row r="20" spans="1:14">
      <c r="A20" s="292" t="s">
        <v>330</v>
      </c>
      <c r="B20" s="293">
        <v>0.01</v>
      </c>
      <c r="C20" s="294">
        <v>0.01</v>
      </c>
      <c r="D20" s="294">
        <v>0.01</v>
      </c>
      <c r="E20" s="294">
        <v>0.01</v>
      </c>
      <c r="F20" s="294">
        <v>0.01</v>
      </c>
      <c r="G20" s="294">
        <v>0.01</v>
      </c>
      <c r="H20" s="294">
        <v>0.01</v>
      </c>
      <c r="I20" s="294">
        <v>0.01</v>
      </c>
      <c r="J20" s="294">
        <v>0.01</v>
      </c>
      <c r="K20" s="294">
        <v>0.01</v>
      </c>
      <c r="L20" s="294">
        <v>0.01</v>
      </c>
      <c r="M20" s="295">
        <v>0.01</v>
      </c>
      <c r="N20" s="296">
        <f t="shared" si="1"/>
        <v>9.9999999999999985E-3</v>
      </c>
    </row>
    <row r="21" spans="1:14">
      <c r="A21" s="286" t="s">
        <v>254</v>
      </c>
      <c r="B21" s="297">
        <f>'DATOS HOSPI'!$D$13</f>
        <v>0</v>
      </c>
      <c r="C21" s="297">
        <f>'DATOS HOSPI'!$F$13</f>
        <v>0</v>
      </c>
      <c r="D21" s="297">
        <f>'DATOS HOSPI'!$H$13</f>
        <v>1.6759776536312849E-2</v>
      </c>
      <c r="E21" s="297">
        <f>'DATOS HOSPI'!$J$13</f>
        <v>1.4388489208633094E-2</v>
      </c>
      <c r="F21" s="297">
        <f>'DATOS HOSPI'!$L$13</f>
        <v>2.0134228187919462E-2</v>
      </c>
      <c r="G21" s="297">
        <f>'DATOS HOSPI'!$N$13</f>
        <v>5.3191489361702126E-3</v>
      </c>
      <c r="H21" s="297">
        <f>'DATOS HOSPI'!$P$13</f>
        <v>2.0100502512562814E-2</v>
      </c>
      <c r="I21" s="297" t="e">
        <f>'DATOS HOSPI'!$R$13</f>
        <v>#DIV/0!</v>
      </c>
      <c r="J21" s="297" t="e">
        <f>'DATOS HOSPI'!$T$13</f>
        <v>#DIV/0!</v>
      </c>
      <c r="K21" s="297" t="e">
        <f>'DATOS HOSPI'!$V$13</f>
        <v>#DIV/0!</v>
      </c>
      <c r="L21" s="297" t="e">
        <f>'DATOS HOSPI'!$X$13</f>
        <v>#DIV/0!</v>
      </c>
      <c r="M21" s="297" t="e">
        <f>'DATOS HOSPI'!$Z$13</f>
        <v>#DIV/0!</v>
      </c>
      <c r="N21" s="265" t="e">
        <f t="shared" si="1"/>
        <v>#DIV/0!</v>
      </c>
    </row>
    <row r="22" spans="1:14">
      <c r="A22" s="289" t="s">
        <v>255</v>
      </c>
      <c r="B22" s="570">
        <v>0.01</v>
      </c>
      <c r="C22" s="570">
        <v>0.01</v>
      </c>
      <c r="D22" s="290">
        <f t="shared" ref="D22:F22" si="6">D20/D21</f>
        <v>0.59666666666666668</v>
      </c>
      <c r="E22" s="290">
        <f t="shared" si="6"/>
        <v>0.69499999999999995</v>
      </c>
      <c r="F22" s="290">
        <f t="shared" si="6"/>
        <v>0.4966666666666667</v>
      </c>
      <c r="G22" s="290">
        <v>1</v>
      </c>
      <c r="H22" s="290">
        <v>0.5</v>
      </c>
      <c r="I22" s="290" t="e">
        <f t="shared" ref="I22:M22" si="7">I21/I20</f>
        <v>#DIV/0!</v>
      </c>
      <c r="J22" s="290" t="e">
        <f t="shared" si="7"/>
        <v>#DIV/0!</v>
      </c>
      <c r="K22" s="290" t="e">
        <f t="shared" si="7"/>
        <v>#DIV/0!</v>
      </c>
      <c r="L22" s="290" t="e">
        <f t="shared" si="7"/>
        <v>#DIV/0!</v>
      </c>
      <c r="M22" s="290" t="e">
        <f t="shared" si="7"/>
        <v>#DIV/0!</v>
      </c>
      <c r="N22" s="265" t="e">
        <f t="shared" si="1"/>
        <v>#DIV/0!</v>
      </c>
    </row>
    <row r="23" spans="1:14">
      <c r="A23" s="292" t="s">
        <v>259</v>
      </c>
      <c r="B23" s="543">
        <v>0.15</v>
      </c>
      <c r="C23" s="543">
        <v>0.15</v>
      </c>
      <c r="D23" s="543">
        <v>0.15</v>
      </c>
      <c r="E23" s="543">
        <v>0.15</v>
      </c>
      <c r="F23" s="543">
        <v>0.15</v>
      </c>
      <c r="G23" s="543">
        <v>0.15</v>
      </c>
      <c r="H23" s="543">
        <v>0.01</v>
      </c>
      <c r="I23" s="543">
        <v>0.01</v>
      </c>
      <c r="J23" s="543">
        <v>0.01</v>
      </c>
      <c r="K23" s="543">
        <v>0.01</v>
      </c>
      <c r="L23" s="543">
        <v>0.01</v>
      </c>
      <c r="M23" s="543">
        <v>0.01</v>
      </c>
      <c r="N23" s="296">
        <v>5.0000000000000001E-3</v>
      </c>
    </row>
    <row r="24" spans="1:14">
      <c r="A24" s="286" t="s">
        <v>254</v>
      </c>
      <c r="B24" s="301">
        <f>'DATOS HOSPI'!$D$29</f>
        <v>7.3170731707317069E-2</v>
      </c>
      <c r="C24" s="301">
        <f>'DATOS HOSPI'!$F$29</f>
        <v>0.10256410256410256</v>
      </c>
      <c r="D24" s="301">
        <f>'DATOS HOSPI'!$H$29</f>
        <v>0.11731843575418995</v>
      </c>
      <c r="E24" s="301">
        <f>'DATOS HOSPI'!$J$29</f>
        <v>6.4748201438848921E-2</v>
      </c>
      <c r="F24" s="301">
        <f>'DATOS HOSPI'!$L$29</f>
        <v>8.7248322147651006E-2</v>
      </c>
      <c r="G24" s="301">
        <f>'DATOS HOSPI'!$N$29</f>
        <v>6.9148936170212769E-2</v>
      </c>
      <c r="H24" s="301">
        <f>'DATOS HOSPI'!$P$29</f>
        <v>4.5226130653266333E-2</v>
      </c>
      <c r="I24" s="301" t="e">
        <f>'DATOS HOSPI'!$R$29</f>
        <v>#DIV/0!</v>
      </c>
      <c r="J24" s="301" t="e">
        <f>'DATOS HOSPI'!$T$29</f>
        <v>#DIV/0!</v>
      </c>
      <c r="K24" s="301" t="e">
        <f>'DATOS HOSPI'!$V$29</f>
        <v>#DIV/0!</v>
      </c>
      <c r="L24" s="301" t="e">
        <f>'DATOS HOSPI'!$X$29</f>
        <v>#DIV/0!</v>
      </c>
      <c r="M24" s="301" t="e">
        <f>'DATOS HOSPI'!$Z$29</f>
        <v>#DIV/0!</v>
      </c>
      <c r="N24" s="265" t="e">
        <f t="shared" si="1"/>
        <v>#DIV/0!</v>
      </c>
    </row>
    <row r="25" spans="1:14">
      <c r="A25" s="289" t="s">
        <v>255</v>
      </c>
      <c r="B25" s="290">
        <v>1</v>
      </c>
      <c r="C25" s="290">
        <v>1</v>
      </c>
      <c r="D25" s="290">
        <v>1</v>
      </c>
      <c r="E25" s="290">
        <v>1</v>
      </c>
      <c r="F25" s="290">
        <v>1</v>
      </c>
      <c r="G25" s="290">
        <v>1</v>
      </c>
      <c r="H25" s="290">
        <v>1</v>
      </c>
      <c r="I25" s="290" t="e">
        <f t="shared" ref="I25:M25" si="8">I24/I23</f>
        <v>#DIV/0!</v>
      </c>
      <c r="J25" s="290" t="e">
        <f t="shared" si="8"/>
        <v>#DIV/0!</v>
      </c>
      <c r="K25" s="290" t="e">
        <f t="shared" si="8"/>
        <v>#DIV/0!</v>
      </c>
      <c r="L25" s="290" t="e">
        <f t="shared" si="8"/>
        <v>#DIV/0!</v>
      </c>
      <c r="M25" s="290" t="e">
        <f t="shared" si="8"/>
        <v>#DIV/0!</v>
      </c>
      <c r="N25" s="265" t="e">
        <f t="shared" si="1"/>
        <v>#DIV/0!</v>
      </c>
    </row>
    <row r="26" spans="1:14">
      <c r="A26" s="292" t="s">
        <v>261</v>
      </c>
      <c r="B26" s="302">
        <v>1</v>
      </c>
      <c r="C26" s="302">
        <v>1</v>
      </c>
      <c r="D26" s="302">
        <v>1</v>
      </c>
      <c r="E26" s="302">
        <v>1</v>
      </c>
      <c r="F26" s="302">
        <v>1</v>
      </c>
      <c r="G26" s="302">
        <v>1</v>
      </c>
      <c r="H26" s="302">
        <v>1</v>
      </c>
      <c r="I26" s="302">
        <v>1</v>
      </c>
      <c r="J26" s="302">
        <v>1</v>
      </c>
      <c r="K26" s="302">
        <v>1</v>
      </c>
      <c r="L26" s="302">
        <v>1</v>
      </c>
      <c r="M26" s="302">
        <v>1</v>
      </c>
      <c r="N26" s="296">
        <f t="shared" si="1"/>
        <v>1</v>
      </c>
    </row>
    <row r="27" spans="1:14">
      <c r="A27" s="286" t="s">
        <v>254</v>
      </c>
      <c r="B27" s="303">
        <f>'DATOS HOSPI'!$D$30</f>
        <v>1</v>
      </c>
      <c r="C27" s="303">
        <f>'DATOS HOSPI'!$F$30</f>
        <v>1</v>
      </c>
      <c r="D27" s="303">
        <f>'DATOS HOSPI'!$H$30</f>
        <v>1</v>
      </c>
      <c r="E27" s="303">
        <f>'DATOS HOSPI'!$J$30</f>
        <v>1</v>
      </c>
      <c r="F27" s="303">
        <f>'DATOS HOSPI'!$L$30</f>
        <v>1</v>
      </c>
      <c r="G27" s="303">
        <f>'DATOS HOSPI'!$N$30</f>
        <v>1</v>
      </c>
      <c r="H27" s="303">
        <f>'DATOS HOSPI'!$P$30</f>
        <v>1</v>
      </c>
      <c r="I27" s="303" t="e">
        <f>'DATOS HOSPI'!$R$30</f>
        <v>#DIV/0!</v>
      </c>
      <c r="J27" s="303" t="e">
        <f>'DATOS HOSPI'!$T$30</f>
        <v>#DIV/0!</v>
      </c>
      <c r="K27" s="303" t="e">
        <f>'DATOS HOSPI'!$V$30</f>
        <v>#DIV/0!</v>
      </c>
      <c r="L27" s="303" t="e">
        <f>'DATOS HOSPI'!$X$30</f>
        <v>#DIV/0!</v>
      </c>
      <c r="M27" s="303" t="e">
        <f>'DATOS HOSPI'!$Z$30</f>
        <v>#DIV/0!</v>
      </c>
      <c r="N27" s="265" t="e">
        <f t="shared" si="1"/>
        <v>#DIV/0!</v>
      </c>
    </row>
    <row r="28" spans="1:14">
      <c r="A28" s="289" t="s">
        <v>255</v>
      </c>
      <c r="B28" s="290">
        <f>B27/B26</f>
        <v>1</v>
      </c>
      <c r="C28" s="290">
        <f t="shared" ref="C28:M28" si="9">C27/C26</f>
        <v>1</v>
      </c>
      <c r="D28" s="290">
        <f t="shared" si="9"/>
        <v>1</v>
      </c>
      <c r="E28" s="290">
        <f t="shared" si="9"/>
        <v>1</v>
      </c>
      <c r="F28" s="290">
        <f t="shared" si="9"/>
        <v>1</v>
      </c>
      <c r="G28" s="290">
        <f t="shared" si="9"/>
        <v>1</v>
      </c>
      <c r="H28" s="290">
        <f t="shared" si="9"/>
        <v>1</v>
      </c>
      <c r="I28" s="290" t="e">
        <f t="shared" si="9"/>
        <v>#DIV/0!</v>
      </c>
      <c r="J28" s="290" t="e">
        <f t="shared" si="9"/>
        <v>#DIV/0!</v>
      </c>
      <c r="K28" s="290" t="e">
        <f t="shared" si="9"/>
        <v>#DIV/0!</v>
      </c>
      <c r="L28" s="290" t="e">
        <f t="shared" si="9"/>
        <v>#DIV/0!</v>
      </c>
      <c r="M28" s="290" t="e">
        <f t="shared" si="9"/>
        <v>#DIV/0!</v>
      </c>
      <c r="N28" s="265" t="e">
        <f t="shared" si="1"/>
        <v>#DIV/0!</v>
      </c>
    </row>
    <row r="29" spans="1:14">
      <c r="A29" s="292" t="s">
        <v>260</v>
      </c>
      <c r="B29" s="544">
        <v>0.02</v>
      </c>
      <c r="C29" s="302">
        <v>0.02</v>
      </c>
      <c r="D29" s="302">
        <v>0.02</v>
      </c>
      <c r="E29" s="302">
        <v>0.02</v>
      </c>
      <c r="F29" s="302">
        <v>0.02</v>
      </c>
      <c r="G29" s="302">
        <v>0.01</v>
      </c>
      <c r="H29" s="302">
        <v>0.01</v>
      </c>
      <c r="I29" s="302">
        <v>0.01</v>
      </c>
      <c r="J29" s="302">
        <v>0.01</v>
      </c>
      <c r="K29" s="302">
        <v>0.01</v>
      </c>
      <c r="L29" s="302">
        <v>0.01</v>
      </c>
      <c r="M29" s="302">
        <v>0.01</v>
      </c>
      <c r="N29" s="296">
        <f t="shared" si="1"/>
        <v>1.4166666666666669E-2</v>
      </c>
    </row>
    <row r="30" spans="1:14">
      <c r="A30" s="286" t="s">
        <v>254</v>
      </c>
      <c r="B30" s="303">
        <f>'DATOS HOSPI'!$D$32</f>
        <v>1.8292682926829267E-2</v>
      </c>
      <c r="C30" s="303">
        <f>'DATOS HOSPI'!$F$32</f>
        <v>1.9230769230769232E-2</v>
      </c>
      <c r="D30" s="303">
        <f>'DATOS HOSPI'!$H$32</f>
        <v>5.5865921787709499E-3</v>
      </c>
      <c r="E30" s="303">
        <f>'DATOS HOSPI'!$J$32</f>
        <v>2.1582733812949641E-2</v>
      </c>
      <c r="F30" s="303">
        <f>'DATOS HOSPI'!$L$32</f>
        <v>0</v>
      </c>
      <c r="G30" s="303">
        <f>'DATOS HOSPI'!$N$32</f>
        <v>1.0638297872340425E-2</v>
      </c>
      <c r="H30" s="303">
        <f>'DATOS HOSPI'!$P$32</f>
        <v>0</v>
      </c>
      <c r="I30" s="303" t="e">
        <f>'DATOS HOSPI'!$R$32</f>
        <v>#DIV/0!</v>
      </c>
      <c r="J30" s="303" t="e">
        <f>'DATOS HOSPI'!$T$32</f>
        <v>#DIV/0!</v>
      </c>
      <c r="K30" s="303" t="e">
        <f>'DATOS HOSPI'!$V$32</f>
        <v>#DIV/0!</v>
      </c>
      <c r="L30" s="303" t="e">
        <f>'DATOS HOSPI'!$X$32</f>
        <v>#DIV/0!</v>
      </c>
      <c r="M30" s="303" t="e">
        <f>'DATOS HOSPI'!$Z$32</f>
        <v>#DIV/0!</v>
      </c>
      <c r="N30" s="265" t="e">
        <f t="shared" si="1"/>
        <v>#DIV/0!</v>
      </c>
    </row>
    <row r="31" spans="1:14">
      <c r="A31" s="289" t="s">
        <v>255</v>
      </c>
      <c r="B31" s="290">
        <v>1</v>
      </c>
      <c r="C31" s="290">
        <v>1</v>
      </c>
      <c r="D31" s="290">
        <v>1</v>
      </c>
      <c r="E31" s="290">
        <v>1</v>
      </c>
      <c r="F31" s="290">
        <v>1</v>
      </c>
      <c r="G31" s="290">
        <v>1</v>
      </c>
      <c r="H31" s="290">
        <v>1</v>
      </c>
      <c r="I31" s="290" t="e">
        <f t="shared" ref="I31:M31" si="10">I30/I29</f>
        <v>#DIV/0!</v>
      </c>
      <c r="J31" s="290" t="e">
        <f t="shared" si="10"/>
        <v>#DIV/0!</v>
      </c>
      <c r="K31" s="290" t="e">
        <f t="shared" si="10"/>
        <v>#DIV/0!</v>
      </c>
      <c r="L31" s="290" t="e">
        <f t="shared" si="10"/>
        <v>#DIV/0!</v>
      </c>
      <c r="M31" s="290" t="e">
        <f t="shared" si="10"/>
        <v>#DIV/0!</v>
      </c>
      <c r="N31" s="265" t="e">
        <f t="shared" si="1"/>
        <v>#DIV/0!</v>
      </c>
    </row>
    <row r="32" spans="1:14">
      <c r="A32" s="292" t="s">
        <v>262</v>
      </c>
      <c r="B32" s="298">
        <v>50</v>
      </c>
      <c r="C32" s="298">
        <v>50</v>
      </c>
      <c r="D32" s="298">
        <v>50</v>
      </c>
      <c r="E32" s="298">
        <v>50</v>
      </c>
      <c r="F32" s="298">
        <v>50</v>
      </c>
      <c r="G32" s="298">
        <v>50</v>
      </c>
      <c r="H32" s="298">
        <v>50</v>
      </c>
      <c r="I32" s="298">
        <v>50</v>
      </c>
      <c r="J32" s="298">
        <v>50</v>
      </c>
      <c r="K32" s="298">
        <v>50</v>
      </c>
      <c r="L32" s="298">
        <v>50</v>
      </c>
      <c r="M32" s="298">
        <v>50</v>
      </c>
      <c r="N32" s="265">
        <f t="shared" si="1"/>
        <v>50</v>
      </c>
    </row>
    <row r="33" spans="1:16">
      <c r="A33" s="286" t="s">
        <v>254</v>
      </c>
      <c r="B33" s="393">
        <v>15</v>
      </c>
      <c r="C33" s="511">
        <f>'DATOS HOSPI'!$F$34</f>
        <v>5.0761421319796947</v>
      </c>
      <c r="D33" s="511">
        <f>'DATOS HOSPI'!$H$34</f>
        <v>9.5238095238095255</v>
      </c>
      <c r="E33" s="511">
        <f>'DATOS HOSPI'!$J$34</f>
        <v>16.574585635359114</v>
      </c>
      <c r="F33" s="511">
        <f>'DATOS HOSPI'!$L$34</f>
        <v>5.2910052910052912</v>
      </c>
      <c r="G33" s="511">
        <f>'DATOS HOSPI'!$N$34</f>
        <v>4.8076923076923084</v>
      </c>
      <c r="H33" s="511">
        <f>'DATOS HOSPI'!$P$34</f>
        <v>12.820512820512819</v>
      </c>
      <c r="I33" s="393" t="e">
        <f>'DATOS HOSPI'!$R$34</f>
        <v>#DIV/0!</v>
      </c>
      <c r="J33" s="393" t="e">
        <f>'DATOS HOSPI'!$T$34</f>
        <v>#DIV/0!</v>
      </c>
      <c r="K33" s="393" t="e">
        <f>'DATOS HOSPI'!$V$34</f>
        <v>#DIV/0!</v>
      </c>
      <c r="L33" s="393" t="e">
        <f>'DATOS HOSPI'!$X$34</f>
        <v>#DIV/0!</v>
      </c>
      <c r="M33" s="393" t="e">
        <f>'DATOS HOSPI'!$Z$34</f>
        <v>#DIV/0!</v>
      </c>
      <c r="N33" s="265" t="e">
        <f t="shared" si="1"/>
        <v>#DIV/0!</v>
      </c>
    </row>
    <row r="34" spans="1:16">
      <c r="A34" s="289" t="s">
        <v>255</v>
      </c>
      <c r="B34" s="290">
        <v>1</v>
      </c>
      <c r="C34" s="290">
        <v>1</v>
      </c>
      <c r="D34" s="290">
        <v>1</v>
      </c>
      <c r="E34" s="290">
        <v>1</v>
      </c>
      <c r="F34" s="290">
        <v>1</v>
      </c>
      <c r="G34" s="290">
        <v>1</v>
      </c>
      <c r="H34" s="290">
        <f t="shared" ref="H34:M34" si="11">H33/H32</f>
        <v>0.25641025641025639</v>
      </c>
      <c r="I34" s="290" t="e">
        <f t="shared" si="11"/>
        <v>#DIV/0!</v>
      </c>
      <c r="J34" s="290" t="e">
        <f t="shared" si="11"/>
        <v>#DIV/0!</v>
      </c>
      <c r="K34" s="290" t="e">
        <f t="shared" si="11"/>
        <v>#DIV/0!</v>
      </c>
      <c r="L34" s="290" t="e">
        <f t="shared" si="11"/>
        <v>#DIV/0!</v>
      </c>
      <c r="M34" s="290" t="e">
        <f t="shared" si="11"/>
        <v>#DIV/0!</v>
      </c>
      <c r="N34" s="265" t="e">
        <f t="shared" si="1"/>
        <v>#DIV/0!</v>
      </c>
    </row>
    <row r="35" spans="1:16" ht="31.5" hidden="1">
      <c r="A35" s="756" t="s">
        <v>192</v>
      </c>
      <c r="B35" s="757"/>
      <c r="C35" s="757"/>
      <c r="D35" s="757"/>
      <c r="E35" s="757"/>
      <c r="F35" s="757"/>
      <c r="G35" s="757"/>
      <c r="H35" s="757"/>
      <c r="I35" s="757"/>
      <c r="J35" s="757"/>
      <c r="K35" s="757"/>
      <c r="L35" s="757"/>
      <c r="M35" s="758"/>
    </row>
    <row r="36" spans="1:16" ht="16.5" hidden="1" thickBot="1">
      <c r="A36" s="305" t="s">
        <v>252</v>
      </c>
      <c r="B36" s="306">
        <v>41275</v>
      </c>
      <c r="C36" s="306">
        <v>41306</v>
      </c>
      <c r="D36" s="306">
        <v>41334</v>
      </c>
      <c r="E36" s="306">
        <v>41365</v>
      </c>
      <c r="F36" s="306">
        <v>41395</v>
      </c>
      <c r="G36" s="306">
        <v>41426</v>
      </c>
      <c r="H36" s="306">
        <v>41456</v>
      </c>
      <c r="I36" s="306">
        <v>41487</v>
      </c>
      <c r="J36" s="306">
        <v>41518</v>
      </c>
      <c r="K36" s="306">
        <v>41548</v>
      </c>
      <c r="L36" s="306">
        <v>41579</v>
      </c>
      <c r="M36" s="307">
        <v>41609</v>
      </c>
      <c r="N36" s="308" t="s">
        <v>21</v>
      </c>
    </row>
    <row r="37" spans="1:16" hidden="1">
      <c r="A37" s="309" t="s">
        <v>311</v>
      </c>
      <c r="B37" s="310">
        <v>20</v>
      </c>
      <c r="C37" s="311">
        <v>20</v>
      </c>
      <c r="D37" s="311">
        <v>20</v>
      </c>
      <c r="E37" s="311">
        <v>20</v>
      </c>
      <c r="F37" s="311">
        <v>20</v>
      </c>
      <c r="G37" s="311">
        <v>20</v>
      </c>
      <c r="H37" s="311">
        <v>20</v>
      </c>
      <c r="I37" s="311">
        <v>20</v>
      </c>
      <c r="J37" s="311">
        <v>20</v>
      </c>
      <c r="K37" s="311">
        <v>20</v>
      </c>
      <c r="L37" s="311">
        <v>20</v>
      </c>
      <c r="M37" s="312">
        <v>20</v>
      </c>
      <c r="N37" s="313"/>
    </row>
    <row r="38" spans="1:16" hidden="1">
      <c r="A38" s="314" t="s">
        <v>254</v>
      </c>
      <c r="B38" s="288" t="e">
        <f>#REF!</f>
        <v>#REF!</v>
      </c>
      <c r="C38" s="288" t="e">
        <f>#REF!</f>
        <v>#REF!</v>
      </c>
      <c r="D38" s="288">
        <v>18.5</v>
      </c>
      <c r="E38" s="288" t="e">
        <f>#REF!</f>
        <v>#REF!</v>
      </c>
      <c r="F38" s="288" t="e">
        <f>#REF!</f>
        <v>#REF!</v>
      </c>
      <c r="G38" s="288" t="e">
        <f>#REF!</f>
        <v>#REF!</v>
      </c>
      <c r="H38" s="288" t="e">
        <f>#REF!</f>
        <v>#REF!</v>
      </c>
      <c r="I38" s="288" t="e">
        <f>#REF!</f>
        <v>#REF!</v>
      </c>
      <c r="J38" s="288" t="e">
        <f>#REF!</f>
        <v>#REF!</v>
      </c>
      <c r="K38" s="288" t="e">
        <f>#REF!</f>
        <v>#REF!</v>
      </c>
      <c r="L38" s="288" t="e">
        <f>#REF!</f>
        <v>#REF!</v>
      </c>
      <c r="M38" s="288" t="e">
        <f>#REF!</f>
        <v>#REF!</v>
      </c>
      <c r="N38" s="296" t="e">
        <f>AVERAGE(B38:M38)</f>
        <v>#REF!</v>
      </c>
    </row>
    <row r="39" spans="1:16" hidden="1">
      <c r="A39" s="315" t="s">
        <v>255</v>
      </c>
      <c r="B39" s="290">
        <v>0.98</v>
      </c>
      <c r="C39" s="290">
        <v>1</v>
      </c>
      <c r="D39" s="290">
        <v>1</v>
      </c>
      <c r="E39" s="290">
        <v>0</v>
      </c>
      <c r="F39" s="290">
        <v>0</v>
      </c>
      <c r="G39" s="290">
        <v>0</v>
      </c>
      <c r="H39" s="290">
        <v>0</v>
      </c>
      <c r="I39" s="290">
        <v>0</v>
      </c>
      <c r="J39" s="290">
        <v>0</v>
      </c>
      <c r="K39" s="290">
        <v>0</v>
      </c>
      <c r="L39" s="290">
        <v>0</v>
      </c>
      <c r="M39" s="290">
        <v>0</v>
      </c>
      <c r="N39" s="316">
        <f>AVERAGE(B39:M39)</f>
        <v>0.24833333333333332</v>
      </c>
    </row>
    <row r="40" spans="1:16" hidden="1">
      <c r="A40" s="317" t="s">
        <v>312</v>
      </c>
      <c r="B40" s="298">
        <v>3</v>
      </c>
      <c r="C40" s="299">
        <v>3</v>
      </c>
      <c r="D40" s="299">
        <v>3</v>
      </c>
      <c r="E40" s="299">
        <v>3</v>
      </c>
      <c r="F40" s="299">
        <v>3</v>
      </c>
      <c r="G40" s="299">
        <v>3</v>
      </c>
      <c r="H40" s="299">
        <v>3</v>
      </c>
      <c r="I40" s="299">
        <v>3</v>
      </c>
      <c r="J40" s="299">
        <v>3</v>
      </c>
      <c r="K40" s="299">
        <v>3</v>
      </c>
      <c r="L40" s="299">
        <v>3</v>
      </c>
      <c r="M40" s="300">
        <v>3</v>
      </c>
      <c r="N40" s="296"/>
    </row>
    <row r="41" spans="1:16" hidden="1">
      <c r="A41" s="314" t="s">
        <v>254</v>
      </c>
      <c r="B41" s="288">
        <v>0</v>
      </c>
      <c r="C41" s="318">
        <v>0</v>
      </c>
      <c r="D41" s="288">
        <v>4.5599999999999996</v>
      </c>
      <c r="E41" s="318">
        <v>0</v>
      </c>
      <c r="F41" s="288">
        <v>0</v>
      </c>
      <c r="G41" s="318">
        <v>0</v>
      </c>
      <c r="H41" s="288">
        <v>0</v>
      </c>
      <c r="I41" s="318">
        <v>0</v>
      </c>
      <c r="J41" s="288">
        <v>0</v>
      </c>
      <c r="K41" s="318">
        <v>0</v>
      </c>
      <c r="L41" s="288">
        <v>0</v>
      </c>
      <c r="M41" s="318">
        <v>0</v>
      </c>
      <c r="N41" s="296">
        <f>AVERAGE(B41:M41)</f>
        <v>0.37999999999999995</v>
      </c>
    </row>
    <row r="42" spans="1:16" hidden="1">
      <c r="A42" s="315" t="s">
        <v>255</v>
      </c>
      <c r="B42" s="290">
        <v>0</v>
      </c>
      <c r="C42" s="290">
        <v>0</v>
      </c>
      <c r="D42" s="290">
        <v>1</v>
      </c>
      <c r="E42" s="290">
        <v>0</v>
      </c>
      <c r="F42" s="290">
        <v>0</v>
      </c>
      <c r="G42" s="290">
        <v>0</v>
      </c>
      <c r="H42" s="290">
        <v>0</v>
      </c>
      <c r="I42" s="290">
        <v>0</v>
      </c>
      <c r="J42" s="290">
        <v>0</v>
      </c>
      <c r="K42" s="290">
        <v>0</v>
      </c>
      <c r="L42" s="290">
        <v>0</v>
      </c>
      <c r="M42" s="290">
        <v>0</v>
      </c>
      <c r="N42" s="316">
        <f>AVERAGE(B42:M42)</f>
        <v>8.3333333333333329E-2</v>
      </c>
      <c r="P42" s="319"/>
    </row>
    <row r="43" spans="1:16" hidden="1">
      <c r="A43" s="317" t="s">
        <v>313</v>
      </c>
      <c r="B43" s="293">
        <v>0.9</v>
      </c>
      <c r="C43" s="294">
        <v>0.9</v>
      </c>
      <c r="D43" s="294">
        <v>0.9</v>
      </c>
      <c r="E43" s="294">
        <v>0.9</v>
      </c>
      <c r="F43" s="294">
        <v>0.9</v>
      </c>
      <c r="G43" s="294">
        <v>0.9</v>
      </c>
      <c r="H43" s="294">
        <v>0.9</v>
      </c>
      <c r="I43" s="294">
        <v>0.9</v>
      </c>
      <c r="J43" s="294">
        <v>0.9</v>
      </c>
      <c r="K43" s="320">
        <v>0.9</v>
      </c>
      <c r="L43" s="294">
        <v>0.9</v>
      </c>
      <c r="M43" s="295">
        <v>0.9</v>
      </c>
      <c r="N43" s="296"/>
    </row>
    <row r="44" spans="1:16" hidden="1">
      <c r="A44" s="314" t="s">
        <v>254</v>
      </c>
      <c r="B44" s="297" t="e">
        <f>#REF!</f>
        <v>#REF!</v>
      </c>
      <c r="C44" s="297" t="e">
        <f>#REF!</f>
        <v>#REF!</v>
      </c>
      <c r="D44" s="297" t="e">
        <f>#REF!</f>
        <v>#REF!</v>
      </c>
      <c r="E44" s="297" t="e">
        <f>#REF!</f>
        <v>#REF!</v>
      </c>
      <c r="F44" s="297" t="e">
        <f>#REF!</f>
        <v>#REF!</v>
      </c>
      <c r="G44" s="297" t="e">
        <f>#REF!</f>
        <v>#REF!</v>
      </c>
      <c r="H44" s="297" t="e">
        <f>#REF!</f>
        <v>#REF!</v>
      </c>
      <c r="I44" s="297" t="e">
        <f>#REF!</f>
        <v>#REF!</v>
      </c>
      <c r="J44" s="297" t="e">
        <f>#REF!</f>
        <v>#REF!</v>
      </c>
      <c r="K44" s="297" t="e">
        <f>#REF!</f>
        <v>#REF!</v>
      </c>
      <c r="L44" s="297" t="e">
        <f>#REF!</f>
        <v>#REF!</v>
      </c>
      <c r="M44" s="297" t="e">
        <f>#REF!</f>
        <v>#REF!</v>
      </c>
      <c r="N44" s="296" t="e">
        <f>AVERAGE(B44:M44)</f>
        <v>#REF!</v>
      </c>
    </row>
    <row r="45" spans="1:16" hidden="1">
      <c r="A45" s="315" t="s">
        <v>255</v>
      </c>
      <c r="B45" s="290">
        <v>1</v>
      </c>
      <c r="C45" s="290" t="e">
        <f t="shared" ref="C45:M45" si="12">C44/C43</f>
        <v>#REF!</v>
      </c>
      <c r="D45" s="290">
        <v>1</v>
      </c>
      <c r="E45" s="290" t="e">
        <f t="shared" si="12"/>
        <v>#REF!</v>
      </c>
      <c r="F45" s="290" t="e">
        <f t="shared" si="12"/>
        <v>#REF!</v>
      </c>
      <c r="G45" s="290" t="e">
        <f t="shared" si="12"/>
        <v>#REF!</v>
      </c>
      <c r="H45" s="290" t="e">
        <f t="shared" si="12"/>
        <v>#REF!</v>
      </c>
      <c r="I45" s="290" t="e">
        <f t="shared" si="12"/>
        <v>#REF!</v>
      </c>
      <c r="J45" s="290" t="e">
        <f t="shared" si="12"/>
        <v>#REF!</v>
      </c>
      <c r="K45" s="290" t="e">
        <f t="shared" si="12"/>
        <v>#REF!</v>
      </c>
      <c r="L45" s="290" t="e">
        <f t="shared" si="12"/>
        <v>#REF!</v>
      </c>
      <c r="M45" s="290" t="e">
        <f t="shared" si="12"/>
        <v>#REF!</v>
      </c>
      <c r="N45" s="316" t="e">
        <f>AVERAGE(B45:M45)</f>
        <v>#REF!</v>
      </c>
    </row>
    <row r="46" spans="1:16" hidden="1">
      <c r="A46" s="317" t="s">
        <v>257</v>
      </c>
      <c r="B46" s="293">
        <v>1</v>
      </c>
      <c r="C46" s="294">
        <v>1</v>
      </c>
      <c r="D46" s="294">
        <v>1</v>
      </c>
      <c r="E46" s="294">
        <v>1</v>
      </c>
      <c r="F46" s="294">
        <v>1</v>
      </c>
      <c r="G46" s="294">
        <v>1</v>
      </c>
      <c r="H46" s="294">
        <v>1</v>
      </c>
      <c r="I46" s="294">
        <v>1</v>
      </c>
      <c r="J46" s="294">
        <v>1</v>
      </c>
      <c r="K46" s="320">
        <v>1</v>
      </c>
      <c r="L46" s="294">
        <v>1</v>
      </c>
      <c r="M46" s="295">
        <v>1</v>
      </c>
      <c r="N46" s="296"/>
    </row>
    <row r="47" spans="1:16" hidden="1">
      <c r="A47" s="314" t="s">
        <v>254</v>
      </c>
      <c r="B47" s="297">
        <v>1</v>
      </c>
      <c r="C47" s="321">
        <v>1</v>
      </c>
      <c r="D47" s="321">
        <v>1</v>
      </c>
      <c r="E47" s="321"/>
      <c r="F47" s="321"/>
      <c r="G47" s="321"/>
      <c r="H47" s="321"/>
      <c r="I47" s="321"/>
      <c r="J47" s="321"/>
      <c r="K47" s="322"/>
      <c r="L47" s="321"/>
      <c r="M47" s="323"/>
      <c r="N47" s="296">
        <f>AVERAGE(B47:M47)</f>
        <v>1</v>
      </c>
    </row>
    <row r="48" spans="1:16" hidden="1">
      <c r="A48" s="315" t="s">
        <v>255</v>
      </c>
      <c r="B48" s="290">
        <v>1</v>
      </c>
      <c r="C48" s="290">
        <v>1</v>
      </c>
      <c r="D48" s="290">
        <v>1</v>
      </c>
      <c r="E48" s="290">
        <v>0</v>
      </c>
      <c r="F48" s="290">
        <v>0</v>
      </c>
      <c r="G48" s="290">
        <v>0</v>
      </c>
      <c r="H48" s="290">
        <v>0</v>
      </c>
      <c r="I48" s="290">
        <v>0</v>
      </c>
      <c r="J48" s="290">
        <v>0</v>
      </c>
      <c r="K48" s="290">
        <v>0</v>
      </c>
      <c r="L48" s="290">
        <v>0</v>
      </c>
      <c r="M48" s="290">
        <v>0</v>
      </c>
      <c r="N48" s="316">
        <f>AVERAGE(B48:M48)</f>
        <v>0.25</v>
      </c>
    </row>
    <row r="49" spans="1:14" hidden="1">
      <c r="A49" s="317" t="s">
        <v>314</v>
      </c>
      <c r="B49" s="293">
        <v>0.05</v>
      </c>
      <c r="C49" s="294">
        <v>0.05</v>
      </c>
      <c r="D49" s="294">
        <v>0.05</v>
      </c>
      <c r="E49" s="294">
        <v>0.05</v>
      </c>
      <c r="F49" s="294">
        <v>0.05</v>
      </c>
      <c r="G49" s="294">
        <v>0.05</v>
      </c>
      <c r="H49" s="294">
        <v>0.05</v>
      </c>
      <c r="I49" s="294">
        <v>0.05</v>
      </c>
      <c r="J49" s="294">
        <v>0.05</v>
      </c>
      <c r="K49" s="320">
        <v>0.05</v>
      </c>
      <c r="L49" s="294">
        <v>0.05</v>
      </c>
      <c r="M49" s="295">
        <v>0.05</v>
      </c>
      <c r="N49" s="296"/>
    </row>
    <row r="50" spans="1:14" hidden="1">
      <c r="A50" s="286" t="s">
        <v>254</v>
      </c>
      <c r="B50" s="304" t="e">
        <f>#REF!</f>
        <v>#REF!</v>
      </c>
      <c r="C50" s="304" t="e">
        <f>#REF!</f>
        <v>#REF!</v>
      </c>
      <c r="D50" s="304" t="e">
        <f>#REF!</f>
        <v>#REF!</v>
      </c>
      <c r="E50" s="304" t="e">
        <f>#REF!</f>
        <v>#REF!</v>
      </c>
      <c r="F50" s="304" t="e">
        <f>#REF!</f>
        <v>#REF!</v>
      </c>
      <c r="G50" s="304" t="e">
        <f>#REF!</f>
        <v>#REF!</v>
      </c>
      <c r="H50" s="304" t="e">
        <f>#REF!</f>
        <v>#REF!</v>
      </c>
      <c r="I50" s="304" t="e">
        <f>#REF!</f>
        <v>#REF!</v>
      </c>
      <c r="J50" s="304" t="e">
        <f>#REF!</f>
        <v>#REF!</v>
      </c>
      <c r="K50" s="304" t="e">
        <f>#REF!</f>
        <v>#REF!</v>
      </c>
      <c r="L50" s="304" t="e">
        <f>#REF!</f>
        <v>#REF!</v>
      </c>
      <c r="M50" s="304" t="e">
        <f>#REF!</f>
        <v>#REF!</v>
      </c>
      <c r="N50" s="296" t="e">
        <f>AVERAGE(B50:M50)</f>
        <v>#REF!</v>
      </c>
    </row>
    <row r="51" spans="1:14" hidden="1">
      <c r="A51" s="289" t="s">
        <v>255</v>
      </c>
      <c r="B51" s="290" t="e">
        <f>B50/B49</f>
        <v>#REF!</v>
      </c>
      <c r="C51" s="290" t="e">
        <f t="shared" ref="C51:M51" si="13">C50/C49</f>
        <v>#REF!</v>
      </c>
      <c r="D51" s="290" t="e">
        <f t="shared" si="13"/>
        <v>#REF!</v>
      </c>
      <c r="E51" s="290" t="e">
        <f t="shared" si="13"/>
        <v>#REF!</v>
      </c>
      <c r="F51" s="290" t="e">
        <f t="shared" si="13"/>
        <v>#REF!</v>
      </c>
      <c r="G51" s="290" t="e">
        <f t="shared" si="13"/>
        <v>#REF!</v>
      </c>
      <c r="H51" s="290" t="e">
        <f t="shared" si="13"/>
        <v>#REF!</v>
      </c>
      <c r="I51" s="290" t="e">
        <f t="shared" si="13"/>
        <v>#REF!</v>
      </c>
      <c r="J51" s="290" t="e">
        <f t="shared" si="13"/>
        <v>#REF!</v>
      </c>
      <c r="K51" s="290" t="e">
        <f t="shared" si="13"/>
        <v>#REF!</v>
      </c>
      <c r="L51" s="290" t="e">
        <f t="shared" si="13"/>
        <v>#REF!</v>
      </c>
      <c r="M51" s="290" t="e">
        <f t="shared" si="13"/>
        <v>#REF!</v>
      </c>
      <c r="N51" s="316" t="e">
        <f>AVERAGE(B51:M51)</f>
        <v>#REF!</v>
      </c>
    </row>
    <row r="52" spans="1:14">
      <c r="A52" s="292" t="s">
        <v>322</v>
      </c>
      <c r="B52" s="548">
        <v>0.01</v>
      </c>
      <c r="C52" s="548">
        <v>0.01</v>
      </c>
      <c r="D52" s="548">
        <v>0.01</v>
      </c>
      <c r="E52" s="548">
        <v>0.01</v>
      </c>
      <c r="F52" s="548">
        <v>0.01</v>
      </c>
      <c r="G52" s="548">
        <v>0.01</v>
      </c>
      <c r="H52" s="548">
        <v>0.01</v>
      </c>
      <c r="I52" s="355">
        <v>0.01</v>
      </c>
      <c r="J52" s="355">
        <v>0.01</v>
      </c>
      <c r="K52" s="355">
        <v>0.01</v>
      </c>
      <c r="L52" s="355">
        <v>0.01</v>
      </c>
      <c r="M52" s="355">
        <v>0.01</v>
      </c>
      <c r="N52" s="265">
        <f t="shared" ref="N52:N60" si="14">AVERAGE(B52:M52)</f>
        <v>9.9999999999999985E-3</v>
      </c>
    </row>
    <row r="53" spans="1:14">
      <c r="A53" s="286" t="s">
        <v>254</v>
      </c>
      <c r="B53" s="304">
        <f>'DATOS HOSPI'!$D$36</f>
        <v>0</v>
      </c>
      <c r="C53" s="304">
        <f>'DATOS HOSPI'!$F$36</f>
        <v>0</v>
      </c>
      <c r="D53" s="304">
        <f>'DATOS HOSPI'!$H$36</f>
        <v>0</v>
      </c>
      <c r="E53" s="304">
        <f>'DATOS HOSPI'!$H$36</f>
        <v>0</v>
      </c>
      <c r="F53" s="304">
        <f>'DATOS HOSPI'!$L$36</f>
        <v>0</v>
      </c>
      <c r="G53" s="304">
        <f>'DATOS HOSPI'!$N$36</f>
        <v>0</v>
      </c>
      <c r="H53" s="304">
        <f>'DATOS HOSPI'!$P$36</f>
        <v>0</v>
      </c>
      <c r="I53" s="304" t="e">
        <f>'DATOS HOSPI'!$R$36</f>
        <v>#DIV/0!</v>
      </c>
      <c r="J53" s="304" t="e">
        <f>'DATOS HOSPI'!$T$36</f>
        <v>#DIV/0!</v>
      </c>
      <c r="K53" s="304" t="e">
        <f>'DATOS HOSPI'!$V$36</f>
        <v>#DIV/0!</v>
      </c>
      <c r="L53" s="304" t="e">
        <f>'DATOS HOSPI'!$X$36</f>
        <v>#DIV/0!</v>
      </c>
      <c r="M53" s="304" t="e">
        <f>'DATOS HOSPI'!$Z$36</f>
        <v>#DIV/0!</v>
      </c>
      <c r="N53" s="265" t="e">
        <f t="shared" si="14"/>
        <v>#DIV/0!</v>
      </c>
    </row>
    <row r="54" spans="1:14">
      <c r="A54" s="289" t="s">
        <v>255</v>
      </c>
      <c r="B54" s="290">
        <v>1</v>
      </c>
      <c r="C54" s="290">
        <v>1</v>
      </c>
      <c r="D54" s="290">
        <v>1</v>
      </c>
      <c r="E54" s="290">
        <v>1</v>
      </c>
      <c r="F54" s="290">
        <v>1</v>
      </c>
      <c r="G54" s="290">
        <v>1</v>
      </c>
      <c r="H54" s="290">
        <v>1</v>
      </c>
      <c r="I54" s="290" t="e">
        <f t="shared" ref="I54:M54" si="15">I53/I52</f>
        <v>#DIV/0!</v>
      </c>
      <c r="J54" s="290" t="e">
        <f t="shared" si="15"/>
        <v>#DIV/0!</v>
      </c>
      <c r="K54" s="290" t="e">
        <f t="shared" si="15"/>
        <v>#DIV/0!</v>
      </c>
      <c r="L54" s="290" t="e">
        <f t="shared" si="15"/>
        <v>#DIV/0!</v>
      </c>
      <c r="M54" s="290" t="e">
        <f t="shared" si="15"/>
        <v>#DIV/0!</v>
      </c>
      <c r="N54" s="265" t="e">
        <f t="shared" si="14"/>
        <v>#DIV/0!</v>
      </c>
    </row>
    <row r="55" spans="1:14" ht="30">
      <c r="A55" s="292" t="s">
        <v>333</v>
      </c>
      <c r="B55" s="547">
        <v>5.0000000000000001E-3</v>
      </c>
      <c r="C55" s="354">
        <v>5.0000000000000001E-3</v>
      </c>
      <c r="D55" s="354">
        <v>5.0000000000000001E-3</v>
      </c>
      <c r="E55" s="354">
        <v>5.0000000000000001E-3</v>
      </c>
      <c r="F55" s="354">
        <v>5.0000000000000001E-3</v>
      </c>
      <c r="G55" s="354">
        <v>5.0000000000000001E-3</v>
      </c>
      <c r="H55" s="354">
        <v>5.0000000000000001E-3</v>
      </c>
      <c r="I55" s="354">
        <v>5.0000000000000001E-3</v>
      </c>
      <c r="J55" s="354">
        <v>5.0000000000000001E-3</v>
      </c>
      <c r="K55" s="354">
        <v>5.0000000000000001E-3</v>
      </c>
      <c r="L55" s="354">
        <v>5.0000000000000001E-3</v>
      </c>
      <c r="M55" s="354">
        <v>5.0000000000000001E-3</v>
      </c>
      <c r="N55" s="357">
        <v>5.0000000000000001E-3</v>
      </c>
    </row>
    <row r="56" spans="1:14">
      <c r="A56" s="286" t="s">
        <v>254</v>
      </c>
      <c r="B56" s="304">
        <f>'DATOS HOSPI'!$D$38</f>
        <v>0</v>
      </c>
      <c r="C56" s="304">
        <f>'DATOS HOSPI'!$F$38</f>
        <v>0</v>
      </c>
      <c r="D56" s="304">
        <f>'DATOS HOSPI'!$H$38</f>
        <v>0</v>
      </c>
      <c r="E56" s="304">
        <f>'DATOS HOSPI'!$J$38</f>
        <v>0</v>
      </c>
      <c r="F56" s="304">
        <f>'DATOS HOSPI'!$L$38</f>
        <v>0</v>
      </c>
      <c r="G56" s="304">
        <f>'DATOS HOSPI'!$N$38</f>
        <v>0</v>
      </c>
      <c r="H56" s="304">
        <f>'DATOS HOSPI'!$P$38</f>
        <v>0</v>
      </c>
      <c r="I56" s="304" t="e">
        <f>'DATOS HOSPI'!$R$38</f>
        <v>#DIV/0!</v>
      </c>
      <c r="J56" s="304" t="e">
        <f>'DATOS HOSPI'!$T$38</f>
        <v>#DIV/0!</v>
      </c>
      <c r="K56" s="304" t="e">
        <f>'DATOS HOSPI'!$V$38</f>
        <v>#DIV/0!</v>
      </c>
      <c r="L56" s="304" t="e">
        <f>'DATOS HOSPI'!$X$38</f>
        <v>#DIV/0!</v>
      </c>
      <c r="M56" s="304" t="e">
        <f>'DATOS HOSPI'!$Z$38</f>
        <v>#DIV/0!</v>
      </c>
      <c r="N56" s="265" t="e">
        <f t="shared" si="14"/>
        <v>#DIV/0!</v>
      </c>
    </row>
    <row r="57" spans="1:14">
      <c r="A57" s="289" t="s">
        <v>255</v>
      </c>
      <c r="B57" s="290">
        <v>1</v>
      </c>
      <c r="C57" s="290">
        <v>1</v>
      </c>
      <c r="D57" s="290">
        <v>1</v>
      </c>
      <c r="E57" s="290">
        <v>1</v>
      </c>
      <c r="F57" s="290">
        <v>1</v>
      </c>
      <c r="G57" s="290">
        <v>1</v>
      </c>
      <c r="H57" s="290">
        <v>1</v>
      </c>
      <c r="I57" s="290" t="e">
        <f t="shared" ref="I57:M57" si="16">I56/I55</f>
        <v>#DIV/0!</v>
      </c>
      <c r="J57" s="290" t="e">
        <f t="shared" si="16"/>
        <v>#DIV/0!</v>
      </c>
      <c r="K57" s="290" t="e">
        <f t="shared" si="16"/>
        <v>#DIV/0!</v>
      </c>
      <c r="L57" s="290" t="e">
        <f t="shared" si="16"/>
        <v>#DIV/0!</v>
      </c>
      <c r="M57" s="290" t="e">
        <f t="shared" si="16"/>
        <v>#DIV/0!</v>
      </c>
      <c r="N57" s="265" t="e">
        <f t="shared" si="14"/>
        <v>#DIV/0!</v>
      </c>
    </row>
    <row r="58" spans="1:14" ht="30">
      <c r="A58" s="292" t="s">
        <v>334</v>
      </c>
      <c r="B58" s="547">
        <v>5.0000000000000001E-3</v>
      </c>
      <c r="C58" s="354">
        <v>5.0000000000000001E-3</v>
      </c>
      <c r="D58" s="354">
        <v>5.0000000000000001E-3</v>
      </c>
      <c r="E58" s="354">
        <v>5.0000000000000001E-3</v>
      </c>
      <c r="F58" s="354">
        <v>5.0000000000000001E-3</v>
      </c>
      <c r="G58" s="354">
        <v>5.0000000000000001E-3</v>
      </c>
      <c r="H58" s="354">
        <v>5.0000000000000001E-3</v>
      </c>
      <c r="I58" s="354">
        <v>5.0000000000000001E-3</v>
      </c>
      <c r="J58" s="354">
        <v>5.0000000000000001E-3</v>
      </c>
      <c r="K58" s="354">
        <v>5.0000000000000001E-3</v>
      </c>
      <c r="L58" s="354">
        <v>5.0000000000000001E-3</v>
      </c>
      <c r="M58" s="354">
        <v>5.0000000000000001E-3</v>
      </c>
      <c r="N58" s="357">
        <v>5.0000000000000001E-3</v>
      </c>
    </row>
    <row r="59" spans="1:14">
      <c r="A59" s="286" t="s">
        <v>254</v>
      </c>
      <c r="B59" s="304">
        <f>'DATOS HOSPI'!$D$40</f>
        <v>0</v>
      </c>
      <c r="C59" s="304">
        <f>'DATOS HOSPI'!$F$40</f>
        <v>0</v>
      </c>
      <c r="D59" s="304">
        <f>'DATOS HOSPI'!$H$40</f>
        <v>0</v>
      </c>
      <c r="E59" s="304">
        <f>'DATOS HOSPI'!$J$40</f>
        <v>0</v>
      </c>
      <c r="F59" s="304">
        <f>'DATOS HOSPI'!$L$40</f>
        <v>0</v>
      </c>
      <c r="G59" s="304">
        <f>'DATOS HOSPI'!$N$40</f>
        <v>0</v>
      </c>
      <c r="H59" s="304">
        <f>'DATOS HOSPI'!$P$40</f>
        <v>0</v>
      </c>
      <c r="I59" s="304" t="e">
        <f>'DATOS HOSPI'!$R$40</f>
        <v>#DIV/0!</v>
      </c>
      <c r="J59" s="304" t="e">
        <f>'DATOS HOSPI'!$T$40</f>
        <v>#DIV/0!</v>
      </c>
      <c r="K59" s="304" t="e">
        <f>'DATOS HOSPI'!$V$40</f>
        <v>#DIV/0!</v>
      </c>
      <c r="L59" s="304" t="e">
        <f>'DATOS HOSPI'!$X$40</f>
        <v>#DIV/0!</v>
      </c>
      <c r="M59" s="304" t="e">
        <f>'DATOS HOSPI'!$Z$40</f>
        <v>#DIV/0!</v>
      </c>
      <c r="N59" s="265" t="e">
        <f t="shared" si="14"/>
        <v>#DIV/0!</v>
      </c>
    </row>
    <row r="60" spans="1:14">
      <c r="A60" s="289" t="s">
        <v>255</v>
      </c>
      <c r="B60" s="290">
        <v>1</v>
      </c>
      <c r="C60" s="290">
        <v>1</v>
      </c>
      <c r="D60" s="290">
        <v>1</v>
      </c>
      <c r="E60" s="290">
        <v>1</v>
      </c>
      <c r="F60" s="290">
        <v>1</v>
      </c>
      <c r="G60" s="290">
        <v>1</v>
      </c>
      <c r="H60" s="290">
        <v>1</v>
      </c>
      <c r="I60" s="290" t="e">
        <f t="shared" ref="I60:M60" si="17">I59/I58</f>
        <v>#DIV/0!</v>
      </c>
      <c r="J60" s="290" t="e">
        <f t="shared" si="17"/>
        <v>#DIV/0!</v>
      </c>
      <c r="K60" s="290" t="e">
        <f t="shared" si="17"/>
        <v>#DIV/0!</v>
      </c>
      <c r="L60" s="290" t="e">
        <f t="shared" si="17"/>
        <v>#DIV/0!</v>
      </c>
      <c r="M60" s="290" t="e">
        <f t="shared" si="17"/>
        <v>#DIV/0!</v>
      </c>
      <c r="N60" s="265" t="e">
        <f t="shared" si="14"/>
        <v>#DIV/0!</v>
      </c>
    </row>
    <row r="61" spans="1:14">
      <c r="A61" s="292" t="s">
        <v>335</v>
      </c>
      <c r="B61" s="548">
        <v>0.95</v>
      </c>
      <c r="C61" s="293">
        <v>0.95</v>
      </c>
      <c r="D61" s="293">
        <v>0.95</v>
      </c>
      <c r="E61" s="293">
        <v>0.95</v>
      </c>
      <c r="F61" s="293">
        <v>0.95</v>
      </c>
      <c r="G61" s="293">
        <v>0.95</v>
      </c>
      <c r="H61" s="293">
        <v>0.95</v>
      </c>
      <c r="I61" s="293">
        <v>0.95</v>
      </c>
      <c r="J61" s="293">
        <v>0.95</v>
      </c>
      <c r="K61" s="293">
        <v>0.95</v>
      </c>
      <c r="L61" s="293">
        <v>0.95</v>
      </c>
      <c r="M61" s="293">
        <v>0.95</v>
      </c>
      <c r="N61" s="356">
        <v>0.95</v>
      </c>
    </row>
    <row r="62" spans="1:14">
      <c r="A62" s="286" t="s">
        <v>254</v>
      </c>
      <c r="B62" s="304">
        <f>'DATOS HOSPI'!$C$43</f>
        <v>0.94</v>
      </c>
      <c r="C62" s="304">
        <f>'DATOS HOSPI'!$F$45</f>
        <v>0.95604395604395609</v>
      </c>
      <c r="D62" s="304">
        <v>0.96</v>
      </c>
      <c r="E62" s="304">
        <v>0.99</v>
      </c>
      <c r="F62" s="304">
        <v>0.99</v>
      </c>
      <c r="G62" s="304">
        <f>'DATOS HOSPI'!$M$43</f>
        <v>0.97</v>
      </c>
      <c r="H62" s="304">
        <f>'DATOS HOSPI'!$O$43</f>
        <v>0.99</v>
      </c>
      <c r="I62" s="304">
        <f>'DATOS HOSPI'!$R$43</f>
        <v>0</v>
      </c>
      <c r="J62" s="304">
        <f>'DATOS HOSPI'!$T$43</f>
        <v>0</v>
      </c>
      <c r="K62" s="304">
        <f>'DATOS HOSPI'!$V$43</f>
        <v>0</v>
      </c>
      <c r="L62" s="304">
        <f>'DATOS HOSPI'!$X$43</f>
        <v>0</v>
      </c>
      <c r="M62" s="304">
        <f>'DATOS HOSPI'!$Z$43</f>
        <v>0</v>
      </c>
      <c r="N62" s="265">
        <f t="shared" ref="N62:N66" si="18">AVERAGE(B62:M62)</f>
        <v>0.5663369963369963</v>
      </c>
    </row>
    <row r="63" spans="1:14">
      <c r="A63" s="289" t="s">
        <v>255</v>
      </c>
      <c r="B63" s="290">
        <f>B62/B61</f>
        <v>0.98947368421052628</v>
      </c>
      <c r="C63" s="290">
        <f t="shared" ref="C63:M63" si="19">C62/C61</f>
        <v>1.006362058993638</v>
      </c>
      <c r="D63" s="290">
        <f t="shared" si="19"/>
        <v>1.0105263157894737</v>
      </c>
      <c r="E63" s="290">
        <f t="shared" si="19"/>
        <v>1.0421052631578949</v>
      </c>
      <c r="F63" s="290">
        <f t="shared" si="19"/>
        <v>1.0421052631578949</v>
      </c>
      <c r="G63" s="290">
        <f t="shared" si="19"/>
        <v>1.0210526315789474</v>
      </c>
      <c r="H63" s="290">
        <f t="shared" si="19"/>
        <v>1.0421052631578949</v>
      </c>
      <c r="I63" s="290">
        <f t="shared" si="19"/>
        <v>0</v>
      </c>
      <c r="J63" s="290">
        <f t="shared" si="19"/>
        <v>0</v>
      </c>
      <c r="K63" s="290">
        <f t="shared" si="19"/>
        <v>0</v>
      </c>
      <c r="L63" s="290">
        <f t="shared" si="19"/>
        <v>0</v>
      </c>
      <c r="M63" s="290">
        <f t="shared" si="19"/>
        <v>0</v>
      </c>
      <c r="N63" s="265">
        <f t="shared" si="18"/>
        <v>0.59614420667052248</v>
      </c>
    </row>
    <row r="64" spans="1:14" ht="30">
      <c r="A64" s="292" t="s">
        <v>336</v>
      </c>
      <c r="B64" s="548">
        <v>0.95</v>
      </c>
      <c r="C64" s="293">
        <v>0.95</v>
      </c>
      <c r="D64" s="293">
        <v>0.95</v>
      </c>
      <c r="E64" s="293">
        <v>0.95</v>
      </c>
      <c r="F64" s="293">
        <v>0.95</v>
      </c>
      <c r="G64" s="293">
        <v>0.95</v>
      </c>
      <c r="H64" s="293">
        <v>0.95</v>
      </c>
      <c r="I64" s="293">
        <v>0.95</v>
      </c>
      <c r="J64" s="293">
        <v>0.95</v>
      </c>
      <c r="K64" s="293">
        <v>0.95</v>
      </c>
      <c r="L64" s="293">
        <v>0.95</v>
      </c>
      <c r="M64" s="293">
        <v>0.95</v>
      </c>
      <c r="N64" s="356">
        <v>0.95</v>
      </c>
    </row>
    <row r="65" spans="1:14">
      <c r="A65" s="286" t="s">
        <v>254</v>
      </c>
      <c r="B65" s="304">
        <f>'DATOS HOSPI'!$D$44</f>
        <v>0</v>
      </c>
      <c r="C65" s="304">
        <f>'DATOS HOSPI'!$E$44</f>
        <v>0.40600000000000003</v>
      </c>
      <c r="D65" s="304">
        <v>0.33</v>
      </c>
      <c r="E65" s="304">
        <v>0.14000000000000001</v>
      </c>
      <c r="F65" s="304">
        <v>0.24</v>
      </c>
      <c r="G65" s="304">
        <f>'DATOS HOSPI'!$M$44</f>
        <v>0.4</v>
      </c>
      <c r="H65" s="304">
        <f>'DATOS HOSPI'!$O$44</f>
        <v>0.62</v>
      </c>
      <c r="I65" s="304">
        <f>'DATOS HOSPI'!$R$44</f>
        <v>0</v>
      </c>
      <c r="J65" s="304">
        <f>'DATOS HOSPI'!$T$44</f>
        <v>0</v>
      </c>
      <c r="K65" s="304">
        <f>'DATOS HOSPI'!$V$44</f>
        <v>0</v>
      </c>
      <c r="L65" s="304">
        <f>'DATOS HOSPI'!$X$44</f>
        <v>0</v>
      </c>
      <c r="M65" s="304">
        <f>'DATOS HOSPI'!$Z$44</f>
        <v>0</v>
      </c>
      <c r="N65" s="265">
        <f t="shared" si="18"/>
        <v>0.17800000000000002</v>
      </c>
    </row>
    <row r="66" spans="1:14">
      <c r="A66" s="289" t="s">
        <v>255</v>
      </c>
      <c r="B66" s="290">
        <f>B65/B64</f>
        <v>0</v>
      </c>
      <c r="C66" s="290">
        <f t="shared" ref="C66:M66" si="20">C65/C64</f>
        <v>0.42736842105263162</v>
      </c>
      <c r="D66" s="290">
        <f t="shared" si="20"/>
        <v>0.3473684210526316</v>
      </c>
      <c r="E66" s="290">
        <f t="shared" si="20"/>
        <v>0.14736842105263159</v>
      </c>
      <c r="F66" s="290">
        <f t="shared" si="20"/>
        <v>0.25263157894736843</v>
      </c>
      <c r="G66" s="290">
        <f t="shared" si="20"/>
        <v>0.4210526315789474</v>
      </c>
      <c r="H66" s="290">
        <f t="shared" si="20"/>
        <v>0.65263157894736845</v>
      </c>
      <c r="I66" s="290">
        <f t="shared" si="20"/>
        <v>0</v>
      </c>
      <c r="J66" s="290">
        <f t="shared" si="20"/>
        <v>0</v>
      </c>
      <c r="K66" s="290">
        <f t="shared" si="20"/>
        <v>0</v>
      </c>
      <c r="L66" s="290">
        <f t="shared" si="20"/>
        <v>0</v>
      </c>
      <c r="M66" s="290">
        <f t="shared" si="20"/>
        <v>0</v>
      </c>
      <c r="N66" s="265">
        <f t="shared" si="18"/>
        <v>0.18736842105263155</v>
      </c>
    </row>
    <row r="67" spans="1:14">
      <c r="A67" s="292" t="s">
        <v>325</v>
      </c>
      <c r="B67" s="293">
        <v>0.5</v>
      </c>
      <c r="C67" s="293">
        <v>0.5</v>
      </c>
      <c r="D67" s="293">
        <v>0.5</v>
      </c>
      <c r="E67" s="293">
        <v>0.5</v>
      </c>
      <c r="F67" s="293">
        <v>0.5</v>
      </c>
      <c r="G67" s="293">
        <v>0.5</v>
      </c>
      <c r="H67" s="293">
        <v>0.5</v>
      </c>
      <c r="I67" s="293">
        <v>0.5</v>
      </c>
      <c r="J67" s="293">
        <v>0.5</v>
      </c>
      <c r="K67" s="293">
        <v>0.5</v>
      </c>
      <c r="L67" s="293">
        <v>0.5</v>
      </c>
      <c r="M67" s="293">
        <v>0.5</v>
      </c>
      <c r="N67" s="293">
        <v>0.5</v>
      </c>
    </row>
    <row r="68" spans="1:14">
      <c r="A68" s="286" t="s">
        <v>254</v>
      </c>
      <c r="B68" s="304">
        <f>'DATOS HOSPI'!$D$47</f>
        <v>0.29878048780487804</v>
      </c>
      <c r="C68" s="304">
        <f>'DATOS HOSPI'!$F$47</f>
        <v>0.58333333333333337</v>
      </c>
      <c r="D68" s="304">
        <f>'DATOS HOSPI'!$H$47</f>
        <v>0.59217877094972071</v>
      </c>
      <c r="E68" s="304">
        <f>'DATOS HOSPI'!$J$47</f>
        <v>0.49640287769784175</v>
      </c>
      <c r="F68" s="304">
        <f>'DATOS HOSPI'!$L$47</f>
        <v>0.53020134228187921</v>
      </c>
      <c r="G68" s="304">
        <f>'DATOS HOSPI'!$N$47</f>
        <v>0.71808510638297873</v>
      </c>
      <c r="H68" s="304">
        <f>'DATOS HOSPI'!$P$47</f>
        <v>0.6733668341708543</v>
      </c>
      <c r="I68" s="304" t="e">
        <f>'DATOS HOSPI'!$R$47</f>
        <v>#DIV/0!</v>
      </c>
      <c r="J68" s="304" t="e">
        <f>'DATOS HOSPI'!$T$47</f>
        <v>#DIV/0!</v>
      </c>
      <c r="K68" s="304" t="e">
        <f>'DATOS HOSPI'!$V$47</f>
        <v>#DIV/0!</v>
      </c>
      <c r="L68" s="304" t="e">
        <f>'DATOS HOSPI'!$X$47</f>
        <v>#DIV/0!</v>
      </c>
      <c r="M68" s="304" t="e">
        <f>'DATOS HOSPI'!$Z$47</f>
        <v>#DIV/0!</v>
      </c>
      <c r="N68" s="265" t="e">
        <f t="shared" ref="N68:N72" si="21">AVERAGE(B68:M68)</f>
        <v>#DIV/0!</v>
      </c>
    </row>
    <row r="69" spans="1:14">
      <c r="A69" s="289" t="s">
        <v>255</v>
      </c>
      <c r="B69" s="290">
        <f>B68/B67</f>
        <v>0.59756097560975607</v>
      </c>
      <c r="C69" s="290">
        <v>1</v>
      </c>
      <c r="D69" s="290">
        <v>1</v>
      </c>
      <c r="E69" s="290">
        <f t="shared" ref="E69:M69" si="22">E68/E67</f>
        <v>0.9928057553956835</v>
      </c>
      <c r="F69" s="290">
        <f t="shared" si="22"/>
        <v>1.0604026845637584</v>
      </c>
      <c r="G69" s="290">
        <f t="shared" si="22"/>
        <v>1.4361702127659575</v>
      </c>
      <c r="H69" s="290">
        <f t="shared" si="22"/>
        <v>1.3467336683417086</v>
      </c>
      <c r="I69" s="290" t="e">
        <f t="shared" si="22"/>
        <v>#DIV/0!</v>
      </c>
      <c r="J69" s="290" t="e">
        <f t="shared" si="22"/>
        <v>#DIV/0!</v>
      </c>
      <c r="K69" s="290" t="e">
        <f t="shared" si="22"/>
        <v>#DIV/0!</v>
      </c>
      <c r="L69" s="290" t="e">
        <f t="shared" si="22"/>
        <v>#DIV/0!</v>
      </c>
      <c r="M69" s="290" t="e">
        <f t="shared" si="22"/>
        <v>#DIV/0!</v>
      </c>
      <c r="N69" s="265" t="e">
        <f t="shared" si="21"/>
        <v>#DIV/0!</v>
      </c>
    </row>
    <row r="70" spans="1:14">
      <c r="A70" s="292" t="s">
        <v>337</v>
      </c>
      <c r="B70" s="293">
        <v>1</v>
      </c>
      <c r="C70" s="293">
        <v>1</v>
      </c>
      <c r="D70" s="293">
        <v>1</v>
      </c>
      <c r="E70" s="293">
        <v>1</v>
      </c>
      <c r="F70" s="293">
        <v>1</v>
      </c>
      <c r="G70" s="293">
        <v>1</v>
      </c>
      <c r="H70" s="293">
        <v>1</v>
      </c>
      <c r="I70" s="293">
        <v>1</v>
      </c>
      <c r="J70" s="293">
        <v>1</v>
      </c>
      <c r="K70" s="293">
        <v>1</v>
      </c>
      <c r="L70" s="293">
        <v>1</v>
      </c>
      <c r="M70" s="293">
        <v>1</v>
      </c>
      <c r="N70" s="265">
        <v>100</v>
      </c>
    </row>
    <row r="71" spans="1:14">
      <c r="A71" s="286" t="s">
        <v>254</v>
      </c>
      <c r="B71" s="304">
        <f>'DATOS HOSPI'!$D$49</f>
        <v>1</v>
      </c>
      <c r="C71" s="304">
        <f>'DATOS HOSPI'!$F$49</f>
        <v>1</v>
      </c>
      <c r="D71" s="304">
        <f>'DATOS HOSPI'!$H$49</f>
        <v>1</v>
      </c>
      <c r="E71" s="304">
        <f>'DATOS HOSPI'!$J$49</f>
        <v>1</v>
      </c>
      <c r="F71" s="304">
        <f>'DATOS HOSPI'!$L$49</f>
        <v>1</v>
      </c>
      <c r="G71" s="304">
        <f>'DATOS HOSPI'!$N$49</f>
        <v>1</v>
      </c>
      <c r="H71" s="304">
        <f>'DATOS HOSPI'!$P$49</f>
        <v>1</v>
      </c>
      <c r="I71" s="304" t="e">
        <f>'DATOS HOSPI'!$R$49</f>
        <v>#DIV/0!</v>
      </c>
      <c r="J71" s="304" t="e">
        <f>'DATOS HOSPI'!$T$49</f>
        <v>#DIV/0!</v>
      </c>
      <c r="K71" s="304" t="e">
        <f>'DATOS HOSPI'!$V$49</f>
        <v>#DIV/0!</v>
      </c>
      <c r="L71" s="304" t="e">
        <f>'DATOS HOSPI'!$X$49</f>
        <v>#DIV/0!</v>
      </c>
      <c r="M71" s="304" t="e">
        <f>'DATOS HOSPI'!$Z$49</f>
        <v>#DIV/0!</v>
      </c>
      <c r="N71" s="265" t="e">
        <f t="shared" si="21"/>
        <v>#DIV/0!</v>
      </c>
    </row>
    <row r="72" spans="1:14">
      <c r="A72" s="289" t="s">
        <v>255</v>
      </c>
      <c r="B72" s="290">
        <f>B71/B70</f>
        <v>1</v>
      </c>
      <c r="C72" s="290">
        <f t="shared" ref="C72:M72" si="23">C71/C70</f>
        <v>1</v>
      </c>
      <c r="D72" s="290">
        <f t="shared" si="23"/>
        <v>1</v>
      </c>
      <c r="E72" s="290">
        <f t="shared" si="23"/>
        <v>1</v>
      </c>
      <c r="F72" s="290">
        <f t="shared" si="23"/>
        <v>1</v>
      </c>
      <c r="G72" s="290">
        <f t="shared" si="23"/>
        <v>1</v>
      </c>
      <c r="H72" s="290">
        <f t="shared" si="23"/>
        <v>1</v>
      </c>
      <c r="I72" s="290" t="e">
        <f t="shared" si="23"/>
        <v>#DIV/0!</v>
      </c>
      <c r="J72" s="290" t="e">
        <f t="shared" si="23"/>
        <v>#DIV/0!</v>
      </c>
      <c r="K72" s="290" t="e">
        <f t="shared" si="23"/>
        <v>#DIV/0!</v>
      </c>
      <c r="L72" s="290" t="e">
        <f t="shared" si="23"/>
        <v>#DIV/0!</v>
      </c>
      <c r="M72" s="290" t="e">
        <f t="shared" si="23"/>
        <v>#DIV/0!</v>
      </c>
      <c r="N72" s="265" t="e">
        <f t="shared" si="21"/>
        <v>#DIV/0!</v>
      </c>
    </row>
  </sheetData>
  <mergeCells count="4">
    <mergeCell ref="A1:N1"/>
    <mergeCell ref="A2:N2"/>
    <mergeCell ref="A3:N3"/>
    <mergeCell ref="A35:M35"/>
  </mergeCells>
  <hyperlinks>
    <hyperlink ref="A3:M3" location="'GRÁF. HOSP'!A1" display="HOSPITALIZACIÓN" xr:uid="{00000000-0004-0000-0300-000000000000}"/>
    <hyperlink ref="A35:M35" location="'GRÁF. C.EXT'!A1" display="CONSULTA EXTERNA" xr:uid="{00000000-0004-0000-0300-000001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17"/>
  <sheetViews>
    <sheetView topLeftCell="A8" workbookViewId="0">
      <selection activeCell="B34" sqref="B34:B36"/>
    </sheetView>
  </sheetViews>
  <sheetFormatPr baseColWidth="10" defaultRowHeight="15.75"/>
  <cols>
    <col min="1" max="1" width="9" style="396" customWidth="1"/>
    <col min="2" max="2" width="32.25" style="396" customWidth="1"/>
    <col min="3" max="3" width="14" style="396" customWidth="1"/>
    <col min="4" max="17" width="6.625" style="396" customWidth="1"/>
    <col min="18" max="19" width="6.625" style="396" hidden="1" customWidth="1"/>
    <col min="20" max="25" width="6.25" style="396" hidden="1" customWidth="1"/>
    <col min="26" max="27" width="6.125" style="396" hidden="1" customWidth="1"/>
    <col min="28" max="16384" width="11" style="396"/>
  </cols>
  <sheetData>
    <row r="1" spans="1:27" ht="59.25" customHeight="1">
      <c r="A1" s="759" t="s">
        <v>339</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1"/>
    </row>
    <row r="2" spans="1:27" ht="30" customHeight="1">
      <c r="A2" s="762" t="s">
        <v>340</v>
      </c>
      <c r="B2" s="763"/>
      <c r="C2" s="763"/>
      <c r="D2" s="763"/>
      <c r="E2" s="763"/>
      <c r="F2" s="763"/>
      <c r="G2" s="763"/>
      <c r="H2" s="763"/>
      <c r="I2" s="763"/>
      <c r="J2" s="763"/>
      <c r="K2" s="763"/>
      <c r="L2" s="763"/>
      <c r="M2" s="763"/>
      <c r="N2" s="763"/>
      <c r="O2" s="763"/>
      <c r="P2" s="763"/>
      <c r="Q2" s="763"/>
      <c r="R2" s="763"/>
      <c r="S2" s="763"/>
      <c r="T2" s="763"/>
      <c r="U2" s="763"/>
      <c r="V2" s="763"/>
      <c r="W2" s="763"/>
      <c r="X2" s="763"/>
      <c r="Y2" s="763"/>
      <c r="Z2" s="763"/>
      <c r="AA2" s="764"/>
    </row>
    <row r="3" spans="1:27">
      <c r="A3" s="397" t="s">
        <v>341</v>
      </c>
      <c r="B3" s="398" t="s">
        <v>251</v>
      </c>
      <c r="C3" s="399"/>
      <c r="D3" s="765" t="s">
        <v>9</v>
      </c>
      <c r="E3" s="765"/>
      <c r="F3" s="765" t="s">
        <v>10</v>
      </c>
      <c r="G3" s="765"/>
      <c r="H3" s="765" t="s">
        <v>11</v>
      </c>
      <c r="I3" s="765"/>
      <c r="J3" s="765" t="s">
        <v>12</v>
      </c>
      <c r="K3" s="765"/>
      <c r="L3" s="765" t="s">
        <v>13</v>
      </c>
      <c r="M3" s="765"/>
      <c r="N3" s="765" t="s">
        <v>14</v>
      </c>
      <c r="O3" s="765"/>
      <c r="P3" s="765" t="s">
        <v>15</v>
      </c>
      <c r="Q3" s="765"/>
      <c r="R3" s="765" t="s">
        <v>16</v>
      </c>
      <c r="S3" s="765"/>
      <c r="T3" s="765" t="s">
        <v>17</v>
      </c>
      <c r="U3" s="765"/>
      <c r="V3" s="765" t="s">
        <v>18</v>
      </c>
      <c r="W3" s="765"/>
      <c r="X3" s="765" t="s">
        <v>19</v>
      </c>
      <c r="Y3" s="765"/>
      <c r="Z3" s="765" t="s">
        <v>20</v>
      </c>
      <c r="AA3" s="766"/>
    </row>
    <row r="4" spans="1:27" hidden="1">
      <c r="A4" s="767">
        <v>1</v>
      </c>
      <c r="B4" s="768" t="s">
        <v>342</v>
      </c>
      <c r="C4" s="400" t="s">
        <v>343</v>
      </c>
      <c r="D4" s="401" t="s">
        <v>344</v>
      </c>
      <c r="E4" s="402">
        <v>0.4</v>
      </c>
      <c r="F4" s="401" t="s">
        <v>344</v>
      </c>
      <c r="G4" s="402">
        <v>0.4</v>
      </c>
      <c r="H4" s="401" t="s">
        <v>344</v>
      </c>
      <c r="I4" s="402">
        <v>0.4</v>
      </c>
      <c r="J4" s="401" t="s">
        <v>344</v>
      </c>
      <c r="K4" s="402">
        <v>0.4</v>
      </c>
      <c r="L4" s="401" t="s">
        <v>344</v>
      </c>
      <c r="M4" s="402">
        <v>0.4</v>
      </c>
      <c r="N4" s="401" t="s">
        <v>344</v>
      </c>
      <c r="O4" s="402">
        <v>0.4</v>
      </c>
      <c r="P4" s="401" t="s">
        <v>344</v>
      </c>
      <c r="Q4" s="402">
        <v>0.4</v>
      </c>
      <c r="R4" s="401" t="s">
        <v>344</v>
      </c>
      <c r="S4" s="402">
        <v>0.4</v>
      </c>
      <c r="T4" s="401" t="s">
        <v>344</v>
      </c>
      <c r="U4" s="402">
        <v>0.4</v>
      </c>
      <c r="V4" s="401" t="s">
        <v>344</v>
      </c>
      <c r="W4" s="402">
        <v>0.4</v>
      </c>
      <c r="X4" s="401" t="s">
        <v>344</v>
      </c>
      <c r="Y4" s="402">
        <v>0.4</v>
      </c>
      <c r="Z4" s="401" t="s">
        <v>344</v>
      </c>
      <c r="AA4" s="403">
        <v>0.4</v>
      </c>
    </row>
    <row r="5" spans="1:27">
      <c r="A5" s="767"/>
      <c r="B5" s="768"/>
      <c r="C5" s="400" t="s">
        <v>345</v>
      </c>
      <c r="D5" s="401">
        <v>0</v>
      </c>
      <c r="E5" s="458">
        <f>D5/D6</f>
        <v>0</v>
      </c>
      <c r="F5" s="512">
        <v>0</v>
      </c>
      <c r="G5" s="458">
        <f t="shared" ref="G5:AA5" si="0">F5/F6</f>
        <v>0</v>
      </c>
      <c r="H5" s="512">
        <v>0</v>
      </c>
      <c r="I5" s="458">
        <f t="shared" si="0"/>
        <v>0</v>
      </c>
      <c r="J5" s="512">
        <v>0</v>
      </c>
      <c r="K5" s="458">
        <f t="shared" si="0"/>
        <v>0</v>
      </c>
      <c r="L5" s="512">
        <v>0</v>
      </c>
      <c r="M5" s="458">
        <f t="shared" si="0"/>
        <v>0</v>
      </c>
      <c r="N5" s="405">
        <v>0</v>
      </c>
      <c r="O5" s="458">
        <f t="shared" si="0"/>
        <v>0</v>
      </c>
      <c r="P5" s="405">
        <v>0</v>
      </c>
      <c r="Q5" s="458">
        <f t="shared" si="0"/>
        <v>0</v>
      </c>
      <c r="R5" s="405"/>
      <c r="S5" s="404" t="e">
        <f t="shared" si="0"/>
        <v>#DIV/0!</v>
      </c>
      <c r="T5" s="405"/>
      <c r="U5" s="404" t="e">
        <f t="shared" si="0"/>
        <v>#DIV/0!</v>
      </c>
      <c r="V5" s="404"/>
      <c r="W5" s="404" t="e">
        <f t="shared" si="0"/>
        <v>#DIV/0!</v>
      </c>
      <c r="X5" s="404"/>
      <c r="Y5" s="404" t="e">
        <f t="shared" si="0"/>
        <v>#DIV/0!</v>
      </c>
      <c r="Z5" s="404"/>
      <c r="AA5" s="404" t="e">
        <f t="shared" si="0"/>
        <v>#DIV/0!</v>
      </c>
    </row>
    <row r="6" spans="1:27" ht="36" customHeight="1">
      <c r="A6" s="767"/>
      <c r="B6" s="768"/>
      <c r="C6" s="400" t="s">
        <v>346</v>
      </c>
      <c r="D6" s="401">
        <v>2</v>
      </c>
      <c r="E6" s="401"/>
      <c r="F6" s="513">
        <v>5</v>
      </c>
      <c r="G6" s="401"/>
      <c r="H6" s="513">
        <v>2</v>
      </c>
      <c r="I6" s="401"/>
      <c r="J6" s="401">
        <v>4</v>
      </c>
      <c r="K6" s="401"/>
      <c r="L6" s="401">
        <v>5</v>
      </c>
      <c r="M6" s="401"/>
      <c r="N6" s="401">
        <v>15</v>
      </c>
      <c r="O6" s="401"/>
      <c r="P6" s="401">
        <v>16</v>
      </c>
      <c r="Q6" s="401"/>
      <c r="R6" s="401"/>
      <c r="S6" s="401"/>
      <c r="T6" s="401"/>
      <c r="U6" s="401"/>
      <c r="V6" s="401"/>
      <c r="W6" s="401"/>
      <c r="X6" s="401"/>
      <c r="Y6" s="401"/>
      <c r="Z6" s="401"/>
      <c r="AA6" s="401"/>
    </row>
    <row r="7" spans="1:27">
      <c r="A7" s="767">
        <v>2</v>
      </c>
      <c r="B7" s="786" t="s">
        <v>399</v>
      </c>
      <c r="C7" s="400" t="s">
        <v>343</v>
      </c>
      <c r="D7" s="401" t="s">
        <v>344</v>
      </c>
      <c r="E7" s="402">
        <v>0.4</v>
      </c>
      <c r="F7" s="513" t="s">
        <v>344</v>
      </c>
      <c r="G7" s="402">
        <v>0.4</v>
      </c>
      <c r="H7" s="513" t="s">
        <v>344</v>
      </c>
      <c r="I7" s="402">
        <v>0.4</v>
      </c>
      <c r="J7" s="401" t="s">
        <v>344</v>
      </c>
      <c r="K7" s="402">
        <v>0.4</v>
      </c>
      <c r="L7" s="401" t="s">
        <v>344</v>
      </c>
      <c r="M7" s="402">
        <v>0.4</v>
      </c>
      <c r="N7" s="401" t="s">
        <v>344</v>
      </c>
      <c r="O7" s="402">
        <v>0.4</v>
      </c>
      <c r="P7" s="401" t="s">
        <v>344</v>
      </c>
      <c r="Q7" s="402">
        <v>0.4</v>
      </c>
      <c r="R7" s="401" t="s">
        <v>344</v>
      </c>
      <c r="S7" s="402">
        <v>0.4</v>
      </c>
      <c r="T7" s="401" t="s">
        <v>344</v>
      </c>
      <c r="U7" s="402">
        <v>0.4</v>
      </c>
      <c r="V7" s="401" t="s">
        <v>344</v>
      </c>
      <c r="W7" s="402">
        <v>0.4</v>
      </c>
      <c r="X7" s="401" t="s">
        <v>344</v>
      </c>
      <c r="Y7" s="402">
        <v>0.4</v>
      </c>
      <c r="Z7" s="401" t="s">
        <v>344</v>
      </c>
      <c r="AA7" s="403">
        <v>0.4</v>
      </c>
    </row>
    <row r="8" spans="1:27" ht="16.5" customHeight="1">
      <c r="A8" s="767"/>
      <c r="B8" s="768"/>
      <c r="C8" s="400" t="s">
        <v>345</v>
      </c>
      <c r="D8" s="406"/>
      <c r="E8" s="404" t="e">
        <f>D8/D9</f>
        <v>#DIV/0!</v>
      </c>
      <c r="F8" s="514"/>
      <c r="G8" s="404" t="e">
        <f t="shared" ref="G8:AA8" si="1">F8/F9</f>
        <v>#DIV/0!</v>
      </c>
      <c r="H8" s="529"/>
      <c r="I8" s="404" t="e">
        <f t="shared" si="1"/>
        <v>#DIV/0!</v>
      </c>
      <c r="J8" s="512">
        <v>0</v>
      </c>
      <c r="K8" s="458">
        <f t="shared" si="1"/>
        <v>0</v>
      </c>
      <c r="L8" s="512">
        <v>40</v>
      </c>
      <c r="M8" s="458">
        <f t="shared" si="1"/>
        <v>3.4692107545533389E-2</v>
      </c>
      <c r="N8" s="512">
        <v>61</v>
      </c>
      <c r="O8" s="458">
        <f t="shared" si="1"/>
        <v>4.8800000000000003E-2</v>
      </c>
      <c r="P8" s="404"/>
      <c r="Q8" s="404" t="e">
        <f t="shared" si="1"/>
        <v>#DIV/0!</v>
      </c>
      <c r="R8" s="404"/>
      <c r="S8" s="404" t="e">
        <f t="shared" si="1"/>
        <v>#DIV/0!</v>
      </c>
      <c r="T8" s="404"/>
      <c r="U8" s="404" t="e">
        <f t="shared" si="1"/>
        <v>#DIV/0!</v>
      </c>
      <c r="V8" s="404"/>
      <c r="W8" s="404" t="e">
        <f t="shared" si="1"/>
        <v>#DIV/0!</v>
      </c>
      <c r="X8" s="404"/>
      <c r="Y8" s="404" t="e">
        <f t="shared" si="1"/>
        <v>#DIV/0!</v>
      </c>
      <c r="Z8" s="404"/>
      <c r="AA8" s="404" t="e">
        <f t="shared" si="1"/>
        <v>#DIV/0!</v>
      </c>
    </row>
    <row r="9" spans="1:27" ht="18" customHeight="1">
      <c r="A9" s="767"/>
      <c r="B9" s="768"/>
      <c r="C9" s="400" t="s">
        <v>346</v>
      </c>
      <c r="D9" s="401"/>
      <c r="E9" s="401"/>
      <c r="F9" s="513"/>
      <c r="G9" s="401"/>
      <c r="H9" s="513"/>
      <c r="I9" s="401"/>
      <c r="J9" s="401">
        <v>143</v>
      </c>
      <c r="K9" s="401"/>
      <c r="L9" s="401">
        <v>1153</v>
      </c>
      <c r="M9" s="401"/>
      <c r="N9" s="401">
        <v>1250</v>
      </c>
      <c r="O9" s="401"/>
      <c r="P9" s="401"/>
      <c r="Q9" s="401"/>
      <c r="R9" s="401"/>
      <c r="S9" s="401"/>
      <c r="T9" s="401"/>
      <c r="U9" s="401"/>
      <c r="V9" s="401"/>
      <c r="W9" s="401"/>
      <c r="X9" s="401"/>
      <c r="Y9" s="401"/>
      <c r="Z9" s="401"/>
      <c r="AA9" s="401"/>
    </row>
    <row r="10" spans="1:27">
      <c r="A10" s="767">
        <v>3</v>
      </c>
      <c r="B10" s="768" t="s">
        <v>400</v>
      </c>
      <c r="C10" s="400" t="s">
        <v>343</v>
      </c>
      <c r="D10" s="401" t="s">
        <v>344</v>
      </c>
      <c r="E10" s="402">
        <v>0.98</v>
      </c>
      <c r="F10" s="513" t="s">
        <v>344</v>
      </c>
      <c r="G10" s="402">
        <v>0.98</v>
      </c>
      <c r="H10" s="513" t="s">
        <v>344</v>
      </c>
      <c r="I10" s="402">
        <v>0.98</v>
      </c>
      <c r="J10" s="401" t="s">
        <v>344</v>
      </c>
      <c r="K10" s="402">
        <v>0.98</v>
      </c>
      <c r="L10" s="401" t="s">
        <v>344</v>
      </c>
      <c r="M10" s="402">
        <v>0.98</v>
      </c>
      <c r="N10" s="401" t="s">
        <v>344</v>
      </c>
      <c r="O10" s="402">
        <v>0.98</v>
      </c>
      <c r="P10" s="401" t="s">
        <v>344</v>
      </c>
      <c r="Q10" s="402">
        <v>0.98</v>
      </c>
      <c r="R10" s="401" t="s">
        <v>344</v>
      </c>
      <c r="S10" s="402">
        <v>0.98</v>
      </c>
      <c r="T10" s="401" t="s">
        <v>344</v>
      </c>
      <c r="U10" s="402">
        <v>0.98</v>
      </c>
      <c r="V10" s="401" t="s">
        <v>344</v>
      </c>
      <c r="W10" s="402">
        <v>0.98</v>
      </c>
      <c r="X10" s="401" t="s">
        <v>344</v>
      </c>
      <c r="Y10" s="402">
        <v>0.98</v>
      </c>
      <c r="Z10" s="401" t="s">
        <v>344</v>
      </c>
      <c r="AA10" s="403">
        <v>0.98</v>
      </c>
    </row>
    <row r="11" spans="1:27">
      <c r="A11" s="767"/>
      <c r="B11" s="768"/>
      <c r="C11" s="400" t="s">
        <v>345</v>
      </c>
      <c r="D11" s="431">
        <v>42</v>
      </c>
      <c r="E11" s="404">
        <f>D11/D12</f>
        <v>1</v>
      </c>
      <c r="F11" s="512">
        <v>38</v>
      </c>
      <c r="G11" s="404">
        <f t="shared" ref="G11:AA11" si="2">F11/F12</f>
        <v>1</v>
      </c>
      <c r="H11" s="512">
        <v>40</v>
      </c>
      <c r="I11" s="404">
        <f t="shared" si="2"/>
        <v>0.95238095238095233</v>
      </c>
      <c r="J11" s="512">
        <v>37</v>
      </c>
      <c r="K11" s="458">
        <f t="shared" si="2"/>
        <v>0.88095238095238093</v>
      </c>
      <c r="L11" s="512">
        <v>35</v>
      </c>
      <c r="M11" s="458">
        <f t="shared" si="2"/>
        <v>0.875</v>
      </c>
      <c r="N11" s="512">
        <v>20</v>
      </c>
      <c r="O11" s="458">
        <f t="shared" si="2"/>
        <v>0.47619047619047616</v>
      </c>
      <c r="P11" s="512">
        <v>6</v>
      </c>
      <c r="Q11" s="458">
        <f t="shared" si="2"/>
        <v>0.14285714285714285</v>
      </c>
      <c r="R11" s="404"/>
      <c r="S11" s="404" t="e">
        <f t="shared" si="2"/>
        <v>#DIV/0!</v>
      </c>
      <c r="T11" s="404"/>
      <c r="U11" s="404" t="e">
        <f t="shared" si="2"/>
        <v>#DIV/0!</v>
      </c>
      <c r="V11" s="404"/>
      <c r="W11" s="404" t="e">
        <f t="shared" si="2"/>
        <v>#DIV/0!</v>
      </c>
      <c r="X11" s="404"/>
      <c r="Y11" s="404" t="e">
        <f t="shared" si="2"/>
        <v>#DIV/0!</v>
      </c>
      <c r="Z11" s="404"/>
      <c r="AA11" s="404" t="e">
        <f t="shared" si="2"/>
        <v>#DIV/0!</v>
      </c>
    </row>
    <row r="12" spans="1:27" ht="30">
      <c r="A12" s="767"/>
      <c r="B12" s="768"/>
      <c r="C12" s="400" t="s">
        <v>346</v>
      </c>
      <c r="D12" s="401">
        <v>42</v>
      </c>
      <c r="E12" s="401"/>
      <c r="F12" s="513">
        <v>38</v>
      </c>
      <c r="G12" s="401"/>
      <c r="H12" s="513">
        <v>42</v>
      </c>
      <c r="I12" s="401"/>
      <c r="J12" s="401">
        <v>42</v>
      </c>
      <c r="K12" s="401"/>
      <c r="L12" s="401">
        <v>40</v>
      </c>
      <c r="M12" s="401"/>
      <c r="N12" s="401">
        <v>42</v>
      </c>
      <c r="O12" s="401"/>
      <c r="P12" s="401">
        <v>42</v>
      </c>
      <c r="Q12" s="401"/>
      <c r="R12" s="401"/>
      <c r="S12" s="401"/>
      <c r="T12" s="401"/>
      <c r="U12" s="401"/>
      <c r="V12" s="401"/>
      <c r="W12" s="401"/>
      <c r="X12" s="401"/>
      <c r="Y12" s="401"/>
      <c r="Z12" s="401"/>
      <c r="AA12" s="401"/>
    </row>
    <row r="13" spans="1:27">
      <c r="A13" s="767">
        <v>4</v>
      </c>
      <c r="B13" s="769" t="s">
        <v>347</v>
      </c>
      <c r="C13" s="407" t="s">
        <v>343</v>
      </c>
      <c r="D13" s="408" t="s">
        <v>344</v>
      </c>
      <c r="E13" s="409">
        <v>0.9</v>
      </c>
      <c r="F13" s="515" t="s">
        <v>344</v>
      </c>
      <c r="G13" s="409">
        <v>0.9</v>
      </c>
      <c r="H13" s="515" t="s">
        <v>344</v>
      </c>
      <c r="I13" s="409">
        <v>0.9</v>
      </c>
      <c r="J13" s="408" t="s">
        <v>344</v>
      </c>
      <c r="K13" s="409">
        <v>0.9</v>
      </c>
      <c r="L13" s="408" t="s">
        <v>344</v>
      </c>
      <c r="M13" s="409">
        <v>0.9</v>
      </c>
      <c r="N13" s="408" t="s">
        <v>344</v>
      </c>
      <c r="O13" s="409">
        <v>0.9</v>
      </c>
      <c r="P13" s="408" t="s">
        <v>344</v>
      </c>
      <c r="Q13" s="409">
        <v>0.9</v>
      </c>
      <c r="R13" s="408" t="s">
        <v>344</v>
      </c>
      <c r="S13" s="409">
        <v>0.9</v>
      </c>
      <c r="T13" s="408" t="s">
        <v>344</v>
      </c>
      <c r="U13" s="409">
        <v>0.9</v>
      </c>
      <c r="V13" s="408" t="s">
        <v>344</v>
      </c>
      <c r="W13" s="409">
        <v>0.9</v>
      </c>
      <c r="X13" s="408" t="s">
        <v>344</v>
      </c>
      <c r="Y13" s="409">
        <v>0.9</v>
      </c>
      <c r="Z13" s="408" t="s">
        <v>344</v>
      </c>
      <c r="AA13" s="410">
        <v>0.9</v>
      </c>
    </row>
    <row r="14" spans="1:27">
      <c r="A14" s="767"/>
      <c r="B14" s="769"/>
      <c r="C14" s="407" t="s">
        <v>345</v>
      </c>
      <c r="D14" s="408">
        <v>129</v>
      </c>
      <c r="E14" s="458">
        <f>D14/D15</f>
        <v>0.78658536585365857</v>
      </c>
      <c r="F14" s="523">
        <v>152</v>
      </c>
      <c r="G14" s="411">
        <f t="shared" ref="G14:AA14" si="3">F14/F15</f>
        <v>0.97435897435897434</v>
      </c>
      <c r="H14" s="523">
        <v>150</v>
      </c>
      <c r="I14" s="458">
        <f t="shared" si="3"/>
        <v>0.83798882681564246</v>
      </c>
      <c r="J14" s="523">
        <v>125</v>
      </c>
      <c r="K14" s="411">
        <f t="shared" si="3"/>
        <v>0.89928057553956831</v>
      </c>
      <c r="L14" s="523">
        <v>136</v>
      </c>
      <c r="M14" s="411">
        <f t="shared" si="3"/>
        <v>0.91275167785234901</v>
      </c>
      <c r="N14" s="523">
        <v>141</v>
      </c>
      <c r="O14" s="458">
        <f t="shared" si="3"/>
        <v>0.75</v>
      </c>
      <c r="P14" s="523">
        <v>158</v>
      </c>
      <c r="Q14" s="458">
        <f t="shared" si="3"/>
        <v>0.79396984924623115</v>
      </c>
      <c r="R14" s="411"/>
      <c r="S14" s="411" t="e">
        <f t="shared" si="3"/>
        <v>#DIV/0!</v>
      </c>
      <c r="T14" s="411"/>
      <c r="U14" s="411" t="e">
        <f t="shared" si="3"/>
        <v>#DIV/0!</v>
      </c>
      <c r="V14" s="411"/>
      <c r="W14" s="411" t="e">
        <f t="shared" si="3"/>
        <v>#DIV/0!</v>
      </c>
      <c r="X14" s="411"/>
      <c r="Y14" s="411" t="e">
        <f t="shared" si="3"/>
        <v>#DIV/0!</v>
      </c>
      <c r="Z14" s="411"/>
      <c r="AA14" s="411" t="e">
        <f t="shared" si="3"/>
        <v>#DIV/0!</v>
      </c>
    </row>
    <row r="15" spans="1:27" ht="30">
      <c r="A15" s="767"/>
      <c r="B15" s="769"/>
      <c r="C15" s="407" t="s">
        <v>346</v>
      </c>
      <c r="D15" s="408">
        <v>164</v>
      </c>
      <c r="E15" s="411"/>
      <c r="F15" s="515">
        <v>156</v>
      </c>
      <c r="G15" s="411"/>
      <c r="H15" s="515">
        <v>179</v>
      </c>
      <c r="I15" s="411"/>
      <c r="J15" s="408">
        <v>139</v>
      </c>
      <c r="K15" s="411"/>
      <c r="L15" s="408">
        <v>149</v>
      </c>
      <c r="M15" s="411"/>
      <c r="N15" s="408">
        <v>188</v>
      </c>
      <c r="O15" s="411"/>
      <c r="P15" s="408">
        <v>199</v>
      </c>
      <c r="Q15" s="411"/>
      <c r="R15" s="408"/>
      <c r="S15" s="411"/>
      <c r="T15" s="408"/>
      <c r="U15" s="411"/>
      <c r="V15" s="408"/>
      <c r="W15" s="411"/>
      <c r="X15" s="408"/>
      <c r="Y15" s="411"/>
      <c r="Z15" s="408"/>
      <c r="AA15" s="412"/>
    </row>
    <row r="16" spans="1:27">
      <c r="A16" s="767">
        <v>5</v>
      </c>
      <c r="B16" s="770" t="s">
        <v>401</v>
      </c>
      <c r="C16" s="413" t="s">
        <v>343</v>
      </c>
      <c r="D16" s="414" t="s">
        <v>344</v>
      </c>
      <c r="E16" s="415">
        <v>0.95</v>
      </c>
      <c r="F16" s="516" t="s">
        <v>344</v>
      </c>
      <c r="G16" s="415">
        <v>0.95</v>
      </c>
      <c r="H16" s="516" t="s">
        <v>344</v>
      </c>
      <c r="I16" s="415">
        <v>0.95</v>
      </c>
      <c r="J16" s="414" t="s">
        <v>344</v>
      </c>
      <c r="K16" s="415">
        <v>0.95</v>
      </c>
      <c r="L16" s="414" t="s">
        <v>344</v>
      </c>
      <c r="M16" s="415">
        <v>0.95</v>
      </c>
      <c r="N16" s="414" t="s">
        <v>344</v>
      </c>
      <c r="O16" s="415">
        <v>0.95</v>
      </c>
      <c r="P16" s="414" t="s">
        <v>344</v>
      </c>
      <c r="Q16" s="415">
        <v>0.95</v>
      </c>
      <c r="R16" s="414" t="s">
        <v>344</v>
      </c>
      <c r="S16" s="415">
        <v>0.95</v>
      </c>
      <c r="T16" s="414" t="s">
        <v>344</v>
      </c>
      <c r="U16" s="415">
        <v>0.95</v>
      </c>
      <c r="V16" s="414" t="s">
        <v>344</v>
      </c>
      <c r="W16" s="415">
        <v>0.95</v>
      </c>
      <c r="X16" s="414" t="s">
        <v>344</v>
      </c>
      <c r="Y16" s="415">
        <v>0.95</v>
      </c>
      <c r="Z16" s="414" t="s">
        <v>344</v>
      </c>
      <c r="AA16" s="416">
        <v>0.95</v>
      </c>
    </row>
    <row r="17" spans="1:27">
      <c r="A17" s="767"/>
      <c r="B17" s="770"/>
      <c r="C17" s="413" t="s">
        <v>345</v>
      </c>
      <c r="D17" s="414">
        <v>14</v>
      </c>
      <c r="E17" s="458">
        <f>D17/D18</f>
        <v>0.82352941176470584</v>
      </c>
      <c r="F17" s="524">
        <v>3</v>
      </c>
      <c r="G17" s="458">
        <f t="shared" ref="G17:AA17" si="4">F17/F18</f>
        <v>0.6</v>
      </c>
      <c r="H17" s="524">
        <v>61</v>
      </c>
      <c r="I17" s="458">
        <f t="shared" si="4"/>
        <v>0.79220779220779225</v>
      </c>
      <c r="J17" s="555">
        <v>27</v>
      </c>
      <c r="K17" s="458">
        <f t="shared" si="4"/>
        <v>0.75</v>
      </c>
      <c r="L17" s="524">
        <v>96</v>
      </c>
      <c r="M17" s="458">
        <f t="shared" si="4"/>
        <v>0.64864864864864868</v>
      </c>
      <c r="N17" s="524">
        <v>44</v>
      </c>
      <c r="O17" s="458">
        <f t="shared" si="4"/>
        <v>0.2233502538071066</v>
      </c>
      <c r="P17" s="524">
        <v>24</v>
      </c>
      <c r="Q17" s="458">
        <f t="shared" si="4"/>
        <v>0.27586206896551724</v>
      </c>
      <c r="R17" s="417"/>
      <c r="S17" s="417" t="e">
        <f t="shared" si="4"/>
        <v>#DIV/0!</v>
      </c>
      <c r="T17" s="417"/>
      <c r="U17" s="417" t="e">
        <f t="shared" si="4"/>
        <v>#DIV/0!</v>
      </c>
      <c r="V17" s="417"/>
      <c r="W17" s="417" t="e">
        <f t="shared" si="4"/>
        <v>#DIV/0!</v>
      </c>
      <c r="X17" s="417"/>
      <c r="Y17" s="417" t="e">
        <f t="shared" si="4"/>
        <v>#DIV/0!</v>
      </c>
      <c r="Z17" s="417"/>
      <c r="AA17" s="417" t="e">
        <f t="shared" si="4"/>
        <v>#DIV/0!</v>
      </c>
    </row>
    <row r="18" spans="1:27" ht="30">
      <c r="A18" s="767"/>
      <c r="B18" s="770"/>
      <c r="C18" s="413" t="s">
        <v>346</v>
      </c>
      <c r="D18" s="414">
        <v>17</v>
      </c>
      <c r="E18" s="417"/>
      <c r="F18" s="516">
        <v>5</v>
      </c>
      <c r="G18" s="417"/>
      <c r="H18" s="516">
        <v>77</v>
      </c>
      <c r="I18" s="417"/>
      <c r="J18" s="414">
        <v>36</v>
      </c>
      <c r="K18" s="417"/>
      <c r="L18" s="414">
        <v>148</v>
      </c>
      <c r="M18" s="417"/>
      <c r="N18" s="414">
        <v>197</v>
      </c>
      <c r="O18" s="417"/>
      <c r="P18" s="414">
        <v>87</v>
      </c>
      <c r="Q18" s="417"/>
      <c r="R18" s="414"/>
      <c r="S18" s="417"/>
      <c r="T18" s="414"/>
      <c r="U18" s="417"/>
      <c r="V18" s="414"/>
      <c r="W18" s="417"/>
      <c r="X18" s="414"/>
      <c r="Y18" s="417"/>
      <c r="Z18" s="414"/>
      <c r="AA18" s="418"/>
    </row>
    <row r="19" spans="1:27">
      <c r="A19" s="767">
        <v>6</v>
      </c>
      <c r="B19" s="771" t="s">
        <v>421</v>
      </c>
      <c r="C19" s="413" t="s">
        <v>343</v>
      </c>
      <c r="D19" s="414" t="s">
        <v>344</v>
      </c>
      <c r="E19" s="415">
        <v>0.9</v>
      </c>
      <c r="F19" s="516" t="s">
        <v>344</v>
      </c>
      <c r="G19" s="415">
        <v>0.9</v>
      </c>
      <c r="H19" s="516" t="s">
        <v>344</v>
      </c>
      <c r="I19" s="415">
        <v>0.9</v>
      </c>
      <c r="J19" s="414" t="s">
        <v>344</v>
      </c>
      <c r="K19" s="415">
        <v>0.9</v>
      </c>
      <c r="L19" s="414" t="s">
        <v>344</v>
      </c>
      <c r="M19" s="415">
        <v>0.9</v>
      </c>
      <c r="N19" s="414" t="s">
        <v>344</v>
      </c>
      <c r="O19" s="415">
        <v>0.9</v>
      </c>
      <c r="P19" s="415" t="s">
        <v>344</v>
      </c>
      <c r="Q19" s="415">
        <v>0.9</v>
      </c>
      <c r="R19" s="415" t="s">
        <v>344</v>
      </c>
      <c r="S19" s="415">
        <v>0.9</v>
      </c>
      <c r="T19" s="415" t="s">
        <v>344</v>
      </c>
      <c r="U19" s="415">
        <v>0.9</v>
      </c>
      <c r="V19" s="414" t="s">
        <v>344</v>
      </c>
      <c r="W19" s="415">
        <v>0.9</v>
      </c>
      <c r="X19" s="414" t="s">
        <v>344</v>
      </c>
      <c r="Y19" s="415">
        <v>0.9</v>
      </c>
      <c r="Z19" s="414" t="s">
        <v>344</v>
      </c>
      <c r="AA19" s="416">
        <v>0.9</v>
      </c>
    </row>
    <row r="20" spans="1:27">
      <c r="A20" s="767"/>
      <c r="B20" s="770"/>
      <c r="C20" s="413" t="s">
        <v>345</v>
      </c>
      <c r="D20" s="414">
        <v>14</v>
      </c>
      <c r="E20" s="458">
        <f>D20/D21</f>
        <v>0.33333333333333331</v>
      </c>
      <c r="F20" s="524">
        <v>11</v>
      </c>
      <c r="G20" s="458">
        <f t="shared" ref="G20:AA20" si="5">F20/F21</f>
        <v>0.31428571428571428</v>
      </c>
      <c r="H20" s="524">
        <v>30</v>
      </c>
      <c r="I20" s="458">
        <f t="shared" si="5"/>
        <v>0.58823529411764708</v>
      </c>
      <c r="J20" s="524">
        <v>27</v>
      </c>
      <c r="K20" s="458">
        <f t="shared" si="5"/>
        <v>0.81818181818181823</v>
      </c>
      <c r="L20" s="524">
        <v>154</v>
      </c>
      <c r="M20" s="458">
        <f t="shared" si="5"/>
        <v>0.875</v>
      </c>
      <c r="N20" s="524">
        <v>122</v>
      </c>
      <c r="O20" s="458">
        <f t="shared" si="5"/>
        <v>0.75308641975308643</v>
      </c>
      <c r="P20" s="524">
        <v>67</v>
      </c>
      <c r="Q20" s="458">
        <f t="shared" si="5"/>
        <v>0.70526315789473681</v>
      </c>
      <c r="R20" s="417"/>
      <c r="S20" s="417" t="e">
        <f t="shared" si="5"/>
        <v>#DIV/0!</v>
      </c>
      <c r="T20" s="417"/>
      <c r="U20" s="417" t="e">
        <f t="shared" si="5"/>
        <v>#DIV/0!</v>
      </c>
      <c r="V20" s="417"/>
      <c r="W20" s="417" t="e">
        <f t="shared" si="5"/>
        <v>#DIV/0!</v>
      </c>
      <c r="X20" s="417"/>
      <c r="Y20" s="417" t="e">
        <f t="shared" si="5"/>
        <v>#DIV/0!</v>
      </c>
      <c r="Z20" s="417"/>
      <c r="AA20" s="417" t="e">
        <f t="shared" si="5"/>
        <v>#DIV/0!</v>
      </c>
    </row>
    <row r="21" spans="1:27" ht="30">
      <c r="A21" s="767"/>
      <c r="B21" s="770"/>
      <c r="C21" s="413" t="s">
        <v>346</v>
      </c>
      <c r="D21" s="414">
        <v>42</v>
      </c>
      <c r="E21" s="417"/>
      <c r="F21" s="516">
        <v>35</v>
      </c>
      <c r="G21" s="417"/>
      <c r="H21" s="516">
        <v>51</v>
      </c>
      <c r="I21" s="417"/>
      <c r="J21" s="414">
        <v>33</v>
      </c>
      <c r="K21" s="417"/>
      <c r="L21" s="414">
        <v>176</v>
      </c>
      <c r="M21" s="417"/>
      <c r="N21" s="524">
        <v>162</v>
      </c>
      <c r="O21" s="417"/>
      <c r="P21" s="414">
        <v>95</v>
      </c>
      <c r="Q21" s="417"/>
      <c r="R21" s="414"/>
      <c r="S21" s="417"/>
      <c r="T21" s="414"/>
      <c r="U21" s="417"/>
      <c r="V21" s="414"/>
      <c r="W21" s="417"/>
      <c r="X21" s="414"/>
      <c r="Y21" s="417"/>
      <c r="Z21" s="414"/>
      <c r="AA21" s="418"/>
    </row>
    <row r="22" spans="1:27">
      <c r="A22" s="767">
        <v>7</v>
      </c>
      <c r="B22" s="770" t="s">
        <v>348</v>
      </c>
      <c r="C22" s="413" t="s">
        <v>343</v>
      </c>
      <c r="D22" s="414" t="s">
        <v>344</v>
      </c>
      <c r="E22" s="415">
        <v>0.95</v>
      </c>
      <c r="F22" s="516" t="s">
        <v>344</v>
      </c>
      <c r="G22" s="415">
        <v>0.95</v>
      </c>
      <c r="H22" s="516" t="s">
        <v>344</v>
      </c>
      <c r="I22" s="415">
        <v>0.95</v>
      </c>
      <c r="J22" s="414" t="s">
        <v>344</v>
      </c>
      <c r="K22" s="415">
        <v>0.95</v>
      </c>
      <c r="L22" s="414" t="s">
        <v>344</v>
      </c>
      <c r="M22" s="415">
        <v>0.95</v>
      </c>
      <c r="N22" s="414" t="s">
        <v>344</v>
      </c>
      <c r="O22" s="415">
        <v>0.95</v>
      </c>
      <c r="P22" s="414" t="s">
        <v>344</v>
      </c>
      <c r="Q22" s="415">
        <v>0.95</v>
      </c>
      <c r="R22" s="414" t="s">
        <v>344</v>
      </c>
      <c r="S22" s="415">
        <v>0.95</v>
      </c>
      <c r="T22" s="414" t="s">
        <v>344</v>
      </c>
      <c r="U22" s="415">
        <v>0.95</v>
      </c>
      <c r="V22" s="414" t="s">
        <v>344</v>
      </c>
      <c r="W22" s="415">
        <v>0.95</v>
      </c>
      <c r="X22" s="414" t="s">
        <v>344</v>
      </c>
      <c r="Y22" s="415">
        <v>0.95</v>
      </c>
      <c r="Z22" s="414" t="s">
        <v>344</v>
      </c>
      <c r="AA22" s="416">
        <v>0.95</v>
      </c>
    </row>
    <row r="23" spans="1:27">
      <c r="A23" s="767"/>
      <c r="B23" s="772"/>
      <c r="C23" s="413" t="s">
        <v>345</v>
      </c>
      <c r="D23" s="414">
        <v>9</v>
      </c>
      <c r="E23" s="458">
        <f>D23/D24</f>
        <v>0.5625</v>
      </c>
      <c r="F23" s="524">
        <v>11</v>
      </c>
      <c r="G23" s="458">
        <f t="shared" ref="G23:AA23" si="6">F23/F24</f>
        <v>0.73333333333333328</v>
      </c>
      <c r="H23" s="524">
        <v>42</v>
      </c>
      <c r="I23" s="417">
        <f t="shared" si="6"/>
        <v>1</v>
      </c>
      <c r="J23" s="524">
        <v>10</v>
      </c>
      <c r="K23" s="458">
        <f t="shared" si="6"/>
        <v>0.76923076923076927</v>
      </c>
      <c r="L23" s="524">
        <v>11</v>
      </c>
      <c r="M23" s="458">
        <f t="shared" si="6"/>
        <v>0.73333333333333328</v>
      </c>
      <c r="N23" s="524">
        <v>20</v>
      </c>
      <c r="O23" s="417">
        <f t="shared" si="6"/>
        <v>1</v>
      </c>
      <c r="P23" s="524">
        <v>25</v>
      </c>
      <c r="Q23" s="417">
        <f t="shared" si="6"/>
        <v>1</v>
      </c>
      <c r="R23" s="417"/>
      <c r="S23" s="417" t="e">
        <f t="shared" si="6"/>
        <v>#DIV/0!</v>
      </c>
      <c r="T23" s="417"/>
      <c r="U23" s="417" t="e">
        <f t="shared" si="6"/>
        <v>#DIV/0!</v>
      </c>
      <c r="V23" s="417"/>
      <c r="W23" s="417" t="e">
        <f t="shared" si="6"/>
        <v>#DIV/0!</v>
      </c>
      <c r="X23" s="417"/>
      <c r="Y23" s="417" t="e">
        <f t="shared" si="6"/>
        <v>#DIV/0!</v>
      </c>
      <c r="Z23" s="417"/>
      <c r="AA23" s="417" t="e">
        <f t="shared" si="6"/>
        <v>#DIV/0!</v>
      </c>
    </row>
    <row r="24" spans="1:27" ht="30">
      <c r="A24" s="767"/>
      <c r="B24" s="772"/>
      <c r="C24" s="413" t="s">
        <v>346</v>
      </c>
      <c r="D24" s="414">
        <v>16</v>
      </c>
      <c r="E24" s="417"/>
      <c r="F24" s="516">
        <v>15</v>
      </c>
      <c r="G24" s="417"/>
      <c r="H24" s="516">
        <v>42</v>
      </c>
      <c r="I24" s="417"/>
      <c r="J24" s="414">
        <v>13</v>
      </c>
      <c r="K24" s="417"/>
      <c r="L24" s="414">
        <v>15</v>
      </c>
      <c r="M24" s="417"/>
      <c r="N24" s="414">
        <v>20</v>
      </c>
      <c r="O24" s="417"/>
      <c r="P24" s="414">
        <v>25</v>
      </c>
      <c r="Q24" s="417"/>
      <c r="R24" s="414"/>
      <c r="S24" s="417"/>
      <c r="T24" s="414"/>
      <c r="U24" s="417"/>
      <c r="V24" s="414"/>
      <c r="W24" s="417"/>
      <c r="X24" s="414"/>
      <c r="Y24" s="417"/>
      <c r="Z24" s="414"/>
      <c r="AA24" s="418"/>
    </row>
    <row r="25" spans="1:27">
      <c r="A25" s="767">
        <v>8</v>
      </c>
      <c r="B25" s="773" t="s">
        <v>402</v>
      </c>
      <c r="C25" s="419" t="s">
        <v>343</v>
      </c>
      <c r="D25" s="420" t="s">
        <v>344</v>
      </c>
      <c r="E25" s="421">
        <v>0.95</v>
      </c>
      <c r="F25" s="517" t="s">
        <v>344</v>
      </c>
      <c r="G25" s="421">
        <v>0.95</v>
      </c>
      <c r="H25" s="517" t="s">
        <v>344</v>
      </c>
      <c r="I25" s="421">
        <v>0.95</v>
      </c>
      <c r="J25" s="420" t="s">
        <v>344</v>
      </c>
      <c r="K25" s="421">
        <v>0.95</v>
      </c>
      <c r="L25" s="420" t="s">
        <v>344</v>
      </c>
      <c r="M25" s="421">
        <v>0.95</v>
      </c>
      <c r="N25" s="420" t="s">
        <v>344</v>
      </c>
      <c r="O25" s="421">
        <v>0.95</v>
      </c>
      <c r="P25" s="420" t="s">
        <v>344</v>
      </c>
      <c r="Q25" s="421">
        <v>0.95</v>
      </c>
      <c r="R25" s="420" t="s">
        <v>344</v>
      </c>
      <c r="S25" s="421">
        <v>0.95</v>
      </c>
      <c r="T25" s="420" t="s">
        <v>344</v>
      </c>
      <c r="U25" s="421">
        <v>0.95</v>
      </c>
      <c r="V25" s="420" t="s">
        <v>344</v>
      </c>
      <c r="W25" s="421">
        <v>0.95</v>
      </c>
      <c r="X25" s="420" t="s">
        <v>344</v>
      </c>
      <c r="Y25" s="421">
        <v>0.95</v>
      </c>
      <c r="Z25" s="420" t="s">
        <v>344</v>
      </c>
      <c r="AA25" s="421">
        <v>0.95</v>
      </c>
    </row>
    <row r="26" spans="1:27">
      <c r="A26" s="767"/>
      <c r="B26" s="773"/>
      <c r="C26" s="419" t="s">
        <v>345</v>
      </c>
      <c r="D26" s="420">
        <v>32</v>
      </c>
      <c r="E26" s="458">
        <f>D26/D27</f>
        <v>0.76190476190476186</v>
      </c>
      <c r="F26" s="525">
        <v>23</v>
      </c>
      <c r="G26" s="458">
        <f t="shared" ref="G26:AA26" si="7">F26/F27</f>
        <v>0.60526315789473684</v>
      </c>
      <c r="H26" s="525">
        <v>40</v>
      </c>
      <c r="I26" s="422">
        <f t="shared" si="7"/>
        <v>0.95238095238095233</v>
      </c>
      <c r="J26" s="525">
        <v>33</v>
      </c>
      <c r="K26" s="458">
        <f t="shared" si="7"/>
        <v>0.7857142857142857</v>
      </c>
      <c r="L26" s="525">
        <v>38</v>
      </c>
      <c r="M26" s="422">
        <f t="shared" si="7"/>
        <v>0.95</v>
      </c>
      <c r="N26" s="525">
        <v>36</v>
      </c>
      <c r="O26" s="458">
        <f t="shared" si="7"/>
        <v>0.8571428571428571</v>
      </c>
      <c r="P26" s="525">
        <v>37</v>
      </c>
      <c r="Q26" s="458">
        <f t="shared" si="7"/>
        <v>0.88095238095238093</v>
      </c>
      <c r="R26" s="422"/>
      <c r="S26" s="422" t="e">
        <f t="shared" si="7"/>
        <v>#DIV/0!</v>
      </c>
      <c r="T26" s="422"/>
      <c r="U26" s="422" t="e">
        <f t="shared" si="7"/>
        <v>#DIV/0!</v>
      </c>
      <c r="V26" s="422"/>
      <c r="W26" s="422" t="e">
        <f t="shared" si="7"/>
        <v>#DIV/0!</v>
      </c>
      <c r="X26" s="422"/>
      <c r="Y26" s="422" t="e">
        <f t="shared" si="7"/>
        <v>#DIV/0!</v>
      </c>
      <c r="Z26" s="422"/>
      <c r="AA26" s="422" t="e">
        <f t="shared" si="7"/>
        <v>#DIV/0!</v>
      </c>
    </row>
    <row r="27" spans="1:27" ht="30">
      <c r="A27" s="767"/>
      <c r="B27" s="773"/>
      <c r="C27" s="419" t="s">
        <v>346</v>
      </c>
      <c r="D27" s="420">
        <v>42</v>
      </c>
      <c r="E27" s="422"/>
      <c r="F27" s="517">
        <v>38</v>
      </c>
      <c r="G27" s="422"/>
      <c r="H27" s="517">
        <v>42</v>
      </c>
      <c r="I27" s="422"/>
      <c r="J27" s="420">
        <v>42</v>
      </c>
      <c r="K27" s="422"/>
      <c r="L27" s="420">
        <v>40</v>
      </c>
      <c r="M27" s="422"/>
      <c r="N27" s="420">
        <v>42</v>
      </c>
      <c r="O27" s="422"/>
      <c r="P27" s="420">
        <v>42</v>
      </c>
      <c r="Q27" s="422"/>
      <c r="R27" s="420"/>
      <c r="S27" s="422"/>
      <c r="T27" s="420"/>
      <c r="U27" s="422"/>
      <c r="V27" s="420"/>
      <c r="W27" s="422"/>
      <c r="X27" s="420"/>
      <c r="Y27" s="422"/>
      <c r="Z27" s="420"/>
      <c r="AA27" s="423"/>
    </row>
    <row r="28" spans="1:27" ht="18.75" customHeight="1">
      <c r="A28" s="767">
        <v>9</v>
      </c>
      <c r="B28" s="773" t="s">
        <v>349</v>
      </c>
      <c r="C28" s="419" t="s">
        <v>343</v>
      </c>
      <c r="D28" s="420" t="s">
        <v>344</v>
      </c>
      <c r="E28" s="421">
        <v>0.95</v>
      </c>
      <c r="F28" s="517" t="s">
        <v>344</v>
      </c>
      <c r="G28" s="421">
        <v>0.95</v>
      </c>
      <c r="H28" s="517" t="s">
        <v>344</v>
      </c>
      <c r="I28" s="421">
        <v>0.95</v>
      </c>
      <c r="J28" s="420" t="s">
        <v>344</v>
      </c>
      <c r="K28" s="421">
        <v>0.95</v>
      </c>
      <c r="L28" s="420" t="s">
        <v>344</v>
      </c>
      <c r="M28" s="421">
        <v>0.95</v>
      </c>
      <c r="N28" s="420" t="s">
        <v>344</v>
      </c>
      <c r="O28" s="421">
        <v>0.95</v>
      </c>
      <c r="P28" s="420" t="s">
        <v>344</v>
      </c>
      <c r="Q28" s="421">
        <v>0.95</v>
      </c>
      <c r="R28" s="420" t="s">
        <v>344</v>
      </c>
      <c r="S28" s="421">
        <v>0.95</v>
      </c>
      <c r="T28" s="420" t="s">
        <v>344</v>
      </c>
      <c r="U28" s="421">
        <v>0.95</v>
      </c>
      <c r="V28" s="420" t="s">
        <v>344</v>
      </c>
      <c r="W28" s="421">
        <v>0.95</v>
      </c>
      <c r="X28" s="420" t="s">
        <v>344</v>
      </c>
      <c r="Y28" s="421">
        <v>0.95</v>
      </c>
      <c r="Z28" s="420" t="s">
        <v>344</v>
      </c>
      <c r="AA28" s="421">
        <v>0.95</v>
      </c>
    </row>
    <row r="29" spans="1:27" ht="20.25" customHeight="1">
      <c r="A29" s="767"/>
      <c r="B29" s="773"/>
      <c r="C29" s="419" t="s">
        <v>345</v>
      </c>
      <c r="D29" s="420">
        <v>32</v>
      </c>
      <c r="E29" s="458">
        <f>D29/D30</f>
        <v>0.76190476190476186</v>
      </c>
      <c r="F29" s="525">
        <v>23</v>
      </c>
      <c r="G29" s="458">
        <f t="shared" ref="G29:AA29" si="8">F29/F30</f>
        <v>0.60526315789473684</v>
      </c>
      <c r="H29" s="525">
        <v>40</v>
      </c>
      <c r="I29" s="422">
        <f t="shared" si="8"/>
        <v>0.95238095238095233</v>
      </c>
      <c r="J29" s="525">
        <v>33</v>
      </c>
      <c r="K29" s="458">
        <f t="shared" si="8"/>
        <v>0.7857142857142857</v>
      </c>
      <c r="L29" s="525">
        <v>40</v>
      </c>
      <c r="M29" s="422">
        <f t="shared" si="8"/>
        <v>1</v>
      </c>
      <c r="N29" s="525">
        <v>36</v>
      </c>
      <c r="O29" s="458">
        <f t="shared" si="8"/>
        <v>0.8571428571428571</v>
      </c>
      <c r="P29" s="525">
        <v>37</v>
      </c>
      <c r="Q29" s="458">
        <f t="shared" si="8"/>
        <v>0.88095238095238093</v>
      </c>
      <c r="R29" s="422"/>
      <c r="S29" s="422" t="e">
        <f t="shared" si="8"/>
        <v>#DIV/0!</v>
      </c>
      <c r="T29" s="422"/>
      <c r="U29" s="422" t="e">
        <f t="shared" si="8"/>
        <v>#DIV/0!</v>
      </c>
      <c r="V29" s="422"/>
      <c r="W29" s="422" t="e">
        <f t="shared" si="8"/>
        <v>#DIV/0!</v>
      </c>
      <c r="X29" s="422"/>
      <c r="Y29" s="422" t="e">
        <f t="shared" si="8"/>
        <v>#DIV/0!</v>
      </c>
      <c r="Z29" s="422"/>
      <c r="AA29" s="422" t="e">
        <f t="shared" si="8"/>
        <v>#DIV/0!</v>
      </c>
    </row>
    <row r="30" spans="1:27" ht="33" customHeight="1">
      <c r="A30" s="767"/>
      <c r="B30" s="773"/>
      <c r="C30" s="419" t="s">
        <v>346</v>
      </c>
      <c r="D30" s="420">
        <v>42</v>
      </c>
      <c r="E30" s="422"/>
      <c r="F30" s="517">
        <v>38</v>
      </c>
      <c r="G30" s="422"/>
      <c r="H30" s="517">
        <v>42</v>
      </c>
      <c r="I30" s="422"/>
      <c r="J30" s="420">
        <v>42</v>
      </c>
      <c r="K30" s="422"/>
      <c r="L30" s="420">
        <v>40</v>
      </c>
      <c r="M30" s="422"/>
      <c r="N30" s="420">
        <v>42</v>
      </c>
      <c r="O30" s="422"/>
      <c r="P30" s="420">
        <v>42</v>
      </c>
      <c r="Q30" s="422"/>
      <c r="R30" s="420"/>
      <c r="S30" s="422"/>
      <c r="T30" s="420"/>
      <c r="U30" s="422"/>
      <c r="V30" s="420"/>
      <c r="W30" s="422"/>
      <c r="X30" s="420"/>
      <c r="Y30" s="422"/>
      <c r="Z30" s="420"/>
      <c r="AA30" s="423"/>
    </row>
    <row r="31" spans="1:27">
      <c r="A31" s="767">
        <v>10</v>
      </c>
      <c r="B31" s="774" t="s">
        <v>350</v>
      </c>
      <c r="C31" s="419" t="s">
        <v>343</v>
      </c>
      <c r="D31" s="420" t="s">
        <v>344</v>
      </c>
      <c r="E31" s="421">
        <v>1</v>
      </c>
      <c r="F31" s="517" t="s">
        <v>344</v>
      </c>
      <c r="G31" s="421">
        <v>1</v>
      </c>
      <c r="H31" s="517" t="s">
        <v>344</v>
      </c>
      <c r="I31" s="421">
        <v>1</v>
      </c>
      <c r="J31" s="420" t="s">
        <v>344</v>
      </c>
      <c r="K31" s="421">
        <v>1</v>
      </c>
      <c r="L31" s="420" t="s">
        <v>344</v>
      </c>
      <c r="M31" s="421">
        <v>1</v>
      </c>
      <c r="N31" s="420" t="s">
        <v>344</v>
      </c>
      <c r="O31" s="421">
        <v>1</v>
      </c>
      <c r="P31" s="420" t="s">
        <v>344</v>
      </c>
      <c r="Q31" s="421">
        <v>1</v>
      </c>
      <c r="R31" s="420" t="s">
        <v>344</v>
      </c>
      <c r="S31" s="421">
        <v>1</v>
      </c>
      <c r="T31" s="420" t="s">
        <v>344</v>
      </c>
      <c r="U31" s="421">
        <v>1</v>
      </c>
      <c r="V31" s="420" t="s">
        <v>344</v>
      </c>
      <c r="W31" s="421">
        <v>1</v>
      </c>
      <c r="X31" s="420" t="s">
        <v>344</v>
      </c>
      <c r="Y31" s="421">
        <v>1</v>
      </c>
      <c r="Z31" s="420" t="s">
        <v>344</v>
      </c>
      <c r="AA31" s="424">
        <v>1</v>
      </c>
    </row>
    <row r="32" spans="1:27">
      <c r="A32" s="767"/>
      <c r="B32" s="775"/>
      <c r="C32" s="419" t="s">
        <v>345</v>
      </c>
      <c r="D32" s="420">
        <v>164</v>
      </c>
      <c r="E32" s="422">
        <f>D32/D33</f>
        <v>1</v>
      </c>
      <c r="F32" s="525">
        <v>156</v>
      </c>
      <c r="G32" s="422">
        <f t="shared" ref="G32:AA32" si="9">F32/F33</f>
        <v>1</v>
      </c>
      <c r="H32" s="525">
        <v>179</v>
      </c>
      <c r="I32" s="422">
        <f t="shared" si="9"/>
        <v>1</v>
      </c>
      <c r="J32" s="525">
        <v>139</v>
      </c>
      <c r="K32" s="422">
        <f t="shared" si="9"/>
        <v>1</v>
      </c>
      <c r="L32" s="525">
        <v>149</v>
      </c>
      <c r="M32" s="422">
        <f t="shared" si="9"/>
        <v>1</v>
      </c>
      <c r="N32" s="525">
        <v>188</v>
      </c>
      <c r="O32" s="422">
        <f t="shared" si="9"/>
        <v>1</v>
      </c>
      <c r="P32" s="525">
        <v>199</v>
      </c>
      <c r="Q32" s="422">
        <f t="shared" si="9"/>
        <v>1</v>
      </c>
      <c r="R32" s="422"/>
      <c r="S32" s="422" t="e">
        <f t="shared" si="9"/>
        <v>#DIV/0!</v>
      </c>
      <c r="T32" s="422"/>
      <c r="U32" s="422" t="e">
        <f t="shared" si="9"/>
        <v>#DIV/0!</v>
      </c>
      <c r="V32" s="422"/>
      <c r="W32" s="422" t="e">
        <f t="shared" si="9"/>
        <v>#DIV/0!</v>
      </c>
      <c r="X32" s="422"/>
      <c r="Y32" s="422" t="e">
        <f t="shared" si="9"/>
        <v>#DIV/0!</v>
      </c>
      <c r="Z32" s="422"/>
      <c r="AA32" s="422" t="e">
        <f t="shared" si="9"/>
        <v>#DIV/0!</v>
      </c>
    </row>
    <row r="33" spans="1:27" ht="30">
      <c r="A33" s="767"/>
      <c r="B33" s="775"/>
      <c r="C33" s="419" t="s">
        <v>346</v>
      </c>
      <c r="D33" s="420">
        <v>164</v>
      </c>
      <c r="E33" s="422"/>
      <c r="F33" s="517">
        <v>156</v>
      </c>
      <c r="G33" s="422"/>
      <c r="H33" s="517">
        <v>179</v>
      </c>
      <c r="I33" s="422"/>
      <c r="J33" s="420">
        <v>139</v>
      </c>
      <c r="K33" s="422"/>
      <c r="L33" s="420">
        <v>149</v>
      </c>
      <c r="M33" s="422"/>
      <c r="N33" s="420">
        <v>188</v>
      </c>
      <c r="O33" s="422"/>
      <c r="P33" s="420">
        <v>199</v>
      </c>
      <c r="Q33" s="422"/>
      <c r="R33" s="420"/>
      <c r="S33" s="422"/>
      <c r="T33" s="420"/>
      <c r="U33" s="422"/>
      <c r="V33" s="420"/>
      <c r="W33" s="422"/>
      <c r="X33" s="420"/>
      <c r="Y33" s="422"/>
      <c r="Z33" s="420"/>
      <c r="AA33" s="423"/>
    </row>
    <row r="34" spans="1:27">
      <c r="A34" s="767">
        <v>11</v>
      </c>
      <c r="B34" s="776" t="s">
        <v>460</v>
      </c>
      <c r="C34" s="425" t="s">
        <v>343</v>
      </c>
      <c r="D34" s="426" t="s">
        <v>344</v>
      </c>
      <c r="E34" s="427">
        <v>0.98</v>
      </c>
      <c r="F34" s="518" t="s">
        <v>344</v>
      </c>
      <c r="G34" s="427">
        <v>0.98</v>
      </c>
      <c r="H34" s="518" t="s">
        <v>344</v>
      </c>
      <c r="I34" s="427">
        <v>0.98</v>
      </c>
      <c r="J34" s="426" t="s">
        <v>344</v>
      </c>
      <c r="K34" s="427">
        <v>0.98</v>
      </c>
      <c r="L34" s="426" t="s">
        <v>344</v>
      </c>
      <c r="M34" s="427">
        <v>0.98</v>
      </c>
      <c r="N34" s="426" t="s">
        <v>344</v>
      </c>
      <c r="O34" s="427">
        <v>0.98</v>
      </c>
      <c r="P34" s="426" t="s">
        <v>344</v>
      </c>
      <c r="Q34" s="427">
        <v>0.98</v>
      </c>
      <c r="R34" s="426" t="s">
        <v>344</v>
      </c>
      <c r="S34" s="427">
        <v>0.98</v>
      </c>
      <c r="T34" s="426" t="s">
        <v>344</v>
      </c>
      <c r="U34" s="427">
        <v>0.98</v>
      </c>
      <c r="V34" s="426" t="s">
        <v>344</v>
      </c>
      <c r="W34" s="427">
        <v>0.98</v>
      </c>
      <c r="X34" s="426" t="s">
        <v>344</v>
      </c>
      <c r="Y34" s="427">
        <v>0.98</v>
      </c>
      <c r="Z34" s="426" t="s">
        <v>344</v>
      </c>
      <c r="AA34" s="427">
        <v>0.98</v>
      </c>
    </row>
    <row r="35" spans="1:27">
      <c r="A35" s="767"/>
      <c r="B35" s="777"/>
      <c r="C35" s="425" t="s">
        <v>345</v>
      </c>
      <c r="D35" s="426">
        <v>67</v>
      </c>
      <c r="E35" s="458">
        <f>D35/D36</f>
        <v>0.94366197183098588</v>
      </c>
      <c r="F35" s="534">
        <v>91</v>
      </c>
      <c r="G35" s="458">
        <f t="shared" ref="G35:AA35" si="10">F35/F36</f>
        <v>0.95789473684210524</v>
      </c>
      <c r="H35" s="545">
        <v>115</v>
      </c>
      <c r="I35" s="428">
        <f t="shared" si="10"/>
        <v>0.98290598290598286</v>
      </c>
      <c r="J35" s="535">
        <v>93</v>
      </c>
      <c r="K35" s="428">
        <f t="shared" si="10"/>
        <v>0.97894736842105268</v>
      </c>
      <c r="L35" s="545">
        <v>178</v>
      </c>
      <c r="M35" s="428">
        <f t="shared" si="10"/>
        <v>0.98342541436464093</v>
      </c>
      <c r="N35" s="545">
        <v>181</v>
      </c>
      <c r="O35" s="428">
        <f t="shared" si="10"/>
        <v>1</v>
      </c>
      <c r="P35" s="545">
        <v>144</v>
      </c>
      <c r="Q35" s="428">
        <f t="shared" si="10"/>
        <v>0.97959183673469385</v>
      </c>
      <c r="R35" s="428"/>
      <c r="S35" s="428" t="e">
        <f t="shared" si="10"/>
        <v>#DIV/0!</v>
      </c>
      <c r="T35" s="428"/>
      <c r="U35" s="428" t="e">
        <f t="shared" si="10"/>
        <v>#DIV/0!</v>
      </c>
      <c r="V35" s="428"/>
      <c r="W35" s="428" t="e">
        <f t="shared" si="10"/>
        <v>#DIV/0!</v>
      </c>
      <c r="X35" s="428"/>
      <c r="Y35" s="428" t="e">
        <f t="shared" si="10"/>
        <v>#DIV/0!</v>
      </c>
      <c r="Z35" s="428"/>
      <c r="AA35" s="428" t="e">
        <f t="shared" si="10"/>
        <v>#DIV/0!</v>
      </c>
    </row>
    <row r="36" spans="1:27" ht="30">
      <c r="A36" s="767"/>
      <c r="B36" s="777"/>
      <c r="C36" s="425" t="s">
        <v>346</v>
      </c>
      <c r="D36" s="426">
        <v>71</v>
      </c>
      <c r="E36" s="428"/>
      <c r="F36" s="518">
        <v>95</v>
      </c>
      <c r="G36" s="428"/>
      <c r="H36" s="518">
        <v>117</v>
      </c>
      <c r="I36" s="428"/>
      <c r="J36" s="426">
        <v>95</v>
      </c>
      <c r="K36" s="428"/>
      <c r="L36" s="426">
        <v>181</v>
      </c>
      <c r="M36" s="428"/>
      <c r="N36" s="426">
        <v>181</v>
      </c>
      <c r="O36" s="428"/>
      <c r="P36" s="426">
        <v>147</v>
      </c>
      <c r="Q36" s="428"/>
      <c r="R36" s="426"/>
      <c r="S36" s="428"/>
      <c r="T36" s="426"/>
      <c r="U36" s="428"/>
      <c r="V36" s="426"/>
      <c r="W36" s="428"/>
      <c r="X36" s="426"/>
      <c r="Y36" s="428"/>
      <c r="Z36" s="426"/>
      <c r="AA36" s="429"/>
    </row>
    <row r="37" spans="1:27" ht="21" customHeight="1">
      <c r="A37" s="787">
        <v>12</v>
      </c>
      <c r="B37" s="781" t="s">
        <v>403</v>
      </c>
      <c r="C37" s="425"/>
      <c r="D37" s="426" t="s">
        <v>344</v>
      </c>
      <c r="E37" s="427">
        <v>0.98</v>
      </c>
      <c r="F37" s="518" t="s">
        <v>344</v>
      </c>
      <c r="G37" s="427">
        <v>0.98</v>
      </c>
      <c r="H37" s="518" t="s">
        <v>344</v>
      </c>
      <c r="I37" s="427">
        <v>0.98</v>
      </c>
      <c r="J37" s="426" t="s">
        <v>344</v>
      </c>
      <c r="K37" s="427">
        <v>0.98</v>
      </c>
      <c r="L37" s="426" t="s">
        <v>344</v>
      </c>
      <c r="M37" s="427">
        <v>0.98</v>
      </c>
      <c r="N37" s="426" t="s">
        <v>344</v>
      </c>
      <c r="O37" s="427">
        <v>0.98</v>
      </c>
      <c r="P37" s="426" t="s">
        <v>344</v>
      </c>
      <c r="Q37" s="427">
        <v>0.98</v>
      </c>
      <c r="R37" s="426" t="s">
        <v>344</v>
      </c>
      <c r="S37" s="427">
        <v>0.98</v>
      </c>
      <c r="T37" s="426" t="s">
        <v>344</v>
      </c>
      <c r="U37" s="427">
        <v>0.98</v>
      </c>
      <c r="V37" s="426" t="s">
        <v>344</v>
      </c>
      <c r="W37" s="427">
        <v>0.98</v>
      </c>
      <c r="X37" s="426" t="s">
        <v>344</v>
      </c>
      <c r="Y37" s="427">
        <v>0.98</v>
      </c>
      <c r="Z37" s="426" t="s">
        <v>344</v>
      </c>
      <c r="AA37" s="427">
        <v>0.98</v>
      </c>
    </row>
    <row r="38" spans="1:27" ht="18.75" customHeight="1">
      <c r="A38" s="788"/>
      <c r="B38" s="782"/>
      <c r="C38" s="425"/>
      <c r="D38" s="426">
        <v>64</v>
      </c>
      <c r="E38" s="458">
        <f>D38/D39</f>
        <v>0.90140845070422537</v>
      </c>
      <c r="F38" s="535">
        <v>92</v>
      </c>
      <c r="G38" s="458">
        <f t="shared" ref="G38:AA38" si="11">F38/F39</f>
        <v>0.96842105263157896</v>
      </c>
      <c r="H38" s="545">
        <v>111</v>
      </c>
      <c r="I38" s="458">
        <f t="shared" si="11"/>
        <v>0.94871794871794868</v>
      </c>
      <c r="J38" s="535">
        <v>94</v>
      </c>
      <c r="K38" s="428">
        <f t="shared" si="11"/>
        <v>0.98947368421052628</v>
      </c>
      <c r="L38" s="545">
        <v>176</v>
      </c>
      <c r="M38" s="458">
        <f t="shared" si="11"/>
        <v>0.97237569060773477</v>
      </c>
      <c r="N38" s="545">
        <v>175</v>
      </c>
      <c r="O38" s="458">
        <f t="shared" si="11"/>
        <v>0.96685082872928174</v>
      </c>
      <c r="P38" s="545">
        <v>147</v>
      </c>
      <c r="Q38" s="428">
        <f t="shared" si="11"/>
        <v>1</v>
      </c>
      <c r="R38" s="428"/>
      <c r="S38" s="428" t="e">
        <f t="shared" si="11"/>
        <v>#DIV/0!</v>
      </c>
      <c r="T38" s="428"/>
      <c r="U38" s="428" t="e">
        <f t="shared" si="11"/>
        <v>#DIV/0!</v>
      </c>
      <c r="V38" s="428"/>
      <c r="W38" s="428" t="e">
        <f t="shared" si="11"/>
        <v>#DIV/0!</v>
      </c>
      <c r="X38" s="428"/>
      <c r="Y38" s="428" t="e">
        <f t="shared" si="11"/>
        <v>#DIV/0!</v>
      </c>
      <c r="Z38" s="428"/>
      <c r="AA38" s="428" t="e">
        <f t="shared" si="11"/>
        <v>#DIV/0!</v>
      </c>
    </row>
    <row r="39" spans="1:27" ht="18.75" customHeight="1">
      <c r="A39" s="789"/>
      <c r="B39" s="783"/>
      <c r="C39" s="425"/>
      <c r="D39" s="426">
        <v>71</v>
      </c>
      <c r="E39" s="428"/>
      <c r="F39" s="518">
        <v>95</v>
      </c>
      <c r="G39" s="428"/>
      <c r="H39" s="518">
        <v>117</v>
      </c>
      <c r="I39" s="428"/>
      <c r="J39" s="426">
        <v>95</v>
      </c>
      <c r="K39" s="428"/>
      <c r="L39" s="426">
        <v>181</v>
      </c>
      <c r="M39" s="428"/>
      <c r="N39" s="426">
        <v>181</v>
      </c>
      <c r="O39" s="428"/>
      <c r="P39" s="426">
        <v>147</v>
      </c>
      <c r="Q39" s="428"/>
      <c r="R39" s="426"/>
      <c r="S39" s="428"/>
      <c r="T39" s="426"/>
      <c r="U39" s="428"/>
      <c r="V39" s="426"/>
      <c r="W39" s="428"/>
      <c r="X39" s="426"/>
      <c r="Y39" s="428"/>
      <c r="Z39" s="426"/>
      <c r="AA39" s="429"/>
    </row>
    <row r="40" spans="1:27">
      <c r="A40" s="767">
        <v>13</v>
      </c>
      <c r="B40" s="778" t="s">
        <v>351</v>
      </c>
      <c r="C40" s="430" t="s">
        <v>343</v>
      </c>
      <c r="D40" s="431" t="s">
        <v>344</v>
      </c>
      <c r="E40" s="432">
        <v>1</v>
      </c>
      <c r="F40" s="519" t="s">
        <v>344</v>
      </c>
      <c r="G40" s="432">
        <v>1</v>
      </c>
      <c r="H40" s="519" t="s">
        <v>344</v>
      </c>
      <c r="I40" s="432">
        <v>1</v>
      </c>
      <c r="J40" s="431" t="s">
        <v>344</v>
      </c>
      <c r="K40" s="432">
        <v>1</v>
      </c>
      <c r="L40" s="431" t="s">
        <v>344</v>
      </c>
      <c r="M40" s="432">
        <v>1</v>
      </c>
      <c r="N40" s="431" t="s">
        <v>344</v>
      </c>
      <c r="O40" s="432">
        <v>1</v>
      </c>
      <c r="P40" s="431" t="s">
        <v>344</v>
      </c>
      <c r="Q40" s="432">
        <v>1</v>
      </c>
      <c r="R40" s="431" t="s">
        <v>344</v>
      </c>
      <c r="S40" s="432">
        <v>1</v>
      </c>
      <c r="T40" s="431" t="s">
        <v>344</v>
      </c>
      <c r="U40" s="432">
        <v>1</v>
      </c>
      <c r="V40" s="431" t="s">
        <v>344</v>
      </c>
      <c r="W40" s="432">
        <v>1</v>
      </c>
      <c r="X40" s="431" t="s">
        <v>344</v>
      </c>
      <c r="Y40" s="432">
        <v>1</v>
      </c>
      <c r="Z40" s="431" t="s">
        <v>344</v>
      </c>
      <c r="AA40" s="433">
        <v>1</v>
      </c>
    </row>
    <row r="41" spans="1:27">
      <c r="A41" s="767"/>
      <c r="B41" s="779"/>
      <c r="C41" s="430" t="s">
        <v>345</v>
      </c>
      <c r="D41" s="431">
        <v>164</v>
      </c>
      <c r="E41" s="434">
        <f>D41/D42</f>
        <v>1</v>
      </c>
      <c r="F41" s="528">
        <v>156</v>
      </c>
      <c r="G41" s="434">
        <f t="shared" ref="G41:AA41" si="12">F41/F42</f>
        <v>1</v>
      </c>
      <c r="H41" s="528">
        <v>179</v>
      </c>
      <c r="I41" s="434">
        <f t="shared" si="12"/>
        <v>1</v>
      </c>
      <c r="J41" s="528">
        <v>139</v>
      </c>
      <c r="K41" s="434">
        <f t="shared" si="12"/>
        <v>1</v>
      </c>
      <c r="L41" s="528">
        <v>149</v>
      </c>
      <c r="M41" s="434">
        <f t="shared" si="12"/>
        <v>1</v>
      </c>
      <c r="N41" s="528">
        <v>188</v>
      </c>
      <c r="O41" s="434">
        <f t="shared" si="12"/>
        <v>1</v>
      </c>
      <c r="P41" s="528">
        <v>199</v>
      </c>
      <c r="Q41" s="434">
        <f t="shared" si="12"/>
        <v>1</v>
      </c>
      <c r="R41" s="434"/>
      <c r="S41" s="434" t="e">
        <f t="shared" si="12"/>
        <v>#DIV/0!</v>
      </c>
      <c r="T41" s="434"/>
      <c r="U41" s="434" t="e">
        <f t="shared" si="12"/>
        <v>#DIV/0!</v>
      </c>
      <c r="V41" s="434"/>
      <c r="W41" s="434" t="e">
        <f t="shared" si="12"/>
        <v>#DIV/0!</v>
      </c>
      <c r="X41" s="434"/>
      <c r="Y41" s="434" t="e">
        <f t="shared" si="12"/>
        <v>#DIV/0!</v>
      </c>
      <c r="Z41" s="434"/>
      <c r="AA41" s="434" t="e">
        <f t="shared" si="12"/>
        <v>#DIV/0!</v>
      </c>
    </row>
    <row r="42" spans="1:27" ht="30">
      <c r="A42" s="767"/>
      <c r="B42" s="780"/>
      <c r="C42" s="430" t="s">
        <v>346</v>
      </c>
      <c r="D42" s="431">
        <v>164</v>
      </c>
      <c r="E42" s="434"/>
      <c r="F42" s="519">
        <v>156</v>
      </c>
      <c r="G42" s="434"/>
      <c r="H42" s="519">
        <v>179</v>
      </c>
      <c r="I42" s="434"/>
      <c r="J42" s="431">
        <v>139</v>
      </c>
      <c r="K42" s="434"/>
      <c r="L42" s="431">
        <v>149</v>
      </c>
      <c r="M42" s="434"/>
      <c r="N42" s="431">
        <v>188</v>
      </c>
      <c r="O42" s="434"/>
      <c r="P42" s="431">
        <v>199</v>
      </c>
      <c r="Q42" s="434"/>
      <c r="R42" s="431"/>
      <c r="S42" s="434"/>
      <c r="T42" s="431"/>
      <c r="U42" s="434"/>
      <c r="V42" s="431"/>
      <c r="W42" s="434"/>
      <c r="X42" s="431"/>
      <c r="Y42" s="434"/>
      <c r="Z42" s="431"/>
      <c r="AA42" s="435"/>
    </row>
    <row r="43" spans="1:27">
      <c r="A43" s="767">
        <v>14</v>
      </c>
      <c r="B43" s="778" t="s">
        <v>404</v>
      </c>
      <c r="C43" s="430" t="s">
        <v>343</v>
      </c>
      <c r="D43" s="431" t="s">
        <v>344</v>
      </c>
      <c r="E43" s="432">
        <v>1</v>
      </c>
      <c r="F43" s="519" t="s">
        <v>344</v>
      </c>
      <c r="G43" s="432">
        <v>1</v>
      </c>
      <c r="H43" s="519" t="s">
        <v>344</v>
      </c>
      <c r="I43" s="432">
        <v>1</v>
      </c>
      <c r="J43" s="431" t="s">
        <v>344</v>
      </c>
      <c r="K43" s="432">
        <v>1</v>
      </c>
      <c r="L43" s="431" t="s">
        <v>344</v>
      </c>
      <c r="M43" s="432">
        <v>1</v>
      </c>
      <c r="N43" s="431" t="s">
        <v>344</v>
      </c>
      <c r="O43" s="432">
        <v>1</v>
      </c>
      <c r="P43" s="431" t="s">
        <v>344</v>
      </c>
      <c r="Q43" s="432">
        <v>1</v>
      </c>
      <c r="R43" s="431" t="s">
        <v>344</v>
      </c>
      <c r="S43" s="432">
        <v>1</v>
      </c>
      <c r="T43" s="431" t="s">
        <v>344</v>
      </c>
      <c r="U43" s="432">
        <v>1</v>
      </c>
      <c r="V43" s="431" t="s">
        <v>344</v>
      </c>
      <c r="W43" s="432">
        <v>1</v>
      </c>
      <c r="X43" s="431" t="s">
        <v>344</v>
      </c>
      <c r="Y43" s="432">
        <v>1</v>
      </c>
      <c r="Z43" s="431" t="s">
        <v>344</v>
      </c>
      <c r="AA43" s="433">
        <v>1</v>
      </c>
    </row>
    <row r="44" spans="1:27">
      <c r="A44" s="767"/>
      <c r="B44" s="779"/>
      <c r="C44" s="430" t="s">
        <v>345</v>
      </c>
      <c r="D44" s="431">
        <v>164</v>
      </c>
      <c r="E44" s="434">
        <f>D44/D45</f>
        <v>1</v>
      </c>
      <c r="F44" s="528">
        <v>153</v>
      </c>
      <c r="G44" s="458">
        <f t="shared" ref="G44:AA44" si="13">F44/F45</f>
        <v>0.98076923076923073</v>
      </c>
      <c r="H44" s="528">
        <v>179</v>
      </c>
      <c r="I44" s="434">
        <f t="shared" si="13"/>
        <v>1</v>
      </c>
      <c r="J44" s="528">
        <v>138</v>
      </c>
      <c r="K44" s="434">
        <f t="shared" si="13"/>
        <v>0.9928057553956835</v>
      </c>
      <c r="L44" s="528">
        <v>149</v>
      </c>
      <c r="M44" s="434">
        <f t="shared" si="13"/>
        <v>1</v>
      </c>
      <c r="N44" s="528">
        <v>188</v>
      </c>
      <c r="O44" s="434">
        <f t="shared" si="13"/>
        <v>1</v>
      </c>
      <c r="P44" s="528">
        <v>198</v>
      </c>
      <c r="Q44" s="458">
        <f t="shared" si="13"/>
        <v>0.99497487437185927</v>
      </c>
      <c r="R44" s="434"/>
      <c r="S44" s="434" t="e">
        <f t="shared" si="13"/>
        <v>#DIV/0!</v>
      </c>
      <c r="T44" s="434"/>
      <c r="U44" s="434" t="e">
        <f t="shared" si="13"/>
        <v>#DIV/0!</v>
      </c>
      <c r="V44" s="434"/>
      <c r="W44" s="434" t="e">
        <f t="shared" si="13"/>
        <v>#DIV/0!</v>
      </c>
      <c r="X44" s="434"/>
      <c r="Y44" s="434" t="e">
        <f t="shared" si="13"/>
        <v>#DIV/0!</v>
      </c>
      <c r="Z44" s="434"/>
      <c r="AA44" s="434" t="e">
        <f t="shared" si="13"/>
        <v>#DIV/0!</v>
      </c>
    </row>
    <row r="45" spans="1:27" ht="30">
      <c r="A45" s="767"/>
      <c r="B45" s="780"/>
      <c r="C45" s="430" t="s">
        <v>346</v>
      </c>
      <c r="D45" s="431">
        <v>164</v>
      </c>
      <c r="E45" s="434"/>
      <c r="F45" s="519">
        <v>156</v>
      </c>
      <c r="G45" s="434"/>
      <c r="H45" s="519">
        <v>179</v>
      </c>
      <c r="I45" s="434"/>
      <c r="J45" s="431">
        <v>139</v>
      </c>
      <c r="K45" s="434"/>
      <c r="L45" s="431">
        <v>149</v>
      </c>
      <c r="M45" s="434"/>
      <c r="N45" s="431">
        <v>188</v>
      </c>
      <c r="O45" s="434"/>
      <c r="P45" s="431">
        <v>199</v>
      </c>
      <c r="Q45" s="434"/>
      <c r="R45" s="431"/>
      <c r="S45" s="434"/>
      <c r="T45" s="431"/>
      <c r="U45" s="434"/>
      <c r="V45" s="431"/>
      <c r="W45" s="434"/>
      <c r="X45" s="431"/>
      <c r="Y45" s="434"/>
      <c r="Z45" s="431"/>
      <c r="AA45" s="435"/>
    </row>
    <row r="46" spans="1:27">
      <c r="A46" s="767">
        <v>15</v>
      </c>
      <c r="B46" s="778" t="s">
        <v>352</v>
      </c>
      <c r="C46" s="430" t="s">
        <v>343</v>
      </c>
      <c r="D46" s="431" t="s">
        <v>344</v>
      </c>
      <c r="E46" s="432">
        <v>0.98</v>
      </c>
      <c r="F46" s="519" t="s">
        <v>344</v>
      </c>
      <c r="G46" s="432">
        <v>0.98</v>
      </c>
      <c r="H46" s="519" t="s">
        <v>344</v>
      </c>
      <c r="I46" s="432">
        <v>0.98</v>
      </c>
      <c r="J46" s="431" t="s">
        <v>344</v>
      </c>
      <c r="K46" s="432">
        <v>0.98</v>
      </c>
      <c r="L46" s="431" t="s">
        <v>344</v>
      </c>
      <c r="M46" s="432">
        <v>0.98</v>
      </c>
      <c r="N46" s="431" t="s">
        <v>344</v>
      </c>
      <c r="O46" s="432">
        <v>0.98</v>
      </c>
      <c r="P46" s="431" t="s">
        <v>344</v>
      </c>
      <c r="Q46" s="432">
        <v>0.98</v>
      </c>
      <c r="R46" s="431" t="s">
        <v>344</v>
      </c>
      <c r="S46" s="432">
        <v>0.98</v>
      </c>
      <c r="T46" s="431" t="s">
        <v>344</v>
      </c>
      <c r="U46" s="432">
        <v>0.98</v>
      </c>
      <c r="V46" s="431" t="s">
        <v>344</v>
      </c>
      <c r="W46" s="432">
        <v>0.98</v>
      </c>
      <c r="X46" s="431" t="s">
        <v>344</v>
      </c>
      <c r="Y46" s="432">
        <v>0.98</v>
      </c>
      <c r="Z46" s="431" t="s">
        <v>344</v>
      </c>
      <c r="AA46" s="432">
        <v>0.98</v>
      </c>
    </row>
    <row r="47" spans="1:27">
      <c r="A47" s="767"/>
      <c r="B47" s="779"/>
      <c r="C47" s="430" t="s">
        <v>345</v>
      </c>
      <c r="D47" s="431">
        <v>164</v>
      </c>
      <c r="E47" s="434">
        <f>D47/D48</f>
        <v>1</v>
      </c>
      <c r="F47" s="528">
        <f t="shared" ref="F47:F48" si="14">F44</f>
        <v>153</v>
      </c>
      <c r="G47" s="434">
        <f t="shared" ref="G47:AA47" si="15">F47/F48</f>
        <v>0.98076923076923073</v>
      </c>
      <c r="H47" s="528">
        <v>178</v>
      </c>
      <c r="I47" s="434">
        <f t="shared" si="15"/>
        <v>0.994413407821229</v>
      </c>
      <c r="J47" s="528">
        <v>139</v>
      </c>
      <c r="K47" s="434">
        <f t="shared" si="15"/>
        <v>1</v>
      </c>
      <c r="L47" s="528">
        <v>149</v>
      </c>
      <c r="M47" s="434">
        <f t="shared" si="15"/>
        <v>1</v>
      </c>
      <c r="N47" s="528">
        <v>187</v>
      </c>
      <c r="O47" s="434">
        <f t="shared" si="15"/>
        <v>0.99468085106382975</v>
      </c>
      <c r="P47" s="528">
        <v>198</v>
      </c>
      <c r="Q47" s="434">
        <f t="shared" si="15"/>
        <v>0.99497487437185927</v>
      </c>
      <c r="R47" s="434"/>
      <c r="S47" s="434" t="e">
        <f t="shared" si="15"/>
        <v>#DIV/0!</v>
      </c>
      <c r="T47" s="434"/>
      <c r="U47" s="434" t="e">
        <f t="shared" si="15"/>
        <v>#DIV/0!</v>
      </c>
      <c r="V47" s="434"/>
      <c r="W47" s="434" t="e">
        <f t="shared" si="15"/>
        <v>#DIV/0!</v>
      </c>
      <c r="X47" s="434"/>
      <c r="Y47" s="434" t="e">
        <f t="shared" si="15"/>
        <v>#DIV/0!</v>
      </c>
      <c r="Z47" s="434"/>
      <c r="AA47" s="434" t="e">
        <f t="shared" si="15"/>
        <v>#DIV/0!</v>
      </c>
    </row>
    <row r="48" spans="1:27" ht="30">
      <c r="A48" s="767"/>
      <c r="B48" s="780"/>
      <c r="C48" s="430" t="s">
        <v>346</v>
      </c>
      <c r="D48" s="431">
        <v>164</v>
      </c>
      <c r="E48" s="434"/>
      <c r="F48" s="519">
        <f t="shared" si="14"/>
        <v>156</v>
      </c>
      <c r="G48" s="434"/>
      <c r="H48" s="519">
        <v>179</v>
      </c>
      <c r="I48" s="434"/>
      <c r="J48" s="431">
        <v>139</v>
      </c>
      <c r="K48" s="434"/>
      <c r="L48" s="431">
        <v>149</v>
      </c>
      <c r="M48" s="434"/>
      <c r="N48" s="431">
        <v>188</v>
      </c>
      <c r="O48" s="434"/>
      <c r="P48" s="431">
        <v>199</v>
      </c>
      <c r="Q48" s="434"/>
      <c r="R48" s="431"/>
      <c r="S48" s="434"/>
      <c r="T48" s="431"/>
      <c r="U48" s="434"/>
      <c r="V48" s="431"/>
      <c r="W48" s="434"/>
      <c r="X48" s="431"/>
      <c r="Y48" s="434"/>
      <c r="Z48" s="431"/>
      <c r="AA48" s="435"/>
    </row>
    <row r="49" spans="1:27">
      <c r="A49" s="767">
        <v>16</v>
      </c>
      <c r="B49" s="778" t="s">
        <v>405</v>
      </c>
      <c r="C49" s="430" t="s">
        <v>343</v>
      </c>
      <c r="D49" s="431" t="s">
        <v>344</v>
      </c>
      <c r="E49" s="432">
        <v>0.9</v>
      </c>
      <c r="F49" s="519" t="s">
        <v>344</v>
      </c>
      <c r="G49" s="432">
        <v>0.9</v>
      </c>
      <c r="H49" s="519" t="s">
        <v>344</v>
      </c>
      <c r="I49" s="432">
        <v>0.9</v>
      </c>
      <c r="J49" s="431" t="s">
        <v>344</v>
      </c>
      <c r="K49" s="432">
        <v>0.9</v>
      </c>
      <c r="L49" s="431" t="s">
        <v>344</v>
      </c>
      <c r="M49" s="432">
        <v>0.9</v>
      </c>
      <c r="N49" s="431" t="s">
        <v>344</v>
      </c>
      <c r="O49" s="432">
        <v>0.9</v>
      </c>
      <c r="P49" s="431" t="s">
        <v>344</v>
      </c>
      <c r="Q49" s="432">
        <v>0.9</v>
      </c>
      <c r="R49" s="431" t="s">
        <v>344</v>
      </c>
      <c r="S49" s="432">
        <v>0.9</v>
      </c>
      <c r="T49" s="431" t="s">
        <v>344</v>
      </c>
      <c r="U49" s="432">
        <v>0.9</v>
      </c>
      <c r="V49" s="431" t="s">
        <v>344</v>
      </c>
      <c r="W49" s="432">
        <v>0.9</v>
      </c>
      <c r="X49" s="431" t="s">
        <v>344</v>
      </c>
      <c r="Y49" s="432">
        <v>0.9</v>
      </c>
      <c r="Z49" s="431" t="s">
        <v>344</v>
      </c>
      <c r="AA49" s="433">
        <v>0.9</v>
      </c>
    </row>
    <row r="50" spans="1:27">
      <c r="A50" s="767"/>
      <c r="B50" s="779"/>
      <c r="C50" s="430" t="s">
        <v>345</v>
      </c>
      <c r="D50" s="431">
        <v>163</v>
      </c>
      <c r="E50" s="434">
        <f>D50/D51</f>
        <v>0.99390243902439024</v>
      </c>
      <c r="F50" s="528">
        <v>154</v>
      </c>
      <c r="G50" s="434">
        <f t="shared" ref="G50:AA50" si="16">F50/F51</f>
        <v>0.98717948717948723</v>
      </c>
      <c r="H50" s="528">
        <v>174</v>
      </c>
      <c r="I50" s="434">
        <f t="shared" si="16"/>
        <v>0.97206703910614523</v>
      </c>
      <c r="J50" s="528">
        <v>138</v>
      </c>
      <c r="K50" s="434">
        <f t="shared" si="16"/>
        <v>0.9928057553956835</v>
      </c>
      <c r="L50" s="528">
        <v>148</v>
      </c>
      <c r="M50" s="434">
        <f t="shared" si="16"/>
        <v>0.99328859060402686</v>
      </c>
      <c r="N50" s="528">
        <v>187</v>
      </c>
      <c r="O50" s="434">
        <f t="shared" si="16"/>
        <v>0.99468085106382975</v>
      </c>
      <c r="P50" s="528">
        <v>198</v>
      </c>
      <c r="Q50" s="434">
        <f t="shared" si="16"/>
        <v>0.99497487437185927</v>
      </c>
      <c r="R50" s="434"/>
      <c r="S50" s="434" t="e">
        <f t="shared" si="16"/>
        <v>#DIV/0!</v>
      </c>
      <c r="T50" s="434"/>
      <c r="U50" s="434" t="e">
        <f t="shared" si="16"/>
        <v>#DIV/0!</v>
      </c>
      <c r="V50" s="434"/>
      <c r="W50" s="434" t="e">
        <f t="shared" si="16"/>
        <v>#DIV/0!</v>
      </c>
      <c r="X50" s="434"/>
      <c r="Y50" s="434" t="e">
        <f t="shared" si="16"/>
        <v>#DIV/0!</v>
      </c>
      <c r="Z50" s="434"/>
      <c r="AA50" s="434" t="e">
        <f t="shared" si="16"/>
        <v>#DIV/0!</v>
      </c>
    </row>
    <row r="51" spans="1:27" ht="30">
      <c r="A51" s="767"/>
      <c r="B51" s="780"/>
      <c r="C51" s="430" t="s">
        <v>346</v>
      </c>
      <c r="D51" s="431">
        <v>164</v>
      </c>
      <c r="E51" s="434"/>
      <c r="F51" s="519">
        <v>156</v>
      </c>
      <c r="G51" s="434"/>
      <c r="H51" s="519">
        <v>179</v>
      </c>
      <c r="I51" s="434"/>
      <c r="J51" s="431">
        <v>139</v>
      </c>
      <c r="K51" s="434"/>
      <c r="L51" s="431">
        <v>149</v>
      </c>
      <c r="M51" s="434"/>
      <c r="N51" s="431">
        <v>188</v>
      </c>
      <c r="O51" s="434"/>
      <c r="P51" s="431">
        <v>199</v>
      </c>
      <c r="Q51" s="434"/>
      <c r="R51" s="431"/>
      <c r="S51" s="434"/>
      <c r="T51" s="431"/>
      <c r="U51" s="434"/>
      <c r="V51" s="431"/>
      <c r="W51" s="434"/>
      <c r="X51" s="431"/>
      <c r="Y51" s="434"/>
      <c r="Z51" s="431"/>
      <c r="AA51" s="435"/>
    </row>
    <row r="52" spans="1:27">
      <c r="A52" s="767">
        <v>17</v>
      </c>
      <c r="B52" s="784" t="s">
        <v>406</v>
      </c>
      <c r="C52" s="430" t="s">
        <v>343</v>
      </c>
      <c r="D52" s="431" t="s">
        <v>344</v>
      </c>
      <c r="E52" s="432">
        <v>0.9</v>
      </c>
      <c r="F52" s="519" t="s">
        <v>344</v>
      </c>
      <c r="G52" s="432">
        <v>0.9</v>
      </c>
      <c r="H52" s="519" t="s">
        <v>344</v>
      </c>
      <c r="I52" s="432">
        <v>0.9</v>
      </c>
      <c r="J52" s="431" t="s">
        <v>344</v>
      </c>
      <c r="K52" s="432">
        <v>0.9</v>
      </c>
      <c r="L52" s="431" t="s">
        <v>344</v>
      </c>
      <c r="M52" s="432">
        <v>0.9</v>
      </c>
      <c r="N52" s="431" t="s">
        <v>344</v>
      </c>
      <c r="O52" s="432">
        <v>0.9</v>
      </c>
      <c r="P52" s="431" t="s">
        <v>344</v>
      </c>
      <c r="Q52" s="432">
        <v>0.9</v>
      </c>
      <c r="R52" s="431" t="s">
        <v>344</v>
      </c>
      <c r="S52" s="432">
        <v>0.9</v>
      </c>
      <c r="T52" s="431" t="s">
        <v>344</v>
      </c>
      <c r="U52" s="432">
        <v>0.9</v>
      </c>
      <c r="V52" s="431" t="s">
        <v>344</v>
      </c>
      <c r="W52" s="432">
        <v>0.9</v>
      </c>
      <c r="X52" s="431" t="s">
        <v>344</v>
      </c>
      <c r="Y52" s="432">
        <v>0.9</v>
      </c>
      <c r="Z52" s="431" t="s">
        <v>344</v>
      </c>
      <c r="AA52" s="433">
        <v>0.9</v>
      </c>
    </row>
    <row r="53" spans="1:27">
      <c r="A53" s="767"/>
      <c r="B53" s="785"/>
      <c r="C53" s="430" t="s">
        <v>345</v>
      </c>
      <c r="D53" s="431">
        <v>161</v>
      </c>
      <c r="E53" s="434">
        <f>D53/D54</f>
        <v>0.98170731707317072</v>
      </c>
      <c r="F53" s="528">
        <v>154</v>
      </c>
      <c r="G53" s="434">
        <f t="shared" ref="G53:AA53" si="17">F53/F54</f>
        <v>1</v>
      </c>
      <c r="H53" s="528">
        <v>173</v>
      </c>
      <c r="I53" s="434">
        <f t="shared" si="17"/>
        <v>0.96648044692737434</v>
      </c>
      <c r="J53" s="528">
        <v>138</v>
      </c>
      <c r="K53" s="434">
        <f t="shared" si="17"/>
        <v>0.9928057553956835</v>
      </c>
      <c r="L53" s="528">
        <v>149</v>
      </c>
      <c r="M53" s="434">
        <f t="shared" si="17"/>
        <v>1</v>
      </c>
      <c r="N53" s="528">
        <v>183</v>
      </c>
      <c r="O53" s="434">
        <f t="shared" si="17"/>
        <v>0.97340425531914898</v>
      </c>
      <c r="P53" s="528">
        <v>197</v>
      </c>
      <c r="Q53" s="434">
        <f t="shared" si="17"/>
        <v>0.98994974874371855</v>
      </c>
      <c r="R53" s="434"/>
      <c r="S53" s="434" t="e">
        <f t="shared" si="17"/>
        <v>#DIV/0!</v>
      </c>
      <c r="T53" s="434"/>
      <c r="U53" s="434" t="e">
        <f t="shared" si="17"/>
        <v>#DIV/0!</v>
      </c>
      <c r="V53" s="434"/>
      <c r="W53" s="434" t="e">
        <f t="shared" si="17"/>
        <v>#DIV/0!</v>
      </c>
      <c r="X53" s="434"/>
      <c r="Y53" s="434" t="e">
        <f t="shared" si="17"/>
        <v>#DIV/0!</v>
      </c>
      <c r="Z53" s="434"/>
      <c r="AA53" s="434" t="e">
        <f t="shared" si="17"/>
        <v>#DIV/0!</v>
      </c>
    </row>
    <row r="54" spans="1:27" ht="30">
      <c r="A54" s="767"/>
      <c r="B54" s="785"/>
      <c r="C54" s="430" t="s">
        <v>346</v>
      </c>
      <c r="D54" s="431">
        <v>164</v>
      </c>
      <c r="E54" s="434"/>
      <c r="F54" s="519">
        <v>154</v>
      </c>
      <c r="G54" s="434"/>
      <c r="H54" s="519">
        <v>179</v>
      </c>
      <c r="I54" s="434"/>
      <c r="J54" s="431">
        <v>139</v>
      </c>
      <c r="K54" s="434"/>
      <c r="L54" s="431">
        <v>149</v>
      </c>
      <c r="M54" s="434"/>
      <c r="N54" s="431">
        <v>188</v>
      </c>
      <c r="O54" s="434"/>
      <c r="P54" s="431">
        <v>199</v>
      </c>
      <c r="Q54" s="434"/>
      <c r="R54" s="431"/>
      <c r="S54" s="434"/>
      <c r="T54" s="431"/>
      <c r="U54" s="434"/>
      <c r="V54" s="431"/>
      <c r="W54" s="434"/>
      <c r="X54" s="431"/>
      <c r="Y54" s="434"/>
      <c r="Z54" s="431"/>
      <c r="AA54" s="435"/>
    </row>
    <row r="55" spans="1:27">
      <c r="A55" s="767">
        <v>18</v>
      </c>
      <c r="B55" s="784" t="s">
        <v>407</v>
      </c>
      <c r="C55" s="430" t="s">
        <v>343</v>
      </c>
      <c r="D55" s="431" t="s">
        <v>344</v>
      </c>
      <c r="E55" s="432">
        <v>0.98</v>
      </c>
      <c r="F55" s="519" t="s">
        <v>344</v>
      </c>
      <c r="G55" s="432">
        <v>0.98</v>
      </c>
      <c r="H55" s="519" t="s">
        <v>344</v>
      </c>
      <c r="I55" s="432">
        <v>0.98</v>
      </c>
      <c r="J55" s="431" t="s">
        <v>344</v>
      </c>
      <c r="K55" s="432">
        <v>0.98</v>
      </c>
      <c r="L55" s="431" t="s">
        <v>344</v>
      </c>
      <c r="M55" s="432">
        <v>0.98</v>
      </c>
      <c r="N55" s="431" t="s">
        <v>344</v>
      </c>
      <c r="O55" s="432">
        <v>0.98</v>
      </c>
      <c r="P55" s="431" t="s">
        <v>344</v>
      </c>
      <c r="Q55" s="432">
        <v>0.98</v>
      </c>
      <c r="R55" s="431" t="s">
        <v>344</v>
      </c>
      <c r="S55" s="432">
        <v>0.98</v>
      </c>
      <c r="T55" s="431" t="s">
        <v>344</v>
      </c>
      <c r="U55" s="432">
        <v>0.98</v>
      </c>
      <c r="V55" s="431" t="s">
        <v>344</v>
      </c>
      <c r="W55" s="432">
        <v>0.98</v>
      </c>
      <c r="X55" s="431" t="s">
        <v>344</v>
      </c>
      <c r="Y55" s="432">
        <v>0.98</v>
      </c>
      <c r="Z55" s="431" t="s">
        <v>344</v>
      </c>
      <c r="AA55" s="432">
        <v>0.98</v>
      </c>
    </row>
    <row r="56" spans="1:27">
      <c r="A56" s="767"/>
      <c r="B56" s="785"/>
      <c r="C56" s="430" t="s">
        <v>345</v>
      </c>
      <c r="D56" s="431">
        <v>5</v>
      </c>
      <c r="E56" s="434">
        <f>D56/D57</f>
        <v>1</v>
      </c>
      <c r="F56" s="528">
        <v>10</v>
      </c>
      <c r="G56" s="434">
        <f t="shared" ref="G56:AA56" si="18">F56/F57</f>
        <v>1</v>
      </c>
      <c r="H56" s="528">
        <v>7</v>
      </c>
      <c r="I56" s="434">
        <f t="shared" si="18"/>
        <v>1</v>
      </c>
      <c r="J56" s="528">
        <v>6</v>
      </c>
      <c r="K56" s="434">
        <f t="shared" si="18"/>
        <v>1</v>
      </c>
      <c r="L56" s="528">
        <v>14</v>
      </c>
      <c r="M56" s="458">
        <f t="shared" si="18"/>
        <v>0.93333333333333335</v>
      </c>
      <c r="N56" s="528">
        <v>7</v>
      </c>
      <c r="O56" s="434">
        <f t="shared" si="18"/>
        <v>1</v>
      </c>
      <c r="P56" s="528">
        <v>8</v>
      </c>
      <c r="Q56" s="458">
        <f t="shared" si="18"/>
        <v>0.88888888888888884</v>
      </c>
      <c r="R56" s="434"/>
      <c r="S56" s="434" t="e">
        <f t="shared" si="18"/>
        <v>#DIV/0!</v>
      </c>
      <c r="T56" s="434"/>
      <c r="U56" s="434" t="e">
        <f t="shared" si="18"/>
        <v>#DIV/0!</v>
      </c>
      <c r="V56" s="434"/>
      <c r="W56" s="434" t="e">
        <f t="shared" si="18"/>
        <v>#DIV/0!</v>
      </c>
      <c r="X56" s="434"/>
      <c r="Y56" s="434" t="e">
        <f t="shared" si="18"/>
        <v>#DIV/0!</v>
      </c>
      <c r="Z56" s="434"/>
      <c r="AA56" s="434" t="e">
        <f t="shared" si="18"/>
        <v>#DIV/0!</v>
      </c>
    </row>
    <row r="57" spans="1:27" ht="30">
      <c r="A57" s="767"/>
      <c r="B57" s="785"/>
      <c r="C57" s="430" t="s">
        <v>346</v>
      </c>
      <c r="D57" s="431">
        <v>5</v>
      </c>
      <c r="E57" s="434"/>
      <c r="F57" s="519">
        <v>10</v>
      </c>
      <c r="G57" s="434"/>
      <c r="H57" s="519">
        <v>7</v>
      </c>
      <c r="I57" s="434"/>
      <c r="J57" s="431">
        <v>6</v>
      </c>
      <c r="K57" s="434"/>
      <c r="L57" s="431">
        <v>15</v>
      </c>
      <c r="M57" s="434"/>
      <c r="N57" s="431">
        <v>7</v>
      </c>
      <c r="O57" s="434"/>
      <c r="P57" s="431">
        <v>9</v>
      </c>
      <c r="Q57" s="434"/>
      <c r="R57" s="431"/>
      <c r="S57" s="434"/>
      <c r="T57" s="431"/>
      <c r="U57" s="434"/>
      <c r="V57" s="431"/>
      <c r="W57" s="434"/>
      <c r="X57" s="431"/>
      <c r="Y57" s="434"/>
      <c r="Z57" s="431"/>
      <c r="AA57" s="435"/>
    </row>
    <row r="58" spans="1:27">
      <c r="A58" s="767">
        <v>19</v>
      </c>
      <c r="B58" s="784" t="s">
        <v>408</v>
      </c>
      <c r="C58" s="430" t="s">
        <v>343</v>
      </c>
      <c r="D58" s="431" t="s">
        <v>344</v>
      </c>
      <c r="E58" s="436">
        <v>0.02</v>
      </c>
      <c r="F58" s="519" t="s">
        <v>344</v>
      </c>
      <c r="G58" s="436">
        <v>0.02</v>
      </c>
      <c r="H58" s="519" t="s">
        <v>344</v>
      </c>
      <c r="I58" s="436">
        <v>0.02</v>
      </c>
      <c r="J58" s="431" t="s">
        <v>344</v>
      </c>
      <c r="K58" s="436">
        <v>0.02</v>
      </c>
      <c r="L58" s="431" t="s">
        <v>344</v>
      </c>
      <c r="M58" s="436">
        <v>0.02</v>
      </c>
      <c r="N58" s="431" t="s">
        <v>344</v>
      </c>
      <c r="O58" s="436">
        <v>0.02</v>
      </c>
      <c r="P58" s="431" t="s">
        <v>344</v>
      </c>
      <c r="Q58" s="436">
        <v>0.01</v>
      </c>
      <c r="R58" s="431" t="s">
        <v>344</v>
      </c>
      <c r="S58" s="436">
        <v>0.01</v>
      </c>
      <c r="T58" s="431" t="s">
        <v>344</v>
      </c>
      <c r="U58" s="436">
        <v>0.01</v>
      </c>
      <c r="V58" s="431" t="s">
        <v>344</v>
      </c>
      <c r="W58" s="436">
        <v>0.01</v>
      </c>
      <c r="X58" s="431" t="s">
        <v>344</v>
      </c>
      <c r="Y58" s="436">
        <v>0.01</v>
      </c>
      <c r="Z58" s="431" t="s">
        <v>344</v>
      </c>
      <c r="AA58" s="437">
        <v>0.01</v>
      </c>
    </row>
    <row r="59" spans="1:27">
      <c r="A59" s="767"/>
      <c r="B59" s="785"/>
      <c r="C59" s="430" t="s">
        <v>345</v>
      </c>
      <c r="D59" s="431">
        <v>3</v>
      </c>
      <c r="E59" s="436">
        <f>D59/D60</f>
        <v>1.8292682926829267E-2</v>
      </c>
      <c r="F59" s="519">
        <v>3</v>
      </c>
      <c r="G59" s="436">
        <f t="shared" ref="G59:AA59" si="19">F59/F60</f>
        <v>1.9230769230769232E-2</v>
      </c>
      <c r="H59" s="519">
        <v>1</v>
      </c>
      <c r="I59" s="553">
        <f t="shared" si="19"/>
        <v>5.5865921787709499E-3</v>
      </c>
      <c r="J59" s="431">
        <v>3</v>
      </c>
      <c r="K59" s="553">
        <f t="shared" si="19"/>
        <v>2.1582733812949641E-2</v>
      </c>
      <c r="L59" s="431">
        <v>0</v>
      </c>
      <c r="M59" s="436">
        <f t="shared" si="19"/>
        <v>0</v>
      </c>
      <c r="N59" s="431">
        <v>2</v>
      </c>
      <c r="O59" s="431">
        <f t="shared" si="19"/>
        <v>1.0638297872340425E-2</v>
      </c>
      <c r="P59" s="431">
        <v>0</v>
      </c>
      <c r="Q59" s="431">
        <f t="shared" si="19"/>
        <v>0</v>
      </c>
      <c r="R59" s="431"/>
      <c r="S59" s="431" t="e">
        <f t="shared" si="19"/>
        <v>#DIV/0!</v>
      </c>
      <c r="T59" s="431"/>
      <c r="U59" s="431" t="e">
        <f t="shared" si="19"/>
        <v>#DIV/0!</v>
      </c>
      <c r="V59" s="431"/>
      <c r="W59" s="431" t="e">
        <f t="shared" si="19"/>
        <v>#DIV/0!</v>
      </c>
      <c r="X59" s="431"/>
      <c r="Y59" s="431" t="e">
        <f t="shared" si="19"/>
        <v>#DIV/0!</v>
      </c>
      <c r="Z59" s="431"/>
      <c r="AA59" s="431" t="e">
        <f t="shared" si="19"/>
        <v>#DIV/0!</v>
      </c>
    </row>
    <row r="60" spans="1:27" ht="30">
      <c r="A60" s="767"/>
      <c r="B60" s="785"/>
      <c r="C60" s="430" t="s">
        <v>346</v>
      </c>
      <c r="D60" s="431">
        <v>164</v>
      </c>
      <c r="E60" s="431"/>
      <c r="F60" s="519">
        <v>156</v>
      </c>
      <c r="G60" s="431"/>
      <c r="H60" s="519">
        <v>179</v>
      </c>
      <c r="I60" s="431"/>
      <c r="J60" s="431">
        <v>139</v>
      </c>
      <c r="K60" s="431"/>
      <c r="L60" s="431">
        <v>149</v>
      </c>
      <c r="M60" s="431"/>
      <c r="N60" s="431">
        <v>188</v>
      </c>
      <c r="O60" s="431"/>
      <c r="P60" s="431">
        <v>199</v>
      </c>
      <c r="Q60" s="431"/>
      <c r="R60" s="431"/>
      <c r="S60" s="431"/>
      <c r="T60" s="431"/>
      <c r="U60" s="431"/>
      <c r="V60" s="431"/>
      <c r="W60" s="431"/>
      <c r="X60" s="431"/>
      <c r="Y60" s="431"/>
      <c r="Z60" s="431"/>
      <c r="AA60" s="438"/>
    </row>
    <row r="61" spans="1:27">
      <c r="A61" s="767">
        <v>20</v>
      </c>
      <c r="B61" s="784" t="s">
        <v>409</v>
      </c>
      <c r="C61" s="430" t="s">
        <v>343</v>
      </c>
      <c r="D61" s="431" t="s">
        <v>344</v>
      </c>
      <c r="E61" s="436">
        <v>1</v>
      </c>
      <c r="F61" s="519" t="s">
        <v>344</v>
      </c>
      <c r="G61" s="436">
        <v>1</v>
      </c>
      <c r="H61" s="519" t="s">
        <v>344</v>
      </c>
      <c r="I61" s="436">
        <v>1</v>
      </c>
      <c r="J61" s="431" t="s">
        <v>344</v>
      </c>
      <c r="K61" s="436">
        <v>1</v>
      </c>
      <c r="L61" s="431" t="s">
        <v>344</v>
      </c>
      <c r="M61" s="436">
        <v>1</v>
      </c>
      <c r="N61" s="431" t="s">
        <v>344</v>
      </c>
      <c r="O61" s="436">
        <v>1</v>
      </c>
      <c r="P61" s="431" t="s">
        <v>344</v>
      </c>
      <c r="Q61" s="436">
        <v>1</v>
      </c>
      <c r="R61" s="431" t="s">
        <v>344</v>
      </c>
      <c r="S61" s="436">
        <v>1</v>
      </c>
      <c r="T61" s="431" t="s">
        <v>344</v>
      </c>
      <c r="U61" s="436">
        <v>1</v>
      </c>
      <c r="V61" s="431" t="s">
        <v>344</v>
      </c>
      <c r="W61" s="436">
        <v>1</v>
      </c>
      <c r="X61" s="431" t="s">
        <v>344</v>
      </c>
      <c r="Y61" s="436">
        <v>1</v>
      </c>
      <c r="Z61" s="431" t="s">
        <v>344</v>
      </c>
      <c r="AA61" s="436">
        <v>1</v>
      </c>
    </row>
    <row r="62" spans="1:27">
      <c r="A62" s="767"/>
      <c r="B62" s="785"/>
      <c r="C62" s="430" t="s">
        <v>345</v>
      </c>
      <c r="D62" s="431">
        <v>2</v>
      </c>
      <c r="E62" s="434">
        <f>D62/D63</f>
        <v>1</v>
      </c>
      <c r="F62" s="528">
        <v>1</v>
      </c>
      <c r="G62" s="458">
        <f t="shared" ref="G62:AA62" si="20">F62/F63</f>
        <v>0.5</v>
      </c>
      <c r="H62" s="528">
        <v>2</v>
      </c>
      <c r="I62" s="434">
        <f t="shared" si="20"/>
        <v>1</v>
      </c>
      <c r="J62" s="528">
        <v>0</v>
      </c>
      <c r="K62" s="552">
        <v>1</v>
      </c>
      <c r="L62" s="528">
        <v>0</v>
      </c>
      <c r="M62" s="434">
        <v>1</v>
      </c>
      <c r="N62" s="528">
        <v>2</v>
      </c>
      <c r="O62" s="434">
        <f t="shared" si="20"/>
        <v>1</v>
      </c>
      <c r="P62" s="528">
        <v>2</v>
      </c>
      <c r="Q62" s="434">
        <f t="shared" si="20"/>
        <v>1</v>
      </c>
      <c r="R62" s="434"/>
      <c r="S62" s="434" t="e">
        <f t="shared" si="20"/>
        <v>#DIV/0!</v>
      </c>
      <c r="T62" s="434"/>
      <c r="U62" s="434" t="e">
        <f t="shared" si="20"/>
        <v>#DIV/0!</v>
      </c>
      <c r="V62" s="434"/>
      <c r="W62" s="434" t="e">
        <f t="shared" si="20"/>
        <v>#DIV/0!</v>
      </c>
      <c r="X62" s="434"/>
      <c r="Y62" s="434" t="e">
        <f t="shared" si="20"/>
        <v>#DIV/0!</v>
      </c>
      <c r="Z62" s="434"/>
      <c r="AA62" s="434" t="e">
        <f t="shared" si="20"/>
        <v>#DIV/0!</v>
      </c>
    </row>
    <row r="63" spans="1:27" ht="30">
      <c r="A63" s="767"/>
      <c r="B63" s="785"/>
      <c r="C63" s="430" t="s">
        <v>346</v>
      </c>
      <c r="D63" s="431">
        <v>2</v>
      </c>
      <c r="E63" s="434"/>
      <c r="F63" s="519">
        <v>2</v>
      </c>
      <c r="G63" s="434"/>
      <c r="H63" s="519">
        <v>2</v>
      </c>
      <c r="I63" s="434"/>
      <c r="J63" s="431">
        <v>0</v>
      </c>
      <c r="K63" s="434"/>
      <c r="L63" s="431">
        <v>0</v>
      </c>
      <c r="M63" s="434"/>
      <c r="N63" s="431">
        <v>2</v>
      </c>
      <c r="O63" s="434"/>
      <c r="P63" s="431">
        <v>2</v>
      </c>
      <c r="Q63" s="434"/>
      <c r="R63" s="431"/>
      <c r="S63" s="434"/>
      <c r="T63" s="431"/>
      <c r="U63" s="434"/>
      <c r="V63" s="431"/>
      <c r="W63" s="434"/>
      <c r="X63" s="431"/>
      <c r="Y63" s="434"/>
      <c r="Z63" s="431"/>
      <c r="AA63" s="434"/>
    </row>
    <row r="64" spans="1:27">
      <c r="A64" s="767">
        <v>21</v>
      </c>
      <c r="B64" s="784" t="s">
        <v>353</v>
      </c>
      <c r="C64" s="430" t="s">
        <v>343</v>
      </c>
      <c r="D64" s="431" t="s">
        <v>344</v>
      </c>
      <c r="E64" s="436">
        <v>0.95</v>
      </c>
      <c r="F64" s="519" t="s">
        <v>344</v>
      </c>
      <c r="G64" s="436">
        <v>0.95</v>
      </c>
      <c r="H64" s="519" t="s">
        <v>344</v>
      </c>
      <c r="I64" s="436">
        <v>0.95</v>
      </c>
      <c r="J64" s="431" t="s">
        <v>344</v>
      </c>
      <c r="K64" s="436">
        <v>0.95</v>
      </c>
      <c r="L64" s="431" t="s">
        <v>344</v>
      </c>
      <c r="M64" s="436">
        <v>0.95</v>
      </c>
      <c r="N64" s="431" t="s">
        <v>344</v>
      </c>
      <c r="O64" s="436">
        <v>0.95</v>
      </c>
      <c r="P64" s="431" t="s">
        <v>344</v>
      </c>
      <c r="Q64" s="436">
        <v>0.95</v>
      </c>
      <c r="R64" s="431" t="s">
        <v>344</v>
      </c>
      <c r="S64" s="436">
        <v>0.95</v>
      </c>
      <c r="T64" s="431" t="s">
        <v>344</v>
      </c>
      <c r="U64" s="436">
        <v>0.95</v>
      </c>
      <c r="V64" s="431" t="s">
        <v>344</v>
      </c>
      <c r="W64" s="436">
        <v>0.95</v>
      </c>
      <c r="X64" s="431" t="s">
        <v>344</v>
      </c>
      <c r="Y64" s="436">
        <v>0.95</v>
      </c>
      <c r="Z64" s="431" t="s">
        <v>344</v>
      </c>
      <c r="AA64" s="437">
        <v>0.95</v>
      </c>
    </row>
    <row r="65" spans="1:27">
      <c r="A65" s="767"/>
      <c r="B65" s="785"/>
      <c r="C65" s="430" t="s">
        <v>345</v>
      </c>
      <c r="D65" s="406"/>
      <c r="E65" s="434" t="e">
        <f>D65/D66</f>
        <v>#DIV/0!</v>
      </c>
      <c r="F65" s="529"/>
      <c r="G65" s="434" t="e">
        <f t="shared" ref="G65:AA65" si="21">F65/F66</f>
        <v>#DIV/0!</v>
      </c>
      <c r="H65" s="529"/>
      <c r="I65" s="434" t="e">
        <f t="shared" si="21"/>
        <v>#DIV/0!</v>
      </c>
      <c r="J65" s="458"/>
      <c r="K65" s="434" t="e">
        <f t="shared" si="21"/>
        <v>#DIV/0!</v>
      </c>
      <c r="L65" s="458"/>
      <c r="M65" s="434" t="e">
        <f t="shared" si="21"/>
        <v>#DIV/0!</v>
      </c>
      <c r="N65" s="458"/>
      <c r="O65" s="434" t="e">
        <f t="shared" si="21"/>
        <v>#DIV/0!</v>
      </c>
      <c r="P65" s="458"/>
      <c r="Q65" s="434" t="e">
        <f t="shared" si="21"/>
        <v>#DIV/0!</v>
      </c>
      <c r="R65" s="434"/>
      <c r="S65" s="434" t="e">
        <f t="shared" si="21"/>
        <v>#DIV/0!</v>
      </c>
      <c r="T65" s="434"/>
      <c r="U65" s="434" t="e">
        <f t="shared" si="21"/>
        <v>#DIV/0!</v>
      </c>
      <c r="V65" s="434"/>
      <c r="W65" s="434" t="e">
        <f t="shared" si="21"/>
        <v>#DIV/0!</v>
      </c>
      <c r="X65" s="434"/>
      <c r="Y65" s="434" t="e">
        <f t="shared" si="21"/>
        <v>#DIV/0!</v>
      </c>
      <c r="Z65" s="434"/>
      <c r="AA65" s="434" t="e">
        <f t="shared" si="21"/>
        <v>#DIV/0!</v>
      </c>
    </row>
    <row r="66" spans="1:27" ht="30">
      <c r="A66" s="767"/>
      <c r="B66" s="785"/>
      <c r="C66" s="430" t="s">
        <v>346</v>
      </c>
      <c r="D66" s="431"/>
      <c r="E66" s="434"/>
      <c r="F66" s="519"/>
      <c r="G66" s="434"/>
      <c r="H66" s="519"/>
      <c r="I66" s="434"/>
      <c r="J66" s="431"/>
      <c r="K66" s="434"/>
      <c r="L66" s="431"/>
      <c r="M66" s="434"/>
      <c r="N66" s="431"/>
      <c r="O66" s="434"/>
      <c r="P66" s="431"/>
      <c r="Q66" s="434"/>
      <c r="R66" s="431"/>
      <c r="S66" s="434"/>
      <c r="T66" s="431"/>
      <c r="U66" s="434"/>
      <c r="V66" s="431"/>
      <c r="W66" s="434"/>
      <c r="X66" s="431"/>
      <c r="Y66" s="434"/>
      <c r="Z66" s="431"/>
      <c r="AA66" s="435"/>
    </row>
    <row r="67" spans="1:27">
      <c r="A67" s="767">
        <v>22</v>
      </c>
      <c r="B67" s="786" t="s">
        <v>354</v>
      </c>
      <c r="C67" s="400" t="s">
        <v>343</v>
      </c>
      <c r="D67" s="401" t="s">
        <v>268</v>
      </c>
      <c r="E67" s="402">
        <v>1</v>
      </c>
      <c r="F67" s="513" t="s">
        <v>268</v>
      </c>
      <c r="G67" s="402">
        <v>1</v>
      </c>
      <c r="H67" s="513" t="s">
        <v>344</v>
      </c>
      <c r="I67" s="402">
        <v>1</v>
      </c>
      <c r="J67" s="401" t="s">
        <v>344</v>
      </c>
      <c r="K67" s="402">
        <v>1</v>
      </c>
      <c r="L67" s="401" t="s">
        <v>344</v>
      </c>
      <c r="M67" s="402">
        <v>1</v>
      </c>
      <c r="N67" s="401" t="s">
        <v>344</v>
      </c>
      <c r="O67" s="402">
        <v>1</v>
      </c>
      <c r="P67" s="401" t="s">
        <v>344</v>
      </c>
      <c r="Q67" s="402">
        <v>1</v>
      </c>
      <c r="R67" s="401" t="s">
        <v>344</v>
      </c>
      <c r="S67" s="402">
        <v>1</v>
      </c>
      <c r="T67" s="401" t="s">
        <v>344</v>
      </c>
      <c r="U67" s="402">
        <v>1</v>
      </c>
      <c r="V67" s="401" t="s">
        <v>344</v>
      </c>
      <c r="W67" s="402">
        <v>1</v>
      </c>
      <c r="X67" s="401" t="s">
        <v>344</v>
      </c>
      <c r="Y67" s="402">
        <v>1</v>
      </c>
      <c r="Z67" s="401" t="s">
        <v>344</v>
      </c>
      <c r="AA67" s="403">
        <v>1</v>
      </c>
    </row>
    <row r="68" spans="1:27">
      <c r="A68" s="767"/>
      <c r="B68" s="772"/>
      <c r="C68" s="400" t="s">
        <v>345</v>
      </c>
      <c r="D68" s="401">
        <v>121</v>
      </c>
      <c r="E68" s="404">
        <f>D68/D69</f>
        <v>1</v>
      </c>
      <c r="F68" s="512">
        <v>121</v>
      </c>
      <c r="G68" s="404">
        <f t="shared" ref="G68:AA68" si="22">F68/F69</f>
        <v>1</v>
      </c>
      <c r="H68" s="512">
        <v>121</v>
      </c>
      <c r="I68" s="404">
        <f t="shared" si="22"/>
        <v>1</v>
      </c>
      <c r="J68" s="512">
        <v>121</v>
      </c>
      <c r="K68" s="404">
        <f t="shared" si="22"/>
        <v>1</v>
      </c>
      <c r="L68" s="512">
        <v>211</v>
      </c>
      <c r="M68" s="404">
        <f t="shared" si="22"/>
        <v>0.99528301886792447</v>
      </c>
      <c r="N68" s="512">
        <v>212</v>
      </c>
      <c r="O68" s="404">
        <f t="shared" si="22"/>
        <v>1</v>
      </c>
      <c r="P68" s="512">
        <v>210</v>
      </c>
      <c r="Q68" s="458">
        <f t="shared" si="22"/>
        <v>0.99056603773584906</v>
      </c>
      <c r="R68" s="404"/>
      <c r="S68" s="404" t="e">
        <f t="shared" si="22"/>
        <v>#DIV/0!</v>
      </c>
      <c r="T68" s="404"/>
      <c r="U68" s="404" t="e">
        <f t="shared" si="22"/>
        <v>#DIV/0!</v>
      </c>
      <c r="V68" s="404"/>
      <c r="W68" s="404" t="e">
        <f t="shared" si="22"/>
        <v>#DIV/0!</v>
      </c>
      <c r="X68" s="404"/>
      <c r="Y68" s="404" t="e">
        <f t="shared" si="22"/>
        <v>#DIV/0!</v>
      </c>
      <c r="Z68" s="404"/>
      <c r="AA68" s="404" t="e">
        <f t="shared" si="22"/>
        <v>#DIV/0!</v>
      </c>
    </row>
    <row r="69" spans="1:27" ht="30">
      <c r="A69" s="767"/>
      <c r="B69" s="772"/>
      <c r="C69" s="400" t="s">
        <v>346</v>
      </c>
      <c r="D69" s="401">
        <v>121</v>
      </c>
      <c r="E69" s="404"/>
      <c r="F69" s="513">
        <v>121</v>
      </c>
      <c r="G69" s="404"/>
      <c r="H69" s="513">
        <v>121</v>
      </c>
      <c r="I69" s="404"/>
      <c r="J69" s="401">
        <v>121</v>
      </c>
      <c r="K69" s="404"/>
      <c r="L69" s="401">
        <v>212</v>
      </c>
      <c r="M69" s="404"/>
      <c r="N69" s="401">
        <v>212</v>
      </c>
      <c r="O69" s="404"/>
      <c r="P69" s="401">
        <v>212</v>
      </c>
      <c r="Q69" s="404"/>
      <c r="R69" s="401"/>
      <c r="S69" s="404"/>
      <c r="T69" s="401"/>
      <c r="U69" s="404"/>
      <c r="V69" s="401"/>
      <c r="W69" s="404"/>
      <c r="X69" s="401"/>
      <c r="Y69" s="404"/>
      <c r="Z69" s="401"/>
      <c r="AA69" s="443"/>
    </row>
    <row r="70" spans="1:27">
      <c r="A70" s="767">
        <v>23</v>
      </c>
      <c r="B70" s="786" t="s">
        <v>355</v>
      </c>
      <c r="C70" s="400" t="s">
        <v>343</v>
      </c>
      <c r="D70" s="401" t="s">
        <v>268</v>
      </c>
      <c r="E70" s="402">
        <v>1</v>
      </c>
      <c r="F70" s="513" t="s">
        <v>268</v>
      </c>
      <c r="G70" s="402">
        <v>1</v>
      </c>
      <c r="H70" s="513" t="s">
        <v>344</v>
      </c>
      <c r="I70" s="402">
        <v>1</v>
      </c>
      <c r="J70" s="401" t="s">
        <v>344</v>
      </c>
      <c r="K70" s="402">
        <v>1</v>
      </c>
      <c r="L70" s="401" t="s">
        <v>344</v>
      </c>
      <c r="M70" s="402">
        <v>1</v>
      </c>
      <c r="N70" s="401" t="s">
        <v>344</v>
      </c>
      <c r="O70" s="402">
        <v>1</v>
      </c>
      <c r="P70" s="401" t="s">
        <v>344</v>
      </c>
      <c r="Q70" s="402">
        <v>1</v>
      </c>
      <c r="R70" s="401" t="s">
        <v>344</v>
      </c>
      <c r="S70" s="402">
        <v>1</v>
      </c>
      <c r="T70" s="401" t="s">
        <v>344</v>
      </c>
      <c r="U70" s="402">
        <v>0.01</v>
      </c>
      <c r="V70" s="401" t="s">
        <v>344</v>
      </c>
      <c r="W70" s="402">
        <v>1</v>
      </c>
      <c r="X70" s="401" t="s">
        <v>344</v>
      </c>
      <c r="Y70" s="402">
        <v>1</v>
      </c>
      <c r="Z70" s="401" t="s">
        <v>344</v>
      </c>
      <c r="AA70" s="403">
        <v>1</v>
      </c>
    </row>
    <row r="71" spans="1:27">
      <c r="A71" s="767"/>
      <c r="B71" s="772"/>
      <c r="C71" s="400" t="s">
        <v>345</v>
      </c>
      <c r="D71" s="401">
        <v>121</v>
      </c>
      <c r="E71" s="404">
        <f>D71/D72</f>
        <v>1</v>
      </c>
      <c r="F71" s="512">
        <v>121</v>
      </c>
      <c r="G71" s="404">
        <f t="shared" ref="G71:AA71" si="23">F71/F72</f>
        <v>1</v>
      </c>
      <c r="H71" s="512">
        <v>121</v>
      </c>
      <c r="I71" s="404">
        <f t="shared" si="23"/>
        <v>1</v>
      </c>
      <c r="J71" s="512">
        <v>121</v>
      </c>
      <c r="K71" s="404">
        <f t="shared" si="23"/>
        <v>1</v>
      </c>
      <c r="L71" s="512">
        <v>212</v>
      </c>
      <c r="M71" s="404">
        <f t="shared" si="23"/>
        <v>1</v>
      </c>
      <c r="N71" s="512">
        <v>212</v>
      </c>
      <c r="O71" s="404">
        <f t="shared" si="23"/>
        <v>1</v>
      </c>
      <c r="P71" s="512">
        <v>211</v>
      </c>
      <c r="Q71" s="404">
        <f t="shared" si="23"/>
        <v>0.99528301886792447</v>
      </c>
      <c r="R71" s="404"/>
      <c r="S71" s="404" t="e">
        <f t="shared" si="23"/>
        <v>#DIV/0!</v>
      </c>
      <c r="T71" s="404"/>
      <c r="U71" s="404" t="e">
        <f t="shared" si="23"/>
        <v>#DIV/0!</v>
      </c>
      <c r="V71" s="404"/>
      <c r="W71" s="404" t="e">
        <f t="shared" si="23"/>
        <v>#DIV/0!</v>
      </c>
      <c r="X71" s="404"/>
      <c r="Y71" s="404" t="e">
        <f t="shared" si="23"/>
        <v>#DIV/0!</v>
      </c>
      <c r="Z71" s="404"/>
      <c r="AA71" s="404" t="e">
        <f t="shared" si="23"/>
        <v>#DIV/0!</v>
      </c>
    </row>
    <row r="72" spans="1:27" ht="30">
      <c r="A72" s="767"/>
      <c r="B72" s="772"/>
      <c r="C72" s="400" t="s">
        <v>346</v>
      </c>
      <c r="D72" s="401">
        <v>121</v>
      </c>
      <c r="E72" s="404"/>
      <c r="F72" s="513">
        <v>121</v>
      </c>
      <c r="G72" s="404"/>
      <c r="H72" s="513">
        <v>121</v>
      </c>
      <c r="I72" s="404"/>
      <c r="J72" s="401">
        <v>121</v>
      </c>
      <c r="K72" s="404"/>
      <c r="L72" s="401">
        <v>212</v>
      </c>
      <c r="M72" s="404"/>
      <c r="N72" s="401">
        <v>212</v>
      </c>
      <c r="O72" s="404"/>
      <c r="P72" s="401">
        <v>212</v>
      </c>
      <c r="Q72" s="404"/>
      <c r="R72" s="401"/>
      <c r="S72" s="404"/>
      <c r="T72" s="401"/>
      <c r="U72" s="404"/>
      <c r="V72" s="401"/>
      <c r="W72" s="404"/>
      <c r="X72" s="401"/>
      <c r="Y72" s="404"/>
      <c r="Z72" s="401"/>
      <c r="AA72" s="443"/>
    </row>
    <row r="73" spans="1:27">
      <c r="A73" s="767">
        <v>24</v>
      </c>
      <c r="B73" s="778" t="s">
        <v>410</v>
      </c>
      <c r="C73" s="430" t="s">
        <v>343</v>
      </c>
      <c r="D73" s="431" t="s">
        <v>344</v>
      </c>
      <c r="E73" s="432">
        <v>1</v>
      </c>
      <c r="F73" s="519" t="s">
        <v>344</v>
      </c>
      <c r="G73" s="432">
        <v>1</v>
      </c>
      <c r="H73" s="519" t="s">
        <v>344</v>
      </c>
      <c r="I73" s="432">
        <v>1</v>
      </c>
      <c r="J73" s="431" t="s">
        <v>344</v>
      </c>
      <c r="K73" s="432">
        <v>1</v>
      </c>
      <c r="L73" s="431" t="s">
        <v>344</v>
      </c>
      <c r="M73" s="432">
        <v>1</v>
      </c>
      <c r="N73" s="431" t="s">
        <v>344</v>
      </c>
      <c r="O73" s="432">
        <v>1</v>
      </c>
      <c r="P73" s="431" t="s">
        <v>344</v>
      </c>
      <c r="Q73" s="432">
        <v>1</v>
      </c>
      <c r="R73" s="431" t="s">
        <v>344</v>
      </c>
      <c r="S73" s="432">
        <v>1</v>
      </c>
      <c r="T73" s="431" t="s">
        <v>344</v>
      </c>
      <c r="U73" s="432">
        <v>1</v>
      </c>
      <c r="V73" s="431" t="s">
        <v>344</v>
      </c>
      <c r="W73" s="432">
        <v>1</v>
      </c>
      <c r="X73" s="431" t="s">
        <v>344</v>
      </c>
      <c r="Y73" s="432">
        <v>1</v>
      </c>
      <c r="Z73" s="431" t="s">
        <v>344</v>
      </c>
      <c r="AA73" s="433">
        <v>1</v>
      </c>
    </row>
    <row r="74" spans="1:27">
      <c r="A74" s="767"/>
      <c r="B74" s="779"/>
      <c r="C74" s="430" t="s">
        <v>345</v>
      </c>
      <c r="D74" s="431">
        <v>164</v>
      </c>
      <c r="E74" s="434">
        <f>D74/D75</f>
        <v>1</v>
      </c>
      <c r="F74" s="528">
        <v>156</v>
      </c>
      <c r="G74" s="434">
        <f t="shared" ref="G74:AA74" si="24">F74/F75</f>
        <v>1</v>
      </c>
      <c r="H74" s="528">
        <v>179</v>
      </c>
      <c r="I74" s="434">
        <f t="shared" si="24"/>
        <v>1</v>
      </c>
      <c r="J74" s="528">
        <v>139</v>
      </c>
      <c r="K74" s="434">
        <f t="shared" si="24"/>
        <v>1</v>
      </c>
      <c r="L74" s="528">
        <v>148</v>
      </c>
      <c r="M74" s="458">
        <f t="shared" si="24"/>
        <v>0.99328859060402686</v>
      </c>
      <c r="N74" s="528">
        <v>188</v>
      </c>
      <c r="O74" s="434">
        <f t="shared" si="24"/>
        <v>1</v>
      </c>
      <c r="P74" s="528">
        <v>199</v>
      </c>
      <c r="Q74" s="434">
        <f t="shared" si="24"/>
        <v>1</v>
      </c>
      <c r="R74" s="434"/>
      <c r="S74" s="434" t="e">
        <f t="shared" si="24"/>
        <v>#DIV/0!</v>
      </c>
      <c r="T74" s="434"/>
      <c r="U74" s="434" t="e">
        <f t="shared" si="24"/>
        <v>#DIV/0!</v>
      </c>
      <c r="V74" s="434"/>
      <c r="W74" s="434" t="e">
        <f t="shared" si="24"/>
        <v>#DIV/0!</v>
      </c>
      <c r="X74" s="434"/>
      <c r="Y74" s="434" t="e">
        <f t="shared" si="24"/>
        <v>#DIV/0!</v>
      </c>
      <c r="Z74" s="434"/>
      <c r="AA74" s="434" t="e">
        <f t="shared" si="24"/>
        <v>#DIV/0!</v>
      </c>
    </row>
    <row r="75" spans="1:27" ht="30">
      <c r="A75" s="767"/>
      <c r="B75" s="780"/>
      <c r="C75" s="430" t="s">
        <v>346</v>
      </c>
      <c r="D75" s="431">
        <v>164</v>
      </c>
      <c r="E75" s="434"/>
      <c r="F75" s="519">
        <v>156</v>
      </c>
      <c r="G75" s="434"/>
      <c r="H75" s="519">
        <v>179</v>
      </c>
      <c r="I75" s="434"/>
      <c r="J75" s="431">
        <v>139</v>
      </c>
      <c r="K75" s="434"/>
      <c r="L75" s="431">
        <v>149</v>
      </c>
      <c r="M75" s="434"/>
      <c r="N75" s="431">
        <v>188</v>
      </c>
      <c r="O75" s="434"/>
      <c r="P75" s="431">
        <v>199</v>
      </c>
      <c r="Q75" s="434"/>
      <c r="R75" s="431"/>
      <c r="S75" s="434"/>
      <c r="T75" s="431"/>
      <c r="U75" s="434"/>
      <c r="V75" s="431"/>
      <c r="W75" s="434"/>
      <c r="X75" s="431"/>
      <c r="Y75" s="434"/>
      <c r="Z75" s="431"/>
      <c r="AA75" s="435"/>
    </row>
    <row r="76" spans="1:27">
      <c r="A76" s="767">
        <v>25</v>
      </c>
      <c r="B76" s="793" t="s">
        <v>356</v>
      </c>
      <c r="C76" s="439" t="s">
        <v>343</v>
      </c>
      <c r="D76" s="557" t="s">
        <v>344</v>
      </c>
      <c r="E76" s="556">
        <v>1</v>
      </c>
      <c r="F76" s="558" t="s">
        <v>344</v>
      </c>
      <c r="G76" s="556">
        <v>1</v>
      </c>
      <c r="H76" s="558" t="s">
        <v>344</v>
      </c>
      <c r="I76" s="556">
        <v>1</v>
      </c>
      <c r="J76" s="557" t="s">
        <v>344</v>
      </c>
      <c r="K76" s="559">
        <v>1</v>
      </c>
      <c r="L76" s="573" t="s">
        <v>344</v>
      </c>
      <c r="M76" s="574">
        <v>1</v>
      </c>
      <c r="N76" s="439" t="s">
        <v>344</v>
      </c>
      <c r="O76" s="444">
        <v>1</v>
      </c>
      <c r="P76" s="439" t="s">
        <v>344</v>
      </c>
      <c r="Q76" s="444">
        <v>1</v>
      </c>
      <c r="R76" s="439" t="s">
        <v>344</v>
      </c>
      <c r="S76" s="444">
        <v>1</v>
      </c>
      <c r="T76" s="439" t="s">
        <v>344</v>
      </c>
      <c r="U76" s="444">
        <v>1</v>
      </c>
      <c r="V76" s="439" t="s">
        <v>344</v>
      </c>
      <c r="W76" s="444">
        <v>1</v>
      </c>
      <c r="X76" s="439" t="s">
        <v>344</v>
      </c>
      <c r="Y76" s="444">
        <v>1</v>
      </c>
      <c r="Z76" s="439" t="s">
        <v>344</v>
      </c>
      <c r="AA76" s="445">
        <v>1</v>
      </c>
    </row>
    <row r="77" spans="1:27">
      <c r="A77" s="767"/>
      <c r="B77" s="794"/>
      <c r="C77" s="439" t="s">
        <v>345</v>
      </c>
      <c r="D77" s="440">
        <v>162</v>
      </c>
      <c r="E77" s="441">
        <f>D77/D78</f>
        <v>0.98780487804878048</v>
      </c>
      <c r="F77" s="530">
        <v>155</v>
      </c>
      <c r="G77" s="458">
        <f t="shared" ref="G77:AA77" si="25">F77/F78</f>
        <v>0.99358974358974361</v>
      </c>
      <c r="H77" s="530">
        <v>178</v>
      </c>
      <c r="I77" s="458">
        <f t="shared" si="25"/>
        <v>0.994413407821229</v>
      </c>
      <c r="J77" s="530">
        <v>139</v>
      </c>
      <c r="K77" s="441">
        <f t="shared" si="25"/>
        <v>1</v>
      </c>
      <c r="L77" s="530">
        <v>149</v>
      </c>
      <c r="M77" s="441">
        <f t="shared" si="25"/>
        <v>1</v>
      </c>
      <c r="N77" s="530">
        <v>188</v>
      </c>
      <c r="O77" s="441">
        <f t="shared" si="25"/>
        <v>1</v>
      </c>
      <c r="P77" s="530">
        <v>199</v>
      </c>
      <c r="Q77" s="441">
        <f t="shared" si="25"/>
        <v>1</v>
      </c>
      <c r="R77" s="441"/>
      <c r="S77" s="441" t="e">
        <f t="shared" si="25"/>
        <v>#DIV/0!</v>
      </c>
      <c r="T77" s="441"/>
      <c r="U77" s="441" t="e">
        <f t="shared" si="25"/>
        <v>#DIV/0!</v>
      </c>
      <c r="V77" s="441"/>
      <c r="W77" s="441" t="e">
        <f t="shared" si="25"/>
        <v>#DIV/0!</v>
      </c>
      <c r="X77" s="441"/>
      <c r="Y77" s="441" t="e">
        <f t="shared" si="25"/>
        <v>#DIV/0!</v>
      </c>
      <c r="Z77" s="441"/>
      <c r="AA77" s="441" t="e">
        <f t="shared" si="25"/>
        <v>#DIV/0!</v>
      </c>
    </row>
    <row r="78" spans="1:27" ht="30">
      <c r="A78" s="767"/>
      <c r="B78" s="794"/>
      <c r="C78" s="439" t="s">
        <v>346</v>
      </c>
      <c r="D78" s="440">
        <v>164</v>
      </c>
      <c r="E78" s="441"/>
      <c r="F78" s="520">
        <v>156</v>
      </c>
      <c r="G78" s="441"/>
      <c r="H78" s="520">
        <v>179</v>
      </c>
      <c r="I78" s="441"/>
      <c r="J78" s="440">
        <v>139</v>
      </c>
      <c r="K78" s="441"/>
      <c r="L78" s="440">
        <v>149</v>
      </c>
      <c r="M78" s="441"/>
      <c r="N78" s="440">
        <v>188</v>
      </c>
      <c r="O78" s="441"/>
      <c r="P78" s="440">
        <v>199</v>
      </c>
      <c r="Q78" s="441"/>
      <c r="R78" s="440"/>
      <c r="S78" s="441"/>
      <c r="T78" s="440"/>
      <c r="U78" s="441"/>
      <c r="V78" s="440"/>
      <c r="W78" s="441"/>
      <c r="X78" s="440"/>
      <c r="Y78" s="441"/>
      <c r="Z78" s="440"/>
      <c r="AA78" s="441"/>
    </row>
    <row r="79" spans="1:27">
      <c r="A79" s="767">
        <v>26</v>
      </c>
      <c r="B79" s="801" t="s">
        <v>411</v>
      </c>
      <c r="C79" s="419" t="s">
        <v>343</v>
      </c>
      <c r="D79" s="420" t="s">
        <v>344</v>
      </c>
      <c r="E79" s="421">
        <v>0.98</v>
      </c>
      <c r="F79" s="517" t="s">
        <v>344</v>
      </c>
      <c r="G79" s="421">
        <v>0.98</v>
      </c>
      <c r="H79" s="517" t="s">
        <v>344</v>
      </c>
      <c r="I79" s="421">
        <v>0.98</v>
      </c>
      <c r="J79" s="420" t="s">
        <v>344</v>
      </c>
      <c r="K79" s="421">
        <v>0.98</v>
      </c>
      <c r="L79" s="420" t="s">
        <v>344</v>
      </c>
      <c r="M79" s="421">
        <v>0.98</v>
      </c>
      <c r="N79" s="420" t="s">
        <v>344</v>
      </c>
      <c r="O79" s="421">
        <v>0.98</v>
      </c>
      <c r="P79" s="420" t="s">
        <v>344</v>
      </c>
      <c r="Q79" s="421">
        <v>0.98</v>
      </c>
      <c r="R79" s="420" t="s">
        <v>344</v>
      </c>
      <c r="S79" s="421">
        <v>0.98</v>
      </c>
      <c r="T79" s="420" t="s">
        <v>344</v>
      </c>
      <c r="U79" s="421">
        <v>0.98</v>
      </c>
      <c r="V79" s="420" t="s">
        <v>344</v>
      </c>
      <c r="W79" s="421">
        <v>0.98</v>
      </c>
      <c r="X79" s="420" t="s">
        <v>344</v>
      </c>
      <c r="Y79" s="421">
        <v>0.98</v>
      </c>
      <c r="Z79" s="420" t="s">
        <v>344</v>
      </c>
      <c r="AA79" s="424">
        <v>0.98</v>
      </c>
    </row>
    <row r="80" spans="1:27">
      <c r="A80" s="767"/>
      <c r="B80" s="802"/>
      <c r="C80" s="419" t="s">
        <v>345</v>
      </c>
      <c r="D80" s="517">
        <v>2</v>
      </c>
      <c r="E80" s="582">
        <f>D80/D81</f>
        <v>1</v>
      </c>
      <c r="F80" s="525">
        <v>1</v>
      </c>
      <c r="G80" s="582">
        <f t="shared" ref="G80:AA80" si="26">F80/F81</f>
        <v>1</v>
      </c>
      <c r="H80" s="525">
        <v>1</v>
      </c>
      <c r="I80" s="582">
        <f t="shared" si="26"/>
        <v>1</v>
      </c>
      <c r="J80" s="525">
        <v>0</v>
      </c>
      <c r="K80" s="582">
        <v>1</v>
      </c>
      <c r="L80" s="525">
        <v>0</v>
      </c>
      <c r="M80" s="582">
        <v>1</v>
      </c>
      <c r="N80" s="525">
        <v>0</v>
      </c>
      <c r="O80" s="529">
        <f t="shared" si="26"/>
        <v>0</v>
      </c>
      <c r="P80" s="525">
        <v>0</v>
      </c>
      <c r="Q80" s="529">
        <f t="shared" si="26"/>
        <v>0</v>
      </c>
      <c r="R80" s="422"/>
      <c r="S80" s="422" t="e">
        <f t="shared" si="26"/>
        <v>#DIV/0!</v>
      </c>
      <c r="T80" s="422"/>
      <c r="U80" s="422" t="e">
        <f t="shared" si="26"/>
        <v>#DIV/0!</v>
      </c>
      <c r="V80" s="422"/>
      <c r="W80" s="422" t="e">
        <f t="shared" si="26"/>
        <v>#DIV/0!</v>
      </c>
      <c r="X80" s="422"/>
      <c r="Y80" s="422" t="e">
        <f t="shared" si="26"/>
        <v>#DIV/0!</v>
      </c>
      <c r="Z80" s="422"/>
      <c r="AA80" s="422" t="e">
        <f t="shared" si="26"/>
        <v>#DIV/0!</v>
      </c>
    </row>
    <row r="81" spans="1:27" ht="30">
      <c r="A81" s="767"/>
      <c r="B81" s="803"/>
      <c r="C81" s="419" t="s">
        <v>346</v>
      </c>
      <c r="D81" s="420">
        <v>2</v>
      </c>
      <c r="E81" s="422"/>
      <c r="F81" s="517">
        <v>1</v>
      </c>
      <c r="G81" s="422"/>
      <c r="H81" s="517">
        <v>1</v>
      </c>
      <c r="I81" s="422"/>
      <c r="J81" s="420">
        <v>0</v>
      </c>
      <c r="K81" s="422"/>
      <c r="L81" s="420">
        <v>0</v>
      </c>
      <c r="M81" s="422"/>
      <c r="N81" s="420">
        <v>1</v>
      </c>
      <c r="O81" s="422"/>
      <c r="P81" s="420">
        <v>1</v>
      </c>
      <c r="Q81" s="422"/>
      <c r="R81" s="420"/>
      <c r="S81" s="422"/>
      <c r="T81" s="420"/>
      <c r="U81" s="422"/>
      <c r="V81" s="420"/>
      <c r="W81" s="422"/>
      <c r="X81" s="420"/>
      <c r="Y81" s="422"/>
      <c r="Z81" s="420"/>
      <c r="AA81" s="423"/>
    </row>
    <row r="82" spans="1:27">
      <c r="A82" s="767">
        <v>27</v>
      </c>
      <c r="B82" s="801" t="s">
        <v>412</v>
      </c>
      <c r="C82" s="419" t="s">
        <v>343</v>
      </c>
      <c r="D82" s="420" t="s">
        <v>344</v>
      </c>
      <c r="E82" s="421">
        <v>1</v>
      </c>
      <c r="F82" s="517" t="s">
        <v>344</v>
      </c>
      <c r="G82" s="421">
        <v>1</v>
      </c>
      <c r="H82" s="517" t="s">
        <v>344</v>
      </c>
      <c r="I82" s="421">
        <v>1</v>
      </c>
      <c r="J82" s="420" t="s">
        <v>344</v>
      </c>
      <c r="K82" s="421">
        <v>1</v>
      </c>
      <c r="L82" s="420" t="s">
        <v>344</v>
      </c>
      <c r="M82" s="421">
        <v>1</v>
      </c>
      <c r="N82" s="420" t="s">
        <v>344</v>
      </c>
      <c r="O82" s="421">
        <v>1</v>
      </c>
      <c r="P82" s="420" t="s">
        <v>344</v>
      </c>
      <c r="Q82" s="421">
        <v>1</v>
      </c>
      <c r="R82" s="420" t="s">
        <v>344</v>
      </c>
      <c r="S82" s="421">
        <v>1</v>
      </c>
      <c r="T82" s="420" t="s">
        <v>344</v>
      </c>
      <c r="U82" s="421">
        <v>1</v>
      </c>
      <c r="V82" s="420" t="s">
        <v>344</v>
      </c>
      <c r="W82" s="421">
        <v>1</v>
      </c>
      <c r="X82" s="420" t="s">
        <v>344</v>
      </c>
      <c r="Y82" s="421">
        <v>1</v>
      </c>
      <c r="Z82" s="420" t="s">
        <v>344</v>
      </c>
      <c r="AA82" s="421">
        <v>1</v>
      </c>
    </row>
    <row r="83" spans="1:27">
      <c r="A83" s="767"/>
      <c r="B83" s="802"/>
      <c r="C83" s="419" t="s">
        <v>345</v>
      </c>
      <c r="D83" s="420">
        <v>0</v>
      </c>
      <c r="E83" s="422">
        <f>D83/D84</f>
        <v>0</v>
      </c>
      <c r="F83" s="525">
        <v>0</v>
      </c>
      <c r="G83" s="422">
        <f t="shared" ref="G83:AA83" si="27">F83/F84</f>
        <v>0</v>
      </c>
      <c r="H83" s="525">
        <v>0</v>
      </c>
      <c r="I83" s="422">
        <f t="shared" si="27"/>
        <v>0</v>
      </c>
      <c r="J83" s="525">
        <v>0</v>
      </c>
      <c r="K83" s="422">
        <v>1</v>
      </c>
      <c r="L83" s="525">
        <v>0</v>
      </c>
      <c r="M83" s="422">
        <v>1</v>
      </c>
      <c r="N83" s="525">
        <v>0</v>
      </c>
      <c r="O83" s="422">
        <f t="shared" si="27"/>
        <v>0</v>
      </c>
      <c r="P83" s="525">
        <v>0</v>
      </c>
      <c r="Q83" s="422">
        <f t="shared" si="27"/>
        <v>0</v>
      </c>
      <c r="R83" s="422"/>
      <c r="S83" s="422" t="e">
        <f t="shared" si="27"/>
        <v>#DIV/0!</v>
      </c>
      <c r="T83" s="422"/>
      <c r="U83" s="422" t="e">
        <f t="shared" si="27"/>
        <v>#DIV/0!</v>
      </c>
      <c r="V83" s="422"/>
      <c r="W83" s="422" t="e">
        <f t="shared" si="27"/>
        <v>#DIV/0!</v>
      </c>
      <c r="X83" s="422"/>
      <c r="Y83" s="422" t="e">
        <f t="shared" si="27"/>
        <v>#DIV/0!</v>
      </c>
      <c r="Z83" s="422"/>
      <c r="AA83" s="422" t="e">
        <f t="shared" si="27"/>
        <v>#DIV/0!</v>
      </c>
    </row>
    <row r="84" spans="1:27" ht="30">
      <c r="A84" s="767"/>
      <c r="B84" s="803"/>
      <c r="C84" s="419" t="s">
        <v>346</v>
      </c>
      <c r="D84" s="420">
        <v>164</v>
      </c>
      <c r="E84" s="422"/>
      <c r="F84" s="517">
        <v>156</v>
      </c>
      <c r="G84" s="422"/>
      <c r="H84" s="517">
        <v>179</v>
      </c>
      <c r="I84" s="422"/>
      <c r="J84" s="420">
        <v>139</v>
      </c>
      <c r="K84" s="422"/>
      <c r="L84" s="420">
        <v>149</v>
      </c>
      <c r="M84" s="422"/>
      <c r="N84" s="420">
        <v>188</v>
      </c>
      <c r="O84" s="422"/>
      <c r="P84" s="420">
        <v>199</v>
      </c>
      <c r="Q84" s="422"/>
      <c r="R84" s="420"/>
      <c r="S84" s="422"/>
      <c r="T84" s="420"/>
      <c r="U84" s="422"/>
      <c r="V84" s="420"/>
      <c r="W84" s="422"/>
      <c r="X84" s="420"/>
      <c r="Y84" s="422"/>
      <c r="Z84" s="420"/>
      <c r="AA84" s="423"/>
    </row>
    <row r="85" spans="1:27">
      <c r="A85" s="767">
        <v>28</v>
      </c>
      <c r="B85" s="786" t="s">
        <v>357</v>
      </c>
      <c r="C85" s="439" t="s">
        <v>343</v>
      </c>
      <c r="D85" s="557" t="s">
        <v>344</v>
      </c>
      <c r="E85" s="556">
        <v>1</v>
      </c>
      <c r="F85" s="558" t="s">
        <v>344</v>
      </c>
      <c r="G85" s="556">
        <v>1</v>
      </c>
      <c r="H85" s="558" t="s">
        <v>344</v>
      </c>
      <c r="I85" s="556">
        <v>1</v>
      </c>
      <c r="J85" s="557" t="s">
        <v>344</v>
      </c>
      <c r="K85" s="556">
        <v>1</v>
      </c>
      <c r="L85" s="573" t="s">
        <v>344</v>
      </c>
      <c r="M85" s="574">
        <v>1</v>
      </c>
      <c r="N85" s="439" t="s">
        <v>344</v>
      </c>
      <c r="O85" s="444">
        <v>1</v>
      </c>
      <c r="P85" s="439" t="s">
        <v>344</v>
      </c>
      <c r="Q85" s="444">
        <v>1</v>
      </c>
      <c r="R85" s="439" t="s">
        <v>344</v>
      </c>
      <c r="S85" s="444">
        <v>1</v>
      </c>
      <c r="T85" s="439" t="s">
        <v>344</v>
      </c>
      <c r="U85" s="444">
        <v>1</v>
      </c>
      <c r="V85" s="439" t="s">
        <v>344</v>
      </c>
      <c r="W85" s="444">
        <v>1</v>
      </c>
      <c r="X85" s="439" t="s">
        <v>344</v>
      </c>
      <c r="Y85" s="444">
        <v>1</v>
      </c>
      <c r="Z85" s="439" t="s">
        <v>344</v>
      </c>
      <c r="AA85" s="445">
        <v>1</v>
      </c>
    </row>
    <row r="86" spans="1:27">
      <c r="A86" s="767"/>
      <c r="B86" s="768"/>
      <c r="C86" s="439" t="s">
        <v>345</v>
      </c>
      <c r="D86" s="440">
        <v>32</v>
      </c>
      <c r="E86" s="458">
        <f>D86/D87</f>
        <v>0.76190476190476186</v>
      </c>
      <c r="F86" s="530">
        <v>20</v>
      </c>
      <c r="G86" s="458">
        <f t="shared" ref="G86:AA86" si="28">F86/F87</f>
        <v>0.86956521739130432</v>
      </c>
      <c r="H86" s="530">
        <v>20</v>
      </c>
      <c r="I86" s="458">
        <f t="shared" si="28"/>
        <v>0.47619047619047616</v>
      </c>
      <c r="J86" s="530">
        <v>41</v>
      </c>
      <c r="K86" s="441">
        <f t="shared" si="28"/>
        <v>0.97619047619047616</v>
      </c>
      <c r="L86" s="530">
        <v>40</v>
      </c>
      <c r="M86" s="441">
        <f t="shared" si="28"/>
        <v>1</v>
      </c>
      <c r="N86" s="530">
        <v>32</v>
      </c>
      <c r="O86" s="529">
        <f t="shared" si="28"/>
        <v>0.76190476190476186</v>
      </c>
      <c r="P86" s="530">
        <v>42</v>
      </c>
      <c r="Q86" s="441">
        <f t="shared" si="28"/>
        <v>1</v>
      </c>
      <c r="R86" s="441"/>
      <c r="S86" s="441" t="e">
        <f t="shared" si="28"/>
        <v>#DIV/0!</v>
      </c>
      <c r="T86" s="441"/>
      <c r="U86" s="441" t="e">
        <f t="shared" si="28"/>
        <v>#DIV/0!</v>
      </c>
      <c r="V86" s="441"/>
      <c r="W86" s="441" t="e">
        <f t="shared" si="28"/>
        <v>#DIV/0!</v>
      </c>
      <c r="X86" s="441"/>
      <c r="Y86" s="441" t="e">
        <f t="shared" si="28"/>
        <v>#DIV/0!</v>
      </c>
      <c r="Z86" s="441"/>
      <c r="AA86" s="441" t="e">
        <f t="shared" si="28"/>
        <v>#DIV/0!</v>
      </c>
    </row>
    <row r="87" spans="1:27" ht="30">
      <c r="A87" s="767"/>
      <c r="B87" s="768"/>
      <c r="C87" s="439" t="s">
        <v>346</v>
      </c>
      <c r="D87" s="440">
        <v>42</v>
      </c>
      <c r="E87" s="441"/>
      <c r="F87" s="520">
        <v>23</v>
      </c>
      <c r="G87" s="441"/>
      <c r="H87" s="520">
        <v>42</v>
      </c>
      <c r="I87" s="441"/>
      <c r="J87" s="440">
        <v>42</v>
      </c>
      <c r="K87" s="441"/>
      <c r="L87" s="440">
        <v>40</v>
      </c>
      <c r="M87" s="441"/>
      <c r="N87" s="440">
        <v>42</v>
      </c>
      <c r="O87" s="441"/>
      <c r="P87" s="440">
        <v>42</v>
      </c>
      <c r="Q87" s="441"/>
      <c r="R87" s="440"/>
      <c r="S87" s="441"/>
      <c r="T87" s="440"/>
      <c r="U87" s="441"/>
      <c r="V87" s="440"/>
      <c r="W87" s="441"/>
      <c r="X87" s="440"/>
      <c r="Y87" s="441"/>
      <c r="Z87" s="440"/>
      <c r="AA87" s="441"/>
    </row>
    <row r="88" spans="1:27" ht="18" customHeight="1">
      <c r="A88" s="787">
        <v>29</v>
      </c>
      <c r="B88" s="790" t="s">
        <v>413</v>
      </c>
      <c r="C88" s="439" t="s">
        <v>343</v>
      </c>
      <c r="D88" s="557" t="s">
        <v>344</v>
      </c>
      <c r="E88" s="556">
        <v>0.9</v>
      </c>
      <c r="F88" s="558" t="s">
        <v>344</v>
      </c>
      <c r="G88" s="556">
        <v>0.9</v>
      </c>
      <c r="H88" s="558" t="s">
        <v>344</v>
      </c>
      <c r="I88" s="556">
        <v>0.9</v>
      </c>
      <c r="J88" s="557" t="s">
        <v>344</v>
      </c>
      <c r="K88" s="556">
        <v>0.9</v>
      </c>
      <c r="L88" s="573" t="s">
        <v>344</v>
      </c>
      <c r="M88" s="574">
        <v>0.9</v>
      </c>
      <c r="N88" s="439" t="s">
        <v>344</v>
      </c>
      <c r="O88" s="444">
        <v>0.9</v>
      </c>
      <c r="P88" s="439" t="s">
        <v>344</v>
      </c>
      <c r="Q88" s="444">
        <v>0.9</v>
      </c>
      <c r="R88" s="439" t="s">
        <v>344</v>
      </c>
      <c r="S88" s="444">
        <v>0.9</v>
      </c>
      <c r="T88" s="439" t="s">
        <v>344</v>
      </c>
      <c r="U88" s="444">
        <v>0.9</v>
      </c>
      <c r="V88" s="439" t="s">
        <v>344</v>
      </c>
      <c r="W88" s="444">
        <v>0.9</v>
      </c>
      <c r="X88" s="439" t="s">
        <v>344</v>
      </c>
      <c r="Y88" s="444">
        <v>0.9</v>
      </c>
      <c r="Z88" s="439" t="s">
        <v>344</v>
      </c>
      <c r="AA88" s="445">
        <v>0.9</v>
      </c>
    </row>
    <row r="89" spans="1:27" ht="16.5" customHeight="1">
      <c r="A89" s="788"/>
      <c r="B89" s="791"/>
      <c r="C89" s="439" t="s">
        <v>345</v>
      </c>
      <c r="D89" s="406"/>
      <c r="E89" s="441" t="e">
        <f>D89/D90</f>
        <v>#DIV/0!</v>
      </c>
      <c r="F89" s="529"/>
      <c r="G89" s="441" t="e">
        <f t="shared" ref="G89:AA89" si="29">F89/F90</f>
        <v>#DIV/0!</v>
      </c>
      <c r="H89" s="529"/>
      <c r="I89" s="441" t="e">
        <f t="shared" si="29"/>
        <v>#DIV/0!</v>
      </c>
      <c r="J89" s="458"/>
      <c r="K89" s="441" t="e">
        <f t="shared" si="29"/>
        <v>#DIV/0!</v>
      </c>
      <c r="L89" s="458"/>
      <c r="M89" s="441" t="e">
        <f t="shared" si="29"/>
        <v>#DIV/0!</v>
      </c>
      <c r="N89" s="458"/>
      <c r="O89" s="441" t="e">
        <f t="shared" si="29"/>
        <v>#DIV/0!</v>
      </c>
      <c r="P89" s="458"/>
      <c r="Q89" s="441" t="e">
        <f t="shared" si="29"/>
        <v>#DIV/0!</v>
      </c>
      <c r="R89" s="441"/>
      <c r="S89" s="441" t="e">
        <f t="shared" si="29"/>
        <v>#DIV/0!</v>
      </c>
      <c r="T89" s="441"/>
      <c r="U89" s="441" t="e">
        <f t="shared" si="29"/>
        <v>#DIV/0!</v>
      </c>
      <c r="V89" s="441"/>
      <c r="W89" s="441" t="e">
        <f t="shared" si="29"/>
        <v>#DIV/0!</v>
      </c>
      <c r="X89" s="441"/>
      <c r="Y89" s="441" t="e">
        <f t="shared" si="29"/>
        <v>#DIV/0!</v>
      </c>
      <c r="Z89" s="441"/>
      <c r="AA89" s="441" t="e">
        <f t="shared" si="29"/>
        <v>#DIV/0!</v>
      </c>
    </row>
    <row r="90" spans="1:27" ht="16.5" customHeight="1">
      <c r="A90" s="789"/>
      <c r="B90" s="792"/>
      <c r="C90" s="439" t="s">
        <v>346</v>
      </c>
      <c r="D90" s="440"/>
      <c r="E90" s="441"/>
      <c r="F90" s="520"/>
      <c r="G90" s="441"/>
      <c r="H90" s="520"/>
      <c r="I90" s="441"/>
      <c r="J90" s="440"/>
      <c r="K90" s="441"/>
      <c r="L90" s="440"/>
      <c r="M90" s="441"/>
      <c r="N90" s="440"/>
      <c r="O90" s="441"/>
      <c r="P90" s="440"/>
      <c r="Q90" s="441"/>
      <c r="R90" s="440"/>
      <c r="S90" s="441"/>
      <c r="T90" s="440"/>
      <c r="U90" s="441"/>
      <c r="V90" s="440"/>
      <c r="W90" s="441"/>
      <c r="X90" s="440"/>
      <c r="Y90" s="441"/>
      <c r="Z90" s="440"/>
      <c r="AA90" s="441"/>
    </row>
    <row r="91" spans="1:27" ht="23.25" customHeight="1">
      <c r="A91" s="787">
        <v>30</v>
      </c>
      <c r="B91" s="790" t="s">
        <v>422</v>
      </c>
      <c r="C91" s="439" t="s">
        <v>343</v>
      </c>
      <c r="D91" s="557" t="s">
        <v>344</v>
      </c>
      <c r="E91" s="556">
        <v>0</v>
      </c>
      <c r="F91" s="558" t="s">
        <v>344</v>
      </c>
      <c r="G91" s="556">
        <v>0</v>
      </c>
      <c r="H91" s="558" t="s">
        <v>344</v>
      </c>
      <c r="I91" s="556">
        <v>0</v>
      </c>
      <c r="J91" s="557" t="s">
        <v>344</v>
      </c>
      <c r="K91" s="556">
        <v>0</v>
      </c>
      <c r="L91" s="573" t="s">
        <v>344</v>
      </c>
      <c r="M91" s="574">
        <v>0</v>
      </c>
      <c r="N91" s="439" t="s">
        <v>344</v>
      </c>
      <c r="O91" s="444">
        <v>0</v>
      </c>
      <c r="P91" s="439" t="s">
        <v>344</v>
      </c>
      <c r="Q91" s="444">
        <v>0</v>
      </c>
      <c r="R91" s="439" t="s">
        <v>344</v>
      </c>
      <c r="S91" s="444">
        <v>0</v>
      </c>
      <c r="T91" s="439" t="s">
        <v>344</v>
      </c>
      <c r="U91" s="444">
        <v>0</v>
      </c>
      <c r="V91" s="439" t="s">
        <v>344</v>
      </c>
      <c r="W91" s="444">
        <v>0</v>
      </c>
      <c r="X91" s="439" t="s">
        <v>344</v>
      </c>
      <c r="Y91" s="444">
        <v>0</v>
      </c>
      <c r="Z91" s="439" t="s">
        <v>344</v>
      </c>
      <c r="AA91" s="445">
        <v>0</v>
      </c>
    </row>
    <row r="92" spans="1:27" ht="23.25" customHeight="1">
      <c r="A92" s="788"/>
      <c r="B92" s="791"/>
      <c r="C92" s="439" t="s">
        <v>345</v>
      </c>
      <c r="D92" s="440">
        <v>0</v>
      </c>
      <c r="E92" s="441">
        <v>1</v>
      </c>
      <c r="F92" s="530">
        <v>0</v>
      </c>
      <c r="G92" s="441" t="e">
        <f t="shared" ref="G92:AA92" si="30">F92/F93</f>
        <v>#DIV/0!</v>
      </c>
      <c r="H92" s="530">
        <v>1</v>
      </c>
      <c r="I92" s="441" t="e">
        <f t="shared" si="30"/>
        <v>#DIV/0!</v>
      </c>
      <c r="J92" s="554">
        <v>2</v>
      </c>
      <c r="K92" s="441" t="e">
        <f t="shared" si="30"/>
        <v>#DIV/0!</v>
      </c>
      <c r="L92" s="530">
        <v>0</v>
      </c>
      <c r="M92" s="441" t="e">
        <f t="shared" si="30"/>
        <v>#DIV/0!</v>
      </c>
      <c r="N92" s="530">
        <v>0</v>
      </c>
      <c r="O92" s="441" t="e">
        <f t="shared" si="30"/>
        <v>#DIV/0!</v>
      </c>
      <c r="P92" s="530">
        <v>0</v>
      </c>
      <c r="Q92" s="441" t="e">
        <f t="shared" si="30"/>
        <v>#DIV/0!</v>
      </c>
      <c r="R92" s="441"/>
      <c r="S92" s="441" t="e">
        <f t="shared" si="30"/>
        <v>#DIV/0!</v>
      </c>
      <c r="T92" s="441"/>
      <c r="U92" s="441" t="e">
        <f t="shared" si="30"/>
        <v>#DIV/0!</v>
      </c>
      <c r="V92" s="441"/>
      <c r="W92" s="441" t="e">
        <f t="shared" si="30"/>
        <v>#DIV/0!</v>
      </c>
      <c r="X92" s="441"/>
      <c r="Y92" s="441" t="e">
        <f t="shared" si="30"/>
        <v>#DIV/0!</v>
      </c>
      <c r="Z92" s="441"/>
      <c r="AA92" s="441" t="e">
        <f t="shared" si="30"/>
        <v>#DIV/0!</v>
      </c>
    </row>
    <row r="93" spans="1:27" ht="23.25" customHeight="1">
      <c r="A93" s="789"/>
      <c r="B93" s="792"/>
      <c r="C93" s="439" t="s">
        <v>346</v>
      </c>
      <c r="D93" s="440"/>
      <c r="E93" s="441"/>
      <c r="F93" s="520"/>
      <c r="G93" s="441"/>
      <c r="H93" s="520"/>
      <c r="I93" s="441"/>
      <c r="J93" s="440"/>
      <c r="K93" s="441"/>
      <c r="L93" s="440"/>
      <c r="M93" s="441"/>
      <c r="N93" s="440"/>
      <c r="O93" s="441"/>
      <c r="P93" s="440"/>
      <c r="Q93" s="441"/>
      <c r="R93" s="440"/>
      <c r="S93" s="441"/>
      <c r="T93" s="440"/>
      <c r="U93" s="441"/>
      <c r="V93" s="440"/>
      <c r="W93" s="441"/>
      <c r="X93" s="440"/>
      <c r="Y93" s="441"/>
      <c r="Z93" s="440"/>
      <c r="AA93" s="441"/>
    </row>
    <row r="94" spans="1:27" ht="23.25" customHeight="1">
      <c r="A94" s="787">
        <v>31</v>
      </c>
      <c r="B94" s="790" t="s">
        <v>414</v>
      </c>
      <c r="C94" s="439" t="s">
        <v>343</v>
      </c>
      <c r="D94" s="557" t="s">
        <v>344</v>
      </c>
      <c r="E94" s="556">
        <v>1</v>
      </c>
      <c r="F94" s="558" t="s">
        <v>344</v>
      </c>
      <c r="G94" s="556">
        <v>1</v>
      </c>
      <c r="H94" s="558" t="s">
        <v>344</v>
      </c>
      <c r="I94" s="556">
        <v>1</v>
      </c>
      <c r="J94" s="557" t="s">
        <v>344</v>
      </c>
      <c r="K94" s="556">
        <v>1</v>
      </c>
      <c r="L94" s="573" t="s">
        <v>344</v>
      </c>
      <c r="M94" s="574">
        <v>1</v>
      </c>
      <c r="N94" s="439" t="s">
        <v>344</v>
      </c>
      <c r="O94" s="444">
        <v>1</v>
      </c>
      <c r="P94" s="439" t="s">
        <v>344</v>
      </c>
      <c r="Q94" s="444">
        <v>1</v>
      </c>
      <c r="R94" s="439" t="s">
        <v>344</v>
      </c>
      <c r="S94" s="444">
        <v>1</v>
      </c>
      <c r="T94" s="439" t="s">
        <v>344</v>
      </c>
      <c r="U94" s="444">
        <v>1</v>
      </c>
      <c r="V94" s="439" t="s">
        <v>344</v>
      </c>
      <c r="W94" s="444">
        <v>1</v>
      </c>
      <c r="X94" s="439" t="s">
        <v>344</v>
      </c>
      <c r="Y94" s="444">
        <v>1</v>
      </c>
      <c r="Z94" s="439" t="s">
        <v>344</v>
      </c>
      <c r="AA94" s="445">
        <v>1</v>
      </c>
    </row>
    <row r="95" spans="1:27" ht="23.25" customHeight="1">
      <c r="A95" s="788"/>
      <c r="B95" s="791"/>
      <c r="C95" s="439" t="s">
        <v>345</v>
      </c>
      <c r="D95" s="440">
        <v>164</v>
      </c>
      <c r="E95" s="441">
        <f>D95/D96</f>
        <v>1</v>
      </c>
      <c r="F95" s="530">
        <v>156</v>
      </c>
      <c r="G95" s="441">
        <f t="shared" ref="G95:AA95" si="31">F95/F96</f>
        <v>1</v>
      </c>
      <c r="H95" s="530">
        <v>179</v>
      </c>
      <c r="I95" s="441">
        <f t="shared" si="31"/>
        <v>1</v>
      </c>
      <c r="J95" s="530">
        <v>139</v>
      </c>
      <c r="K95" s="441">
        <f t="shared" si="31"/>
        <v>1</v>
      </c>
      <c r="L95" s="530">
        <v>149</v>
      </c>
      <c r="M95" s="441">
        <f t="shared" si="31"/>
        <v>1</v>
      </c>
      <c r="N95" s="530">
        <v>188</v>
      </c>
      <c r="O95" s="441">
        <f t="shared" si="31"/>
        <v>1</v>
      </c>
      <c r="P95" s="530">
        <v>199</v>
      </c>
      <c r="Q95" s="441">
        <f t="shared" si="31"/>
        <v>1</v>
      </c>
      <c r="R95" s="441"/>
      <c r="S95" s="441" t="e">
        <f t="shared" si="31"/>
        <v>#DIV/0!</v>
      </c>
      <c r="T95" s="441"/>
      <c r="U95" s="441" t="e">
        <f t="shared" si="31"/>
        <v>#DIV/0!</v>
      </c>
      <c r="V95" s="441"/>
      <c r="W95" s="441" t="e">
        <f t="shared" si="31"/>
        <v>#DIV/0!</v>
      </c>
      <c r="X95" s="441"/>
      <c r="Y95" s="441" t="e">
        <f t="shared" si="31"/>
        <v>#DIV/0!</v>
      </c>
      <c r="Z95" s="441"/>
      <c r="AA95" s="441" t="e">
        <f t="shared" si="31"/>
        <v>#DIV/0!</v>
      </c>
    </row>
    <row r="96" spans="1:27" ht="23.25" customHeight="1">
      <c r="A96" s="789"/>
      <c r="B96" s="792"/>
      <c r="C96" s="439" t="s">
        <v>346</v>
      </c>
      <c r="D96" s="440">
        <v>164</v>
      </c>
      <c r="E96" s="441"/>
      <c r="F96" s="520">
        <v>156</v>
      </c>
      <c r="G96" s="441"/>
      <c r="H96" s="520">
        <v>179</v>
      </c>
      <c r="I96" s="441"/>
      <c r="J96" s="440">
        <v>139</v>
      </c>
      <c r="K96" s="441"/>
      <c r="L96" s="440">
        <v>149</v>
      </c>
      <c r="M96" s="441"/>
      <c r="N96" s="440">
        <v>188</v>
      </c>
      <c r="O96" s="441"/>
      <c r="P96" s="440">
        <v>199</v>
      </c>
      <c r="Q96" s="441"/>
      <c r="R96" s="440"/>
      <c r="S96" s="441"/>
      <c r="T96" s="440"/>
      <c r="U96" s="441"/>
      <c r="V96" s="440"/>
      <c r="W96" s="441"/>
      <c r="X96" s="440"/>
      <c r="Y96" s="441"/>
      <c r="Z96" s="440"/>
      <c r="AA96" s="441"/>
    </row>
    <row r="97" spans="1:27" ht="23.25" customHeight="1">
      <c r="A97" s="787">
        <v>32</v>
      </c>
      <c r="B97" s="790" t="s">
        <v>415</v>
      </c>
      <c r="C97" s="439" t="s">
        <v>343</v>
      </c>
      <c r="D97" s="557" t="s">
        <v>344</v>
      </c>
      <c r="E97" s="556">
        <v>1</v>
      </c>
      <c r="F97" s="558" t="s">
        <v>344</v>
      </c>
      <c r="G97" s="556">
        <v>1</v>
      </c>
      <c r="H97" s="558" t="s">
        <v>344</v>
      </c>
      <c r="I97" s="556">
        <v>1</v>
      </c>
      <c r="J97" s="557" t="s">
        <v>344</v>
      </c>
      <c r="K97" s="556">
        <v>1</v>
      </c>
      <c r="L97" s="573" t="s">
        <v>344</v>
      </c>
      <c r="M97" s="574">
        <v>1</v>
      </c>
      <c r="N97" s="439" t="s">
        <v>344</v>
      </c>
      <c r="O97" s="444">
        <v>1</v>
      </c>
      <c r="P97" s="439" t="s">
        <v>344</v>
      </c>
      <c r="Q97" s="444">
        <v>1</v>
      </c>
      <c r="R97" s="439" t="s">
        <v>344</v>
      </c>
      <c r="S97" s="444">
        <v>1</v>
      </c>
      <c r="T97" s="439" t="s">
        <v>344</v>
      </c>
      <c r="U97" s="444">
        <v>1</v>
      </c>
      <c r="V97" s="439" t="s">
        <v>344</v>
      </c>
      <c r="W97" s="444">
        <v>1</v>
      </c>
      <c r="X97" s="439" t="s">
        <v>344</v>
      </c>
      <c r="Y97" s="444">
        <v>1</v>
      </c>
      <c r="Z97" s="439" t="s">
        <v>344</v>
      </c>
      <c r="AA97" s="445">
        <v>1</v>
      </c>
    </row>
    <row r="98" spans="1:27" ht="23.25" customHeight="1">
      <c r="A98" s="788"/>
      <c r="B98" s="791"/>
      <c r="C98" s="439" t="s">
        <v>345</v>
      </c>
      <c r="D98" s="440">
        <v>164</v>
      </c>
      <c r="E98" s="441">
        <f>D98/D99</f>
        <v>1</v>
      </c>
      <c r="F98" s="530">
        <v>156</v>
      </c>
      <c r="G98" s="441">
        <f t="shared" ref="G98:AA98" si="32">F98/F99</f>
        <v>1</v>
      </c>
      <c r="H98" s="530">
        <v>179</v>
      </c>
      <c r="I98" s="441">
        <f t="shared" si="32"/>
        <v>1</v>
      </c>
      <c r="J98" s="530">
        <v>139</v>
      </c>
      <c r="K98" s="441">
        <f t="shared" si="32"/>
        <v>1</v>
      </c>
      <c r="L98" s="530">
        <v>149</v>
      </c>
      <c r="M98" s="441">
        <f t="shared" si="32"/>
        <v>1</v>
      </c>
      <c r="N98" s="530">
        <v>188</v>
      </c>
      <c r="O98" s="441">
        <f t="shared" si="32"/>
        <v>1</v>
      </c>
      <c r="P98" s="530">
        <v>199</v>
      </c>
      <c r="Q98" s="441">
        <f t="shared" si="32"/>
        <v>1</v>
      </c>
      <c r="R98" s="441"/>
      <c r="S98" s="441" t="e">
        <f t="shared" si="32"/>
        <v>#DIV/0!</v>
      </c>
      <c r="T98" s="441"/>
      <c r="U98" s="441" t="e">
        <f t="shared" si="32"/>
        <v>#DIV/0!</v>
      </c>
      <c r="V98" s="441"/>
      <c r="W98" s="441" t="e">
        <f t="shared" si="32"/>
        <v>#DIV/0!</v>
      </c>
      <c r="X98" s="441"/>
      <c r="Y98" s="441" t="e">
        <f t="shared" si="32"/>
        <v>#DIV/0!</v>
      </c>
      <c r="Z98" s="441"/>
      <c r="AA98" s="441" t="e">
        <f t="shared" si="32"/>
        <v>#DIV/0!</v>
      </c>
    </row>
    <row r="99" spans="1:27" ht="23.25" customHeight="1">
      <c r="A99" s="789"/>
      <c r="B99" s="792"/>
      <c r="C99" s="439" t="s">
        <v>346</v>
      </c>
      <c r="D99" s="440">
        <v>164</v>
      </c>
      <c r="E99" s="441"/>
      <c r="F99" s="520">
        <v>156</v>
      </c>
      <c r="G99" s="441"/>
      <c r="H99" s="520">
        <v>179</v>
      </c>
      <c r="I99" s="441"/>
      <c r="J99" s="440">
        <v>139</v>
      </c>
      <c r="K99" s="441"/>
      <c r="L99" s="440">
        <v>149</v>
      </c>
      <c r="M99" s="441"/>
      <c r="N99" s="440">
        <v>188</v>
      </c>
      <c r="O99" s="441"/>
      <c r="P99" s="440">
        <v>199</v>
      </c>
      <c r="Q99" s="441"/>
      <c r="R99" s="440"/>
      <c r="S99" s="441"/>
      <c r="T99" s="440"/>
      <c r="U99" s="441"/>
      <c r="V99" s="440"/>
      <c r="W99" s="441"/>
      <c r="X99" s="440"/>
      <c r="Y99" s="441"/>
      <c r="Z99" s="440"/>
      <c r="AA99" s="446"/>
    </row>
    <row r="100" spans="1:27" ht="23.25" customHeight="1">
      <c r="A100" s="787">
        <v>33</v>
      </c>
      <c r="B100" s="790" t="s">
        <v>416</v>
      </c>
      <c r="C100" s="439" t="s">
        <v>343</v>
      </c>
      <c r="D100" s="557" t="s">
        <v>344</v>
      </c>
      <c r="E100" s="556">
        <v>0.98</v>
      </c>
      <c r="F100" s="558" t="s">
        <v>344</v>
      </c>
      <c r="G100" s="556">
        <v>0.98</v>
      </c>
      <c r="H100" s="558" t="s">
        <v>344</v>
      </c>
      <c r="I100" s="556">
        <v>0.98</v>
      </c>
      <c r="J100" s="557" t="s">
        <v>344</v>
      </c>
      <c r="K100" s="556">
        <v>0.98</v>
      </c>
      <c r="L100" s="573" t="s">
        <v>344</v>
      </c>
      <c r="M100" s="574">
        <v>0.98</v>
      </c>
      <c r="N100" s="439" t="s">
        <v>344</v>
      </c>
      <c r="O100" s="444">
        <v>0.98</v>
      </c>
      <c r="P100" s="439" t="s">
        <v>344</v>
      </c>
      <c r="Q100" s="444">
        <v>0.98</v>
      </c>
      <c r="R100" s="439" t="s">
        <v>344</v>
      </c>
      <c r="S100" s="444">
        <v>0.98</v>
      </c>
      <c r="T100" s="439" t="s">
        <v>344</v>
      </c>
      <c r="U100" s="444">
        <v>0.98</v>
      </c>
      <c r="V100" s="439" t="s">
        <v>344</v>
      </c>
      <c r="W100" s="444">
        <v>0.98</v>
      </c>
      <c r="X100" s="439" t="s">
        <v>344</v>
      </c>
      <c r="Y100" s="444">
        <v>0.98</v>
      </c>
      <c r="Z100" s="439" t="s">
        <v>344</v>
      </c>
      <c r="AA100" s="445">
        <v>0.98</v>
      </c>
    </row>
    <row r="101" spans="1:27" ht="23.25" customHeight="1">
      <c r="A101" s="788"/>
      <c r="B101" s="791"/>
      <c r="C101" s="439" t="s">
        <v>345</v>
      </c>
      <c r="D101" s="440">
        <v>162</v>
      </c>
      <c r="E101" s="441">
        <f>D101/D102</f>
        <v>0.98780487804878048</v>
      </c>
      <c r="F101" s="530">
        <v>155</v>
      </c>
      <c r="G101" s="441">
        <f t="shared" ref="G101:AA101" si="33">F101/F102</f>
        <v>0.99358974358974361</v>
      </c>
      <c r="H101" s="530">
        <v>177</v>
      </c>
      <c r="I101" s="441">
        <f t="shared" si="33"/>
        <v>0.98882681564245811</v>
      </c>
      <c r="J101" s="530">
        <v>139</v>
      </c>
      <c r="K101" s="441">
        <f t="shared" si="33"/>
        <v>1</v>
      </c>
      <c r="L101" s="530">
        <v>148</v>
      </c>
      <c r="M101" s="441">
        <f t="shared" si="33"/>
        <v>0.99328859060402686</v>
      </c>
      <c r="N101" s="530">
        <v>188</v>
      </c>
      <c r="O101" s="441">
        <f t="shared" si="33"/>
        <v>1</v>
      </c>
      <c r="P101" s="530">
        <v>199</v>
      </c>
      <c r="Q101" s="441">
        <f t="shared" si="33"/>
        <v>1</v>
      </c>
      <c r="R101" s="441"/>
      <c r="S101" s="441" t="e">
        <f t="shared" si="33"/>
        <v>#DIV/0!</v>
      </c>
      <c r="T101" s="441"/>
      <c r="U101" s="441" t="e">
        <f t="shared" si="33"/>
        <v>#DIV/0!</v>
      </c>
      <c r="V101" s="441"/>
      <c r="W101" s="441" t="e">
        <f t="shared" si="33"/>
        <v>#DIV/0!</v>
      </c>
      <c r="X101" s="441"/>
      <c r="Y101" s="441" t="e">
        <f t="shared" si="33"/>
        <v>#DIV/0!</v>
      </c>
      <c r="Z101" s="441"/>
      <c r="AA101" s="441" t="e">
        <f t="shared" si="33"/>
        <v>#DIV/0!</v>
      </c>
    </row>
    <row r="102" spans="1:27" ht="23.25" customHeight="1">
      <c r="A102" s="789"/>
      <c r="B102" s="792"/>
      <c r="C102" s="439" t="s">
        <v>346</v>
      </c>
      <c r="D102" s="440">
        <v>164</v>
      </c>
      <c r="E102" s="441"/>
      <c r="F102" s="520">
        <v>156</v>
      </c>
      <c r="G102" s="441"/>
      <c r="H102" s="520">
        <v>179</v>
      </c>
      <c r="I102" s="441"/>
      <c r="J102" s="440">
        <v>139</v>
      </c>
      <c r="K102" s="441"/>
      <c r="L102" s="440">
        <v>149</v>
      </c>
      <c r="M102" s="441"/>
      <c r="N102" s="440">
        <v>188</v>
      </c>
      <c r="O102" s="441"/>
      <c r="P102" s="440">
        <v>199</v>
      </c>
      <c r="Q102" s="441"/>
      <c r="R102" s="440"/>
      <c r="S102" s="441"/>
      <c r="T102" s="440"/>
      <c r="U102" s="441"/>
      <c r="V102" s="440"/>
      <c r="W102" s="441"/>
      <c r="X102" s="440"/>
      <c r="Y102" s="441"/>
      <c r="Z102" s="440"/>
      <c r="AA102" s="441"/>
    </row>
    <row r="103" spans="1:27">
      <c r="A103" s="767">
        <v>34</v>
      </c>
      <c r="B103" s="786" t="s">
        <v>417</v>
      </c>
      <c r="C103" s="439" t="s">
        <v>343</v>
      </c>
      <c r="D103" s="557" t="s">
        <v>344</v>
      </c>
      <c r="E103" s="556">
        <v>1</v>
      </c>
      <c r="F103" s="558" t="s">
        <v>344</v>
      </c>
      <c r="G103" s="556">
        <v>1</v>
      </c>
      <c r="H103" s="558" t="s">
        <v>344</v>
      </c>
      <c r="I103" s="556">
        <v>1</v>
      </c>
      <c r="J103" s="557" t="s">
        <v>344</v>
      </c>
      <c r="K103" s="556">
        <v>1</v>
      </c>
      <c r="L103" s="573" t="s">
        <v>344</v>
      </c>
      <c r="M103" s="574">
        <v>1</v>
      </c>
      <c r="N103" s="439" t="s">
        <v>344</v>
      </c>
      <c r="O103" s="444">
        <v>1</v>
      </c>
      <c r="P103" s="439" t="s">
        <v>344</v>
      </c>
      <c r="Q103" s="444">
        <v>1</v>
      </c>
      <c r="R103" s="439" t="s">
        <v>344</v>
      </c>
      <c r="S103" s="444">
        <v>1</v>
      </c>
      <c r="T103" s="439" t="s">
        <v>344</v>
      </c>
      <c r="U103" s="444">
        <v>1</v>
      </c>
      <c r="V103" s="439" t="s">
        <v>344</v>
      </c>
      <c r="W103" s="444">
        <v>1</v>
      </c>
      <c r="X103" s="439" t="s">
        <v>344</v>
      </c>
      <c r="Y103" s="444">
        <v>1</v>
      </c>
      <c r="Z103" s="439" t="s">
        <v>344</v>
      </c>
      <c r="AA103" s="445">
        <v>1</v>
      </c>
    </row>
    <row r="104" spans="1:27">
      <c r="A104" s="767"/>
      <c r="B104" s="768"/>
      <c r="C104" s="439" t="s">
        <v>345</v>
      </c>
      <c r="D104" s="440">
        <v>1</v>
      </c>
      <c r="E104" s="441">
        <f>D104/D105</f>
        <v>1</v>
      </c>
      <c r="F104" s="530">
        <v>1</v>
      </c>
      <c r="G104" s="441">
        <f t="shared" ref="G104:AA104" si="34">F104/F105</f>
        <v>1</v>
      </c>
      <c r="H104" s="530">
        <v>1</v>
      </c>
      <c r="I104" s="441">
        <f t="shared" si="34"/>
        <v>1</v>
      </c>
      <c r="J104" s="530">
        <v>2</v>
      </c>
      <c r="K104" s="441">
        <f t="shared" si="34"/>
        <v>1</v>
      </c>
      <c r="L104" s="530">
        <v>1</v>
      </c>
      <c r="M104" s="441">
        <f t="shared" si="34"/>
        <v>1</v>
      </c>
      <c r="N104" s="530">
        <v>1</v>
      </c>
      <c r="O104" s="441">
        <f t="shared" si="34"/>
        <v>1</v>
      </c>
      <c r="P104" s="530">
        <v>1</v>
      </c>
      <c r="Q104" s="441">
        <f t="shared" si="34"/>
        <v>1</v>
      </c>
      <c r="R104" s="441"/>
      <c r="S104" s="441" t="e">
        <f t="shared" si="34"/>
        <v>#DIV/0!</v>
      </c>
      <c r="T104" s="441"/>
      <c r="U104" s="441" t="e">
        <f t="shared" si="34"/>
        <v>#DIV/0!</v>
      </c>
      <c r="V104" s="441"/>
      <c r="W104" s="441" t="e">
        <f t="shared" si="34"/>
        <v>#DIV/0!</v>
      </c>
      <c r="X104" s="441"/>
      <c r="Y104" s="441" t="e">
        <f t="shared" si="34"/>
        <v>#DIV/0!</v>
      </c>
      <c r="Z104" s="441"/>
      <c r="AA104" s="441" t="e">
        <f t="shared" si="34"/>
        <v>#DIV/0!</v>
      </c>
    </row>
    <row r="105" spans="1:27" ht="30">
      <c r="A105" s="767"/>
      <c r="B105" s="768"/>
      <c r="C105" s="439" t="s">
        <v>346</v>
      </c>
      <c r="D105" s="440">
        <v>1</v>
      </c>
      <c r="E105" s="441"/>
      <c r="F105" s="520">
        <v>1</v>
      </c>
      <c r="G105" s="441"/>
      <c r="H105" s="520">
        <v>1</v>
      </c>
      <c r="I105" s="441"/>
      <c r="J105" s="440">
        <v>2</v>
      </c>
      <c r="K105" s="441"/>
      <c r="L105" s="440">
        <v>1</v>
      </c>
      <c r="M105" s="441"/>
      <c r="N105" s="440">
        <v>1</v>
      </c>
      <c r="O105" s="441"/>
      <c r="P105" s="440">
        <v>1</v>
      </c>
      <c r="Q105" s="441"/>
      <c r="R105" s="440"/>
      <c r="S105" s="441"/>
      <c r="T105" s="440"/>
      <c r="U105" s="441"/>
      <c r="V105" s="440"/>
      <c r="W105" s="441"/>
      <c r="X105" s="440"/>
      <c r="Y105" s="441"/>
      <c r="Z105" s="440"/>
      <c r="AA105" s="441"/>
    </row>
    <row r="106" spans="1:27">
      <c r="A106" s="767">
        <v>35</v>
      </c>
      <c r="B106" s="786" t="s">
        <v>418</v>
      </c>
      <c r="C106" s="439" t="s">
        <v>343</v>
      </c>
      <c r="D106" s="557" t="s">
        <v>344</v>
      </c>
      <c r="E106" s="556">
        <v>0.95</v>
      </c>
      <c r="F106" s="558" t="s">
        <v>344</v>
      </c>
      <c r="G106" s="556">
        <v>0.95</v>
      </c>
      <c r="H106" s="558" t="s">
        <v>344</v>
      </c>
      <c r="I106" s="556">
        <v>0.95</v>
      </c>
      <c r="J106" s="557" t="s">
        <v>344</v>
      </c>
      <c r="K106" s="556">
        <v>0.95</v>
      </c>
      <c r="L106" s="573" t="s">
        <v>344</v>
      </c>
      <c r="M106" s="574">
        <v>0.95</v>
      </c>
      <c r="N106" s="439" t="s">
        <v>344</v>
      </c>
      <c r="O106" s="444">
        <v>0.95</v>
      </c>
      <c r="P106" s="439" t="s">
        <v>344</v>
      </c>
      <c r="Q106" s="444">
        <v>0.95</v>
      </c>
      <c r="R106" s="439" t="s">
        <v>344</v>
      </c>
      <c r="S106" s="444">
        <v>0.95</v>
      </c>
      <c r="T106" s="439" t="s">
        <v>344</v>
      </c>
      <c r="U106" s="444">
        <v>0.95</v>
      </c>
      <c r="V106" s="439" t="s">
        <v>344</v>
      </c>
      <c r="W106" s="444">
        <v>0.95</v>
      </c>
      <c r="X106" s="439" t="s">
        <v>344</v>
      </c>
      <c r="Y106" s="444">
        <v>0.95</v>
      </c>
      <c r="Z106" s="439" t="s">
        <v>344</v>
      </c>
      <c r="AA106" s="445">
        <v>0.95</v>
      </c>
    </row>
    <row r="107" spans="1:27">
      <c r="A107" s="767"/>
      <c r="B107" s="768"/>
      <c r="C107" s="439" t="s">
        <v>345</v>
      </c>
      <c r="D107" s="440">
        <v>163</v>
      </c>
      <c r="E107" s="441">
        <f>D107/D108</f>
        <v>0.99390243902439024</v>
      </c>
      <c r="F107" s="530">
        <v>156</v>
      </c>
      <c r="G107" s="441">
        <f t="shared" ref="G107:AA107" si="35">F107/F108</f>
        <v>1</v>
      </c>
      <c r="H107" s="530">
        <v>179</v>
      </c>
      <c r="I107" s="441">
        <f t="shared" si="35"/>
        <v>1</v>
      </c>
      <c r="J107" s="530">
        <v>138</v>
      </c>
      <c r="K107" s="441">
        <f t="shared" si="35"/>
        <v>0.9928057553956835</v>
      </c>
      <c r="L107" s="530">
        <v>149</v>
      </c>
      <c r="M107" s="441">
        <f t="shared" si="35"/>
        <v>1</v>
      </c>
      <c r="N107" s="530">
        <v>187</v>
      </c>
      <c r="O107" s="441">
        <f t="shared" si="35"/>
        <v>0.99468085106382975</v>
      </c>
      <c r="P107" s="530">
        <v>198</v>
      </c>
      <c r="Q107" s="441">
        <f t="shared" si="35"/>
        <v>0.99497487437185927</v>
      </c>
      <c r="R107" s="441"/>
      <c r="S107" s="441" t="e">
        <f t="shared" si="35"/>
        <v>#DIV/0!</v>
      </c>
      <c r="T107" s="441"/>
      <c r="U107" s="441" t="e">
        <f t="shared" si="35"/>
        <v>#DIV/0!</v>
      </c>
      <c r="V107" s="441"/>
      <c r="W107" s="441" t="e">
        <f t="shared" si="35"/>
        <v>#DIV/0!</v>
      </c>
      <c r="X107" s="441"/>
      <c r="Y107" s="441" t="e">
        <f t="shared" si="35"/>
        <v>#DIV/0!</v>
      </c>
      <c r="Z107" s="441"/>
      <c r="AA107" s="441" t="e">
        <f t="shared" si="35"/>
        <v>#DIV/0!</v>
      </c>
    </row>
    <row r="108" spans="1:27" ht="30">
      <c r="A108" s="767"/>
      <c r="B108" s="768"/>
      <c r="C108" s="439" t="s">
        <v>346</v>
      </c>
      <c r="D108" s="440">
        <v>164</v>
      </c>
      <c r="E108" s="441"/>
      <c r="F108" s="520">
        <v>156</v>
      </c>
      <c r="G108" s="441"/>
      <c r="H108" s="520">
        <v>179</v>
      </c>
      <c r="I108" s="441"/>
      <c r="J108" s="440">
        <v>139</v>
      </c>
      <c r="K108" s="441"/>
      <c r="L108" s="440">
        <v>149</v>
      </c>
      <c r="M108" s="441"/>
      <c r="N108" s="440">
        <v>188</v>
      </c>
      <c r="O108" s="441"/>
      <c r="P108" s="440">
        <v>199</v>
      </c>
      <c r="Q108" s="441"/>
      <c r="R108" s="440"/>
      <c r="S108" s="441"/>
      <c r="T108" s="440"/>
      <c r="U108" s="441"/>
      <c r="V108" s="440"/>
      <c r="W108" s="441"/>
      <c r="X108" s="440"/>
      <c r="Y108" s="441"/>
      <c r="Z108" s="440"/>
      <c r="AA108" s="441"/>
    </row>
    <row r="109" spans="1:27">
      <c r="A109" s="767">
        <v>36</v>
      </c>
      <c r="B109" s="786" t="s">
        <v>419</v>
      </c>
      <c r="C109" s="439" t="s">
        <v>343</v>
      </c>
      <c r="D109" s="557" t="s">
        <v>344</v>
      </c>
      <c r="E109" s="556">
        <v>1</v>
      </c>
      <c r="F109" s="558" t="s">
        <v>344</v>
      </c>
      <c r="G109" s="556">
        <v>1</v>
      </c>
      <c r="H109" s="558" t="s">
        <v>344</v>
      </c>
      <c r="I109" s="556">
        <v>1</v>
      </c>
      <c r="J109" s="557" t="s">
        <v>344</v>
      </c>
      <c r="K109" s="556">
        <v>1</v>
      </c>
      <c r="L109" s="573" t="s">
        <v>344</v>
      </c>
      <c r="M109" s="574">
        <v>1</v>
      </c>
      <c r="N109" s="439" t="s">
        <v>344</v>
      </c>
      <c r="O109" s="444">
        <v>1</v>
      </c>
      <c r="P109" s="439" t="s">
        <v>344</v>
      </c>
      <c r="Q109" s="444">
        <v>1</v>
      </c>
      <c r="R109" s="439" t="s">
        <v>344</v>
      </c>
      <c r="S109" s="444">
        <v>1</v>
      </c>
      <c r="T109" s="439" t="s">
        <v>344</v>
      </c>
      <c r="U109" s="444">
        <v>1</v>
      </c>
      <c r="V109" s="439" t="s">
        <v>344</v>
      </c>
      <c r="W109" s="444">
        <v>1</v>
      </c>
      <c r="X109" s="439" t="s">
        <v>344</v>
      </c>
      <c r="Y109" s="444">
        <v>1</v>
      </c>
      <c r="Z109" s="439" t="s">
        <v>344</v>
      </c>
      <c r="AA109" s="445">
        <v>1</v>
      </c>
    </row>
    <row r="110" spans="1:27">
      <c r="A110" s="767"/>
      <c r="B110" s="768"/>
      <c r="C110" s="439" t="s">
        <v>345</v>
      </c>
      <c r="D110" s="406"/>
      <c r="E110" s="441" t="e">
        <f>D110/D111</f>
        <v>#DIV/0!</v>
      </c>
      <c r="F110" s="529"/>
      <c r="G110" s="441" t="e">
        <f t="shared" ref="G110:AA110" si="36">F110/F111</f>
        <v>#DIV/0!</v>
      </c>
      <c r="H110" s="529"/>
      <c r="I110" s="441" t="e">
        <f t="shared" si="36"/>
        <v>#DIV/0!</v>
      </c>
      <c r="J110" s="530">
        <v>13</v>
      </c>
      <c r="K110" s="458">
        <f t="shared" si="36"/>
        <v>0.8666666666666667</v>
      </c>
      <c r="L110" s="530">
        <v>12</v>
      </c>
      <c r="M110" s="458">
        <f t="shared" si="36"/>
        <v>0.92307692307692313</v>
      </c>
      <c r="N110" s="530">
        <v>8</v>
      </c>
      <c r="O110" s="441">
        <f t="shared" si="36"/>
        <v>1</v>
      </c>
      <c r="P110" s="530">
        <v>10</v>
      </c>
      <c r="Q110" s="529">
        <f t="shared" si="36"/>
        <v>0.83333333333333337</v>
      </c>
      <c r="R110" s="441"/>
      <c r="S110" s="441" t="e">
        <f t="shared" si="36"/>
        <v>#DIV/0!</v>
      </c>
      <c r="T110" s="441"/>
      <c r="U110" s="441" t="e">
        <f t="shared" si="36"/>
        <v>#DIV/0!</v>
      </c>
      <c r="V110" s="441"/>
      <c r="W110" s="441" t="e">
        <f t="shared" si="36"/>
        <v>#DIV/0!</v>
      </c>
      <c r="X110" s="441"/>
      <c r="Y110" s="441" t="e">
        <f t="shared" si="36"/>
        <v>#DIV/0!</v>
      </c>
      <c r="Z110" s="441"/>
      <c r="AA110" s="441" t="e">
        <f t="shared" si="36"/>
        <v>#DIV/0!</v>
      </c>
    </row>
    <row r="111" spans="1:27" ht="30">
      <c r="A111" s="767"/>
      <c r="B111" s="768"/>
      <c r="C111" s="439" t="s">
        <v>346</v>
      </c>
      <c r="D111" s="440"/>
      <c r="E111" s="441"/>
      <c r="F111" s="520"/>
      <c r="G111" s="441"/>
      <c r="H111" s="520"/>
      <c r="I111" s="441"/>
      <c r="J111" s="440">
        <v>15</v>
      </c>
      <c r="K111" s="441"/>
      <c r="L111" s="440">
        <v>13</v>
      </c>
      <c r="M111" s="441"/>
      <c r="N111" s="440">
        <v>8</v>
      </c>
      <c r="O111" s="441"/>
      <c r="P111" s="440">
        <v>12</v>
      </c>
      <c r="Q111" s="441"/>
      <c r="R111" s="440"/>
      <c r="S111" s="441"/>
      <c r="T111" s="440"/>
      <c r="U111" s="441"/>
      <c r="V111" s="440"/>
      <c r="W111" s="441"/>
      <c r="X111" s="440"/>
      <c r="Y111" s="441"/>
      <c r="Z111" s="440"/>
      <c r="AA111" s="441"/>
    </row>
    <row r="112" spans="1:27">
      <c r="A112" s="767">
        <v>37</v>
      </c>
      <c r="B112" s="786" t="s">
        <v>420</v>
      </c>
      <c r="C112" s="439" t="s">
        <v>343</v>
      </c>
      <c r="D112" s="557" t="s">
        <v>344</v>
      </c>
      <c r="E112" s="556">
        <v>1</v>
      </c>
      <c r="F112" s="558" t="s">
        <v>344</v>
      </c>
      <c r="G112" s="556">
        <v>1</v>
      </c>
      <c r="H112" s="558" t="s">
        <v>344</v>
      </c>
      <c r="I112" s="556">
        <v>1</v>
      </c>
      <c r="J112" s="557" t="s">
        <v>344</v>
      </c>
      <c r="K112" s="556">
        <v>1</v>
      </c>
      <c r="L112" s="573" t="s">
        <v>344</v>
      </c>
      <c r="M112" s="574">
        <v>1</v>
      </c>
      <c r="N112" s="439" t="s">
        <v>344</v>
      </c>
      <c r="O112" s="444">
        <v>1</v>
      </c>
      <c r="P112" s="439" t="s">
        <v>344</v>
      </c>
      <c r="Q112" s="444">
        <v>1</v>
      </c>
      <c r="R112" s="439" t="s">
        <v>344</v>
      </c>
      <c r="S112" s="444">
        <v>1</v>
      </c>
      <c r="T112" s="439" t="s">
        <v>344</v>
      </c>
      <c r="U112" s="444">
        <v>1</v>
      </c>
      <c r="V112" s="439" t="s">
        <v>344</v>
      </c>
      <c r="W112" s="444">
        <v>1</v>
      </c>
      <c r="X112" s="439" t="s">
        <v>344</v>
      </c>
      <c r="Y112" s="444">
        <v>1</v>
      </c>
      <c r="Z112" s="439" t="s">
        <v>344</v>
      </c>
      <c r="AA112" s="445">
        <v>1</v>
      </c>
    </row>
    <row r="113" spans="1:27">
      <c r="A113" s="767"/>
      <c r="B113" s="768"/>
      <c r="C113" s="439" t="s">
        <v>345</v>
      </c>
      <c r="D113" s="440"/>
      <c r="E113" s="441" t="e">
        <f>D113/D114</f>
        <v>#DIV/0!</v>
      </c>
      <c r="F113" s="521"/>
      <c r="G113" s="441" t="e">
        <f t="shared" ref="G113:AA113" si="37">F113/F114</f>
        <v>#DIV/0!</v>
      </c>
      <c r="H113" s="521"/>
      <c r="I113" s="441" t="e">
        <f t="shared" si="37"/>
        <v>#DIV/0!</v>
      </c>
      <c r="J113" s="441"/>
      <c r="K113" s="441" t="e">
        <f t="shared" si="37"/>
        <v>#DIV/0!</v>
      </c>
      <c r="L113" s="530">
        <v>28</v>
      </c>
      <c r="M113" s="441">
        <f t="shared" si="37"/>
        <v>1</v>
      </c>
      <c r="N113" s="441"/>
      <c r="O113" s="441" t="e">
        <f t="shared" si="37"/>
        <v>#DIV/0!</v>
      </c>
      <c r="P113" s="441"/>
      <c r="Q113" s="441" t="e">
        <f t="shared" si="37"/>
        <v>#DIV/0!</v>
      </c>
      <c r="R113" s="441"/>
      <c r="S113" s="441" t="e">
        <f t="shared" si="37"/>
        <v>#DIV/0!</v>
      </c>
      <c r="T113" s="441"/>
      <c r="U113" s="441" t="e">
        <f t="shared" si="37"/>
        <v>#DIV/0!</v>
      </c>
      <c r="V113" s="441"/>
      <c r="W113" s="441" t="e">
        <f t="shared" si="37"/>
        <v>#DIV/0!</v>
      </c>
      <c r="X113" s="441"/>
      <c r="Y113" s="441" t="e">
        <f t="shared" si="37"/>
        <v>#DIV/0!</v>
      </c>
      <c r="Z113" s="441"/>
      <c r="AA113" s="441" t="e">
        <f t="shared" si="37"/>
        <v>#DIV/0!</v>
      </c>
    </row>
    <row r="114" spans="1:27" ht="30">
      <c r="A114" s="767"/>
      <c r="B114" s="768"/>
      <c r="C114" s="439" t="s">
        <v>346</v>
      </c>
      <c r="D114" s="440"/>
      <c r="E114" s="441"/>
      <c r="F114" s="520"/>
      <c r="G114" s="441"/>
      <c r="H114" s="520"/>
      <c r="I114" s="441"/>
      <c r="J114" s="440"/>
      <c r="K114" s="441"/>
      <c r="L114" s="440">
        <v>28</v>
      </c>
      <c r="M114" s="441"/>
      <c r="N114" s="440"/>
      <c r="O114" s="441"/>
      <c r="P114" s="440"/>
      <c r="Q114" s="441"/>
      <c r="R114" s="440"/>
      <c r="S114" s="441"/>
      <c r="T114" s="440"/>
      <c r="U114" s="441"/>
      <c r="V114" s="440"/>
      <c r="W114" s="441"/>
      <c r="X114" s="440"/>
      <c r="Y114" s="441"/>
      <c r="Z114" s="440"/>
      <c r="AA114" s="441"/>
    </row>
    <row r="115" spans="1:27">
      <c r="A115" s="795" t="s">
        <v>358</v>
      </c>
      <c r="B115" s="796"/>
      <c r="C115" s="447"/>
      <c r="D115" s="448"/>
      <c r="E115" s="449">
        <v>0.71</v>
      </c>
      <c r="F115" s="531"/>
      <c r="G115" s="449">
        <v>0.69</v>
      </c>
      <c r="H115" s="448"/>
      <c r="I115" s="449">
        <v>0.8</v>
      </c>
      <c r="J115" s="448"/>
      <c r="K115" s="449">
        <v>0.74</v>
      </c>
      <c r="L115" s="448"/>
      <c r="M115" s="449">
        <v>0.77</v>
      </c>
      <c r="N115" s="448"/>
      <c r="O115" s="449">
        <v>0.71</v>
      </c>
      <c r="P115" s="448"/>
      <c r="Q115" s="449">
        <v>0.65</v>
      </c>
      <c r="R115" s="448"/>
      <c r="S115" s="449"/>
      <c r="T115" s="448"/>
      <c r="U115" s="449"/>
      <c r="V115" s="448"/>
      <c r="W115" s="449"/>
      <c r="X115" s="448"/>
      <c r="Y115" s="449"/>
      <c r="Z115" s="448"/>
      <c r="AA115" s="450"/>
    </row>
    <row r="116" spans="1:27">
      <c r="A116" s="797" t="s">
        <v>359</v>
      </c>
      <c r="B116" s="798"/>
      <c r="C116" s="451"/>
      <c r="D116" s="440"/>
      <c r="E116" s="441">
        <v>0.9</v>
      </c>
      <c r="F116" s="520"/>
      <c r="G116" s="441">
        <v>0.9</v>
      </c>
      <c r="H116" s="440"/>
      <c r="I116" s="441">
        <v>0.9</v>
      </c>
      <c r="J116" s="440"/>
      <c r="K116" s="441">
        <v>0.94</v>
      </c>
      <c r="L116" s="440"/>
      <c r="M116" s="441">
        <v>0.94</v>
      </c>
      <c r="N116" s="579"/>
      <c r="O116" s="441">
        <v>0.94</v>
      </c>
      <c r="P116" s="440"/>
      <c r="Q116" s="441">
        <v>0.94</v>
      </c>
      <c r="R116" s="440"/>
      <c r="S116" s="441"/>
      <c r="T116" s="440"/>
      <c r="U116" s="441"/>
      <c r="V116" s="440"/>
      <c r="W116" s="441"/>
      <c r="X116" s="440"/>
      <c r="Y116" s="441"/>
      <c r="Z116" s="440"/>
      <c r="AA116" s="442"/>
    </row>
    <row r="117" spans="1:27" ht="16.5" thickBot="1">
      <c r="A117" s="799" t="s">
        <v>360</v>
      </c>
      <c r="B117" s="800"/>
      <c r="C117" s="452"/>
      <c r="D117" s="453"/>
      <c r="E117" s="454">
        <f t="shared" ref="E117" si="38">E115/E116</f>
        <v>0.78888888888888886</v>
      </c>
      <c r="F117" s="522"/>
      <c r="G117" s="454">
        <f t="shared" ref="G117" si="39">G115/G116</f>
        <v>0.76666666666666661</v>
      </c>
      <c r="H117" s="453"/>
      <c r="I117" s="454">
        <f t="shared" ref="I117" si="40">I115/I116</f>
        <v>0.88888888888888895</v>
      </c>
      <c r="J117" s="453"/>
      <c r="K117" s="454">
        <f t="shared" ref="K117" si="41">K115/K116</f>
        <v>0.78723404255319152</v>
      </c>
      <c r="L117" s="453"/>
      <c r="M117" s="454">
        <f>M115/M116</f>
        <v>0.81914893617021278</v>
      </c>
      <c r="N117" s="453"/>
      <c r="O117" s="454">
        <f t="shared" ref="O117" si="42">O115/O116</f>
        <v>0.75531914893617025</v>
      </c>
      <c r="P117" s="453"/>
      <c r="Q117" s="454">
        <f t="shared" ref="Q117" si="43">Q115/Q116</f>
        <v>0.69148936170212771</v>
      </c>
      <c r="R117" s="453"/>
      <c r="S117" s="454" t="e">
        <f t="shared" ref="S117" si="44">S115/S116</f>
        <v>#DIV/0!</v>
      </c>
      <c r="T117" s="453"/>
      <c r="U117" s="454" t="e">
        <f t="shared" ref="U117" si="45">U115/U116</f>
        <v>#DIV/0!</v>
      </c>
      <c r="V117" s="453"/>
      <c r="W117" s="454" t="e">
        <f t="shared" ref="W117" si="46">W115/W116</f>
        <v>#DIV/0!</v>
      </c>
      <c r="X117" s="453"/>
      <c r="Y117" s="454" t="e">
        <f t="shared" ref="Y117" si="47">Y115/Y116</f>
        <v>#DIV/0!</v>
      </c>
      <c r="Z117" s="453"/>
      <c r="AA117" s="455" t="e">
        <f t="shared" ref="AA117" si="48">AA115/AA116</f>
        <v>#DIV/0!</v>
      </c>
    </row>
  </sheetData>
  <mergeCells count="91">
    <mergeCell ref="A103:A105"/>
    <mergeCell ref="B103:B105"/>
    <mergeCell ref="A106:A108"/>
    <mergeCell ref="B106:B108"/>
    <mergeCell ref="A109:A111"/>
    <mergeCell ref="B109:B111"/>
    <mergeCell ref="A91:A93"/>
    <mergeCell ref="B91:B93"/>
    <mergeCell ref="A94:A96"/>
    <mergeCell ref="B94:B96"/>
    <mergeCell ref="A100:A102"/>
    <mergeCell ref="B100:B102"/>
    <mergeCell ref="A97:A99"/>
    <mergeCell ref="B97:B99"/>
    <mergeCell ref="A115:B115"/>
    <mergeCell ref="A116:B116"/>
    <mergeCell ref="A117:B117"/>
    <mergeCell ref="A7:A9"/>
    <mergeCell ref="B7:B9"/>
    <mergeCell ref="A10:A12"/>
    <mergeCell ref="B10:B12"/>
    <mergeCell ref="A28:A30"/>
    <mergeCell ref="B28:B30"/>
    <mergeCell ref="A37:A39"/>
    <mergeCell ref="A79:A81"/>
    <mergeCell ref="B79:B81"/>
    <mergeCell ref="A82:A84"/>
    <mergeCell ref="B82:B84"/>
    <mergeCell ref="A112:A114"/>
    <mergeCell ref="B112:B114"/>
    <mergeCell ref="A88:A90"/>
    <mergeCell ref="B88:B90"/>
    <mergeCell ref="A70:A72"/>
    <mergeCell ref="B70:B72"/>
    <mergeCell ref="A73:A75"/>
    <mergeCell ref="B73:B75"/>
    <mergeCell ref="A76:A78"/>
    <mergeCell ref="B76:B78"/>
    <mergeCell ref="A67:A69"/>
    <mergeCell ref="B67:B69"/>
    <mergeCell ref="A85:A87"/>
    <mergeCell ref="B85:B87"/>
    <mergeCell ref="A58:A60"/>
    <mergeCell ref="B58:B60"/>
    <mergeCell ref="A61:A63"/>
    <mergeCell ref="B61:B63"/>
    <mergeCell ref="A64:A66"/>
    <mergeCell ref="B64:B66"/>
    <mergeCell ref="A49:A51"/>
    <mergeCell ref="B49:B51"/>
    <mergeCell ref="A52:A54"/>
    <mergeCell ref="B52:B54"/>
    <mergeCell ref="A55:A57"/>
    <mergeCell ref="B55:B57"/>
    <mergeCell ref="A43:A45"/>
    <mergeCell ref="B43:B45"/>
    <mergeCell ref="B37:B39"/>
    <mergeCell ref="A46:A48"/>
    <mergeCell ref="B46:B48"/>
    <mergeCell ref="A31:A33"/>
    <mergeCell ref="B31:B33"/>
    <mergeCell ref="A34:A36"/>
    <mergeCell ref="B34:B36"/>
    <mergeCell ref="A40:A42"/>
    <mergeCell ref="B40:B42"/>
    <mergeCell ref="A19:A21"/>
    <mergeCell ref="B19:B21"/>
    <mergeCell ref="A22:A24"/>
    <mergeCell ref="B22:B24"/>
    <mergeCell ref="A25:A27"/>
    <mergeCell ref="B25:B27"/>
    <mergeCell ref="A4:A6"/>
    <mergeCell ref="B4:B6"/>
    <mergeCell ref="A13:A15"/>
    <mergeCell ref="B13:B15"/>
    <mergeCell ref="A16:A18"/>
    <mergeCell ref="B16:B18"/>
    <mergeCell ref="A1:AA1"/>
    <mergeCell ref="A2:AA2"/>
    <mergeCell ref="D3:E3"/>
    <mergeCell ref="F3:G3"/>
    <mergeCell ref="H3:I3"/>
    <mergeCell ref="J3:K3"/>
    <mergeCell ref="L3:M3"/>
    <mergeCell ref="N3:O3"/>
    <mergeCell ref="P3:Q3"/>
    <mergeCell ref="R3:S3"/>
    <mergeCell ref="T3:U3"/>
    <mergeCell ref="V3:W3"/>
    <mergeCell ref="X3:Y3"/>
    <mergeCell ref="Z3:AA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78"/>
  <sheetViews>
    <sheetView workbookViewId="0">
      <selection activeCell="I775" sqref="I775:I776"/>
    </sheetView>
  </sheetViews>
  <sheetFormatPr baseColWidth="10" defaultRowHeight="15.75"/>
  <sheetData>
    <row r="1" spans="1:14" ht="24.75" customHeight="1">
      <c r="A1" s="759" t="s">
        <v>339</v>
      </c>
      <c r="B1" s="889"/>
      <c r="C1" s="889"/>
      <c r="D1" s="889"/>
      <c r="E1" s="889"/>
      <c r="F1" s="889"/>
      <c r="G1" s="889"/>
      <c r="H1" s="889"/>
      <c r="I1" s="889"/>
      <c r="J1" s="889"/>
      <c r="K1" s="889"/>
      <c r="L1" s="889"/>
      <c r="M1" s="889"/>
      <c r="N1" s="890"/>
    </row>
    <row r="2" spans="1:14" ht="24" customHeight="1" thickBot="1">
      <c r="A2" s="860" t="s">
        <v>340</v>
      </c>
      <c r="B2" s="861"/>
      <c r="C2" s="861"/>
      <c r="D2" s="861"/>
      <c r="E2" s="861"/>
      <c r="F2" s="861"/>
      <c r="G2" s="861"/>
      <c r="H2" s="861"/>
      <c r="I2" s="861"/>
      <c r="J2" s="861"/>
      <c r="K2" s="861"/>
      <c r="L2" s="861"/>
      <c r="M2" s="861"/>
      <c r="N2" s="862"/>
    </row>
    <row r="3" spans="1:14">
      <c r="A3" s="827"/>
      <c r="B3" s="828"/>
      <c r="C3" s="828"/>
      <c r="D3" s="828"/>
      <c r="E3" s="833" t="s">
        <v>423</v>
      </c>
      <c r="F3" s="833"/>
      <c r="G3" s="833"/>
      <c r="H3" s="833"/>
      <c r="I3" s="833"/>
      <c r="J3" s="833"/>
      <c r="K3" s="835" t="s">
        <v>424</v>
      </c>
      <c r="L3" s="833"/>
      <c r="M3" s="833"/>
      <c r="N3" s="836"/>
    </row>
    <row r="4" spans="1:14">
      <c r="A4" s="829"/>
      <c r="B4" s="830"/>
      <c r="C4" s="830"/>
      <c r="D4" s="830"/>
      <c r="E4" s="834"/>
      <c r="F4" s="834"/>
      <c r="G4" s="834"/>
      <c r="H4" s="834"/>
      <c r="I4" s="834"/>
      <c r="J4" s="834"/>
      <c r="K4" s="837"/>
      <c r="L4" s="834"/>
      <c r="M4" s="834"/>
      <c r="N4" s="838"/>
    </row>
    <row r="5" spans="1:14">
      <c r="A5" s="829"/>
      <c r="B5" s="830"/>
      <c r="C5" s="830"/>
      <c r="D5" s="830"/>
      <c r="E5" s="839" t="s">
        <v>425</v>
      </c>
      <c r="F5" s="839"/>
      <c r="G5" s="839"/>
      <c r="H5" s="839" t="s">
        <v>426</v>
      </c>
      <c r="I5" s="839"/>
      <c r="J5" s="839"/>
      <c r="K5" s="841" t="s">
        <v>427</v>
      </c>
      <c r="L5" s="842"/>
      <c r="M5" s="842"/>
      <c r="N5" s="843"/>
    </row>
    <row r="6" spans="1:14" ht="16.5" thickBot="1">
      <c r="A6" s="831"/>
      <c r="B6" s="832"/>
      <c r="C6" s="832"/>
      <c r="D6" s="832"/>
      <c r="E6" s="840"/>
      <c r="F6" s="840"/>
      <c r="G6" s="840"/>
      <c r="H6" s="840"/>
      <c r="I6" s="840"/>
      <c r="J6" s="840"/>
      <c r="K6" s="844" t="s">
        <v>428</v>
      </c>
      <c r="L6" s="844"/>
      <c r="M6" s="844"/>
      <c r="N6" s="845"/>
    </row>
    <row r="7" spans="1:14">
      <c r="A7" s="459"/>
      <c r="B7" s="460"/>
      <c r="C7" s="460"/>
      <c r="D7" s="460"/>
      <c r="E7" s="460"/>
      <c r="F7" s="460"/>
      <c r="G7" s="460"/>
      <c r="H7" s="460"/>
      <c r="I7" s="460"/>
      <c r="J7" s="460"/>
      <c r="K7" s="460"/>
      <c r="L7" s="460"/>
      <c r="M7" s="460"/>
      <c r="N7" s="461"/>
    </row>
    <row r="8" spans="1:14">
      <c r="A8" s="462" t="s">
        <v>373</v>
      </c>
      <c r="B8" s="463">
        <v>2017</v>
      </c>
      <c r="C8" s="464"/>
      <c r="D8" s="465"/>
      <c r="E8" s="465"/>
      <c r="F8" s="465"/>
      <c r="G8" s="466"/>
      <c r="H8" s="465"/>
      <c r="I8" s="465"/>
      <c r="J8" s="465"/>
      <c r="K8" s="467" t="s">
        <v>429</v>
      </c>
      <c r="L8" s="467"/>
      <c r="M8" s="465"/>
      <c r="N8" s="468"/>
    </row>
    <row r="9" spans="1:14">
      <c r="A9" s="462" t="s">
        <v>430</v>
      </c>
      <c r="B9" s="467"/>
      <c r="C9" s="464"/>
      <c r="D9" s="465"/>
      <c r="E9" s="465"/>
      <c r="F9" s="465"/>
      <c r="G9" s="466"/>
      <c r="H9" s="465"/>
      <c r="I9" s="465"/>
      <c r="J9" s="465"/>
      <c r="K9" s="467"/>
      <c r="L9" s="467"/>
      <c r="M9" s="465"/>
      <c r="N9" s="468"/>
    </row>
    <row r="10" spans="1:14">
      <c r="A10" s="813" t="s">
        <v>431</v>
      </c>
      <c r="B10" s="814"/>
      <c r="C10" s="814"/>
      <c r="D10" s="888" t="s">
        <v>453</v>
      </c>
      <c r="E10" s="888"/>
      <c r="F10" s="888"/>
      <c r="G10" s="888"/>
      <c r="H10" s="888"/>
      <c r="I10" s="888"/>
      <c r="J10" s="888"/>
      <c r="K10" s="467" t="s">
        <v>432</v>
      </c>
      <c r="L10" s="467"/>
      <c r="M10" s="465"/>
      <c r="N10" s="468"/>
    </row>
    <row r="11" spans="1:14">
      <c r="A11" s="462" t="s">
        <v>433</v>
      </c>
      <c r="B11" s="467"/>
      <c r="C11" s="464"/>
      <c r="D11" s="815"/>
      <c r="E11" s="815"/>
      <c r="F11" s="815"/>
      <c r="G11" s="815"/>
      <c r="H11" s="815"/>
      <c r="I11" s="815"/>
      <c r="J11" s="816"/>
      <c r="K11" s="467" t="s">
        <v>434</v>
      </c>
      <c r="L11" s="467"/>
      <c r="M11" s="465"/>
      <c r="N11" s="468"/>
    </row>
    <row r="12" spans="1:14">
      <c r="A12" s="462" t="s">
        <v>435</v>
      </c>
      <c r="B12" s="467"/>
      <c r="C12" s="469"/>
      <c r="D12" s="465"/>
      <c r="E12" s="465"/>
      <c r="F12" s="465"/>
      <c r="G12" s="465"/>
      <c r="H12" s="465"/>
      <c r="I12" s="465"/>
      <c r="J12" s="465" t="s">
        <v>436</v>
      </c>
      <c r="K12" s="467"/>
      <c r="L12" s="467"/>
      <c r="M12" s="465"/>
      <c r="N12" s="468"/>
    </row>
    <row r="13" spans="1:14">
      <c r="A13" s="470" t="s">
        <v>437</v>
      </c>
      <c r="B13" s="471"/>
      <c r="C13" s="472"/>
      <c r="D13" s="473"/>
      <c r="E13" s="473"/>
      <c r="F13" s="473"/>
      <c r="G13" s="473"/>
      <c r="H13" s="473"/>
      <c r="I13" s="473"/>
      <c r="J13" s="473"/>
      <c r="K13" s="471"/>
      <c r="L13" s="471"/>
      <c r="M13" s="473"/>
      <c r="N13" s="474"/>
    </row>
    <row r="14" spans="1:14">
      <c r="A14" s="884" t="s">
        <v>438</v>
      </c>
      <c r="B14" s="885"/>
      <c r="C14" s="885"/>
      <c r="D14" s="885"/>
      <c r="E14" s="885"/>
      <c r="F14" s="885"/>
      <c r="G14" s="886"/>
      <c r="H14" s="886"/>
      <c r="I14" s="886"/>
      <c r="J14" s="886"/>
      <c r="K14" s="886"/>
      <c r="L14" s="886"/>
      <c r="M14" s="886"/>
      <c r="N14" s="887"/>
    </row>
    <row r="15" spans="1:14">
      <c r="A15" s="820" t="s">
        <v>342</v>
      </c>
      <c r="B15" s="821"/>
      <c r="C15" s="821"/>
      <c r="D15" s="821"/>
      <c r="E15" s="821"/>
      <c r="F15" s="821"/>
      <c r="G15" s="821"/>
      <c r="H15" s="821"/>
      <c r="I15" s="821"/>
      <c r="J15" s="821"/>
      <c r="K15" s="821"/>
      <c r="L15" s="821"/>
      <c r="M15" s="821"/>
      <c r="N15" s="822"/>
    </row>
    <row r="16" spans="1:14">
      <c r="A16" s="820"/>
      <c r="B16" s="821"/>
      <c r="C16" s="821"/>
      <c r="D16" s="821"/>
      <c r="E16" s="821"/>
      <c r="F16" s="821"/>
      <c r="G16" s="821"/>
      <c r="H16" s="821"/>
      <c r="I16" s="821"/>
      <c r="J16" s="821"/>
      <c r="K16" s="821"/>
      <c r="L16" s="821"/>
      <c r="M16" s="821"/>
      <c r="N16" s="822"/>
    </row>
    <row r="17" spans="1:14">
      <c r="A17" s="884" t="s">
        <v>439</v>
      </c>
      <c r="B17" s="885"/>
      <c r="C17" s="885"/>
      <c r="D17" s="885"/>
      <c r="E17" s="885"/>
      <c r="F17" s="885"/>
      <c r="G17" s="886"/>
      <c r="H17" s="886"/>
      <c r="I17" s="886"/>
      <c r="J17" s="886"/>
      <c r="K17" s="886"/>
      <c r="L17" s="886"/>
      <c r="M17" s="886"/>
      <c r="N17" s="887"/>
    </row>
    <row r="18" spans="1:14" ht="16.5" thickBot="1">
      <c r="A18" s="475"/>
      <c r="B18" s="476"/>
      <c r="C18" s="476"/>
      <c r="D18" s="476"/>
      <c r="E18" s="476"/>
      <c r="F18" s="476"/>
      <c r="G18" s="476"/>
      <c r="H18" s="476"/>
      <c r="I18" s="826"/>
      <c r="J18" s="826"/>
      <c r="K18" s="826"/>
      <c r="L18" s="826"/>
      <c r="M18" s="826"/>
      <c r="N18" s="461"/>
    </row>
    <row r="19" spans="1:14" ht="16.5" thickBot="1">
      <c r="A19" s="475"/>
      <c r="B19" s="476"/>
      <c r="C19" s="477" t="s">
        <v>375</v>
      </c>
      <c r="D19" s="477" t="s">
        <v>376</v>
      </c>
      <c r="E19" s="477" t="s">
        <v>377</v>
      </c>
      <c r="F19" s="477" t="s">
        <v>378</v>
      </c>
      <c r="G19" s="477" t="s">
        <v>379</v>
      </c>
      <c r="H19" s="477" t="s">
        <v>380</v>
      </c>
      <c r="I19" s="477" t="s">
        <v>381</v>
      </c>
      <c r="J19" s="477" t="s">
        <v>382</v>
      </c>
      <c r="K19" s="477" t="s">
        <v>383</v>
      </c>
      <c r="L19" s="477" t="s">
        <v>384</v>
      </c>
      <c r="M19" s="477" t="s">
        <v>385</v>
      </c>
      <c r="N19" s="478" t="s">
        <v>386</v>
      </c>
    </row>
    <row r="20" spans="1:14">
      <c r="A20" s="804" t="s">
        <v>440</v>
      </c>
      <c r="B20" s="805"/>
      <c r="C20" s="479">
        <f>'MAPA DE RIESGOS'!D5</f>
        <v>0</v>
      </c>
      <c r="D20" s="479">
        <f>'MAPA DE RIESGOS'!F5</f>
        <v>0</v>
      </c>
      <c r="E20" s="479">
        <f>'MAPA DE RIESGOS'!H5</f>
        <v>0</v>
      </c>
      <c r="F20" s="480">
        <f>'MAPA DE RIESGOS'!J5</f>
        <v>0</v>
      </c>
      <c r="G20" s="480">
        <f>'MAPA DE RIESGOS'!L5</f>
        <v>0</v>
      </c>
      <c r="H20" s="480">
        <f>'MAPA DE RIESGOS'!N5</f>
        <v>0</v>
      </c>
      <c r="I20" s="479">
        <f>'MAPA DE RIESGOS'!P5</f>
        <v>0</v>
      </c>
      <c r="J20" s="479"/>
      <c r="K20" s="479"/>
      <c r="L20" s="479"/>
      <c r="M20" s="480"/>
      <c r="N20" s="480"/>
    </row>
    <row r="21" spans="1:14" ht="16.5" thickBot="1">
      <c r="A21" s="806" t="s">
        <v>441</v>
      </c>
      <c r="B21" s="807"/>
      <c r="C21" s="481">
        <f>'MAPA DE RIESGOS'!D6</f>
        <v>2</v>
      </c>
      <c r="D21" s="481">
        <f>'MAPA DE RIESGOS'!F6</f>
        <v>5</v>
      </c>
      <c r="E21" s="481">
        <f>'MAPA DE RIESGOS'!H6</f>
        <v>2</v>
      </c>
      <c r="F21" s="482">
        <f>'MAPA DE RIESGOS'!J6</f>
        <v>4</v>
      </c>
      <c r="G21" s="482">
        <f>'MAPA DE RIESGOS'!L6</f>
        <v>5</v>
      </c>
      <c r="H21" s="482">
        <f>'MAPA DE RIESGOS'!N6</f>
        <v>15</v>
      </c>
      <c r="I21" s="481">
        <f>'MAPA DE RIESGOS'!P6</f>
        <v>16</v>
      </c>
      <c r="J21" s="481"/>
      <c r="K21" s="481"/>
      <c r="L21" s="481"/>
      <c r="M21" s="482"/>
      <c r="N21" s="482"/>
    </row>
    <row r="22" spans="1:14" ht="16.5" thickBot="1">
      <c r="A22" s="808" t="s">
        <v>442</v>
      </c>
      <c r="B22" s="809"/>
      <c r="C22" s="483">
        <f t="shared" ref="C22:N22" si="0">C20/C21</f>
        <v>0</v>
      </c>
      <c r="D22" s="483">
        <f>D20/D21</f>
        <v>0</v>
      </c>
      <c r="E22" s="483">
        <f t="shared" si="0"/>
        <v>0</v>
      </c>
      <c r="F22" s="483">
        <f t="shared" si="0"/>
        <v>0</v>
      </c>
      <c r="G22" s="483">
        <f t="shared" si="0"/>
        <v>0</v>
      </c>
      <c r="H22" s="483">
        <f t="shared" si="0"/>
        <v>0</v>
      </c>
      <c r="I22" s="483">
        <f t="shared" si="0"/>
        <v>0</v>
      </c>
      <c r="J22" s="483" t="e">
        <f t="shared" si="0"/>
        <v>#DIV/0!</v>
      </c>
      <c r="K22" s="483" t="e">
        <f t="shared" si="0"/>
        <v>#DIV/0!</v>
      </c>
      <c r="L22" s="483" t="e">
        <f t="shared" si="0"/>
        <v>#DIV/0!</v>
      </c>
      <c r="M22" s="483" t="e">
        <f t="shared" si="0"/>
        <v>#DIV/0!</v>
      </c>
      <c r="N22" s="483" t="e">
        <f t="shared" si="0"/>
        <v>#DIV/0!</v>
      </c>
    </row>
    <row r="23" spans="1:14" ht="36.75" thickBot="1">
      <c r="A23" s="860"/>
      <c r="B23" s="861"/>
      <c r="C23" s="861"/>
      <c r="D23" s="861"/>
      <c r="E23" s="861"/>
      <c r="F23" s="861"/>
      <c r="G23" s="861"/>
      <c r="H23" s="861"/>
      <c r="I23" s="861"/>
      <c r="J23" s="861"/>
      <c r="K23" s="861"/>
      <c r="L23" s="861"/>
      <c r="M23" s="861"/>
      <c r="N23" s="862"/>
    </row>
    <row r="24" spans="1:14" ht="36" customHeight="1">
      <c r="A24" s="827"/>
      <c r="B24" s="828"/>
      <c r="C24" s="828"/>
      <c r="D24" s="828"/>
      <c r="E24" s="875" t="s">
        <v>423</v>
      </c>
      <c r="F24" s="876"/>
      <c r="G24" s="876"/>
      <c r="H24" s="876"/>
      <c r="I24" s="876"/>
      <c r="J24" s="877"/>
      <c r="K24" s="875" t="s">
        <v>424</v>
      </c>
      <c r="L24" s="876"/>
      <c r="M24" s="876"/>
      <c r="N24" s="881"/>
    </row>
    <row r="25" spans="1:14" ht="5.25" customHeight="1">
      <c r="A25" s="829"/>
      <c r="B25" s="830"/>
      <c r="C25" s="830"/>
      <c r="D25" s="830"/>
      <c r="E25" s="878"/>
      <c r="F25" s="879"/>
      <c r="G25" s="879"/>
      <c r="H25" s="879"/>
      <c r="I25" s="879"/>
      <c r="J25" s="880"/>
      <c r="K25" s="878"/>
      <c r="L25" s="879"/>
      <c r="M25" s="879"/>
      <c r="N25" s="882"/>
    </row>
    <row r="26" spans="1:14" ht="40.5" customHeight="1" thickBot="1">
      <c r="A26" s="831"/>
      <c r="B26" s="832"/>
      <c r="C26" s="832"/>
      <c r="D26" s="832"/>
      <c r="E26" s="840" t="s">
        <v>425</v>
      </c>
      <c r="F26" s="840"/>
      <c r="G26" s="840"/>
      <c r="H26" s="840" t="s">
        <v>426</v>
      </c>
      <c r="I26" s="840"/>
      <c r="J26" s="840"/>
      <c r="K26" s="848" t="s">
        <v>427</v>
      </c>
      <c r="L26" s="848"/>
      <c r="M26" s="848"/>
      <c r="N26" s="849"/>
    </row>
    <row r="27" spans="1:14" ht="15.75" hidden="1" customHeight="1" thickBot="1">
      <c r="A27" s="492"/>
      <c r="B27" s="493"/>
      <c r="C27" s="493"/>
      <c r="D27" s="494"/>
      <c r="E27" s="495"/>
      <c r="F27" s="496"/>
      <c r="G27" s="497"/>
      <c r="H27" s="495"/>
      <c r="I27" s="496"/>
      <c r="J27" s="497"/>
      <c r="K27" s="498" t="s">
        <v>428</v>
      </c>
      <c r="L27" s="486"/>
      <c r="M27" s="486"/>
      <c r="N27" s="487"/>
    </row>
    <row r="28" spans="1:14" ht="16.5" customHeight="1">
      <c r="A28" s="459"/>
      <c r="B28" s="460"/>
      <c r="C28" s="460"/>
      <c r="D28" s="460"/>
      <c r="E28" s="460"/>
      <c r="F28" s="460"/>
      <c r="G28" s="460"/>
      <c r="H28" s="460"/>
      <c r="I28" s="460"/>
      <c r="J28" s="460"/>
      <c r="K28" s="460"/>
      <c r="L28" s="460"/>
      <c r="M28" s="460"/>
      <c r="N28" s="461"/>
    </row>
    <row r="29" spans="1:14">
      <c r="A29" s="462" t="s">
        <v>373</v>
      </c>
      <c r="B29" s="484">
        <v>2017</v>
      </c>
      <c r="C29" s="464"/>
      <c r="D29" s="465"/>
      <c r="E29" s="465"/>
      <c r="F29" s="465"/>
      <c r="G29" s="466"/>
      <c r="H29" s="465"/>
      <c r="I29" s="465"/>
      <c r="J29" s="465"/>
      <c r="K29" s="467" t="s">
        <v>429</v>
      </c>
      <c r="L29" s="467"/>
      <c r="M29" s="465"/>
      <c r="N29" s="468"/>
    </row>
    <row r="30" spans="1:14">
      <c r="A30" s="462" t="s">
        <v>430</v>
      </c>
      <c r="B30" s="467"/>
      <c r="C30" s="464"/>
      <c r="D30" s="465"/>
      <c r="E30" s="465"/>
      <c r="F30" s="465"/>
      <c r="G30" s="466"/>
      <c r="H30" s="465"/>
      <c r="I30" s="465"/>
      <c r="J30" s="465"/>
      <c r="K30" s="467"/>
      <c r="L30" s="467"/>
      <c r="M30" s="465"/>
      <c r="N30" s="468"/>
    </row>
    <row r="31" spans="1:14" ht="16.5" customHeight="1">
      <c r="A31" s="488" t="s">
        <v>431</v>
      </c>
      <c r="B31" s="489"/>
      <c r="C31" s="883" t="s">
        <v>452</v>
      </c>
      <c r="D31" s="883"/>
      <c r="E31" s="883"/>
      <c r="F31" s="883"/>
      <c r="G31" s="883"/>
      <c r="H31" s="883"/>
      <c r="I31" s="883"/>
      <c r="J31" s="883"/>
      <c r="K31" s="467" t="s">
        <v>432</v>
      </c>
      <c r="L31" s="467"/>
      <c r="M31" s="465"/>
      <c r="N31" s="468"/>
    </row>
    <row r="32" spans="1:14" ht="15.75" customHeight="1">
      <c r="A32" s="462" t="s">
        <v>433</v>
      </c>
      <c r="B32" s="467"/>
      <c r="C32" s="464"/>
      <c r="D32" s="465"/>
      <c r="E32" s="465"/>
      <c r="F32" s="465"/>
      <c r="G32" s="465"/>
      <c r="H32" s="465"/>
      <c r="I32" s="465"/>
      <c r="J32" s="465"/>
      <c r="K32" s="467" t="s">
        <v>434</v>
      </c>
      <c r="L32" s="467"/>
      <c r="M32" s="465"/>
      <c r="N32" s="468"/>
    </row>
    <row r="33" spans="1:14">
      <c r="A33" s="462" t="s">
        <v>435</v>
      </c>
      <c r="B33" s="467"/>
      <c r="C33" s="469"/>
      <c r="D33" s="465"/>
      <c r="E33" s="465"/>
      <c r="F33" s="465"/>
      <c r="G33" s="465"/>
      <c r="H33" s="465"/>
      <c r="I33" s="465"/>
      <c r="J33" s="465" t="s">
        <v>436</v>
      </c>
      <c r="K33" s="467"/>
      <c r="L33" s="467"/>
      <c r="M33" s="465"/>
      <c r="N33" s="468"/>
    </row>
    <row r="34" spans="1:14">
      <c r="A34" s="470" t="s">
        <v>443</v>
      </c>
      <c r="B34" s="471"/>
      <c r="C34" s="472"/>
      <c r="D34" s="473"/>
      <c r="E34" s="473"/>
      <c r="F34" s="473"/>
      <c r="G34" s="473"/>
      <c r="H34" s="473"/>
      <c r="I34" s="473"/>
      <c r="J34" s="473"/>
      <c r="K34" s="471"/>
      <c r="L34" s="471"/>
      <c r="M34" s="473"/>
      <c r="N34" s="474"/>
    </row>
    <row r="35" spans="1:14">
      <c r="A35" s="863" t="s">
        <v>438</v>
      </c>
      <c r="B35" s="864"/>
      <c r="C35" s="864"/>
      <c r="D35" s="864"/>
      <c r="E35" s="864"/>
      <c r="F35" s="864"/>
      <c r="G35" s="864"/>
      <c r="H35" s="864"/>
      <c r="I35" s="864"/>
      <c r="J35" s="864"/>
      <c r="K35" s="864"/>
      <c r="L35" s="864"/>
      <c r="M35" s="864"/>
      <c r="N35" s="865"/>
    </row>
    <row r="36" spans="1:14" ht="33.75" customHeight="1">
      <c r="A36" s="869" t="s">
        <v>445</v>
      </c>
      <c r="B36" s="870"/>
      <c r="C36" s="870"/>
      <c r="D36" s="870"/>
      <c r="E36" s="870"/>
      <c r="F36" s="870"/>
      <c r="G36" s="870"/>
      <c r="H36" s="870"/>
      <c r="I36" s="870"/>
      <c r="J36" s="870"/>
      <c r="K36" s="870"/>
      <c r="L36" s="870"/>
      <c r="M36" s="870"/>
      <c r="N36" s="871"/>
    </row>
    <row r="37" spans="1:14" ht="15.75" hidden="1" customHeight="1">
      <c r="A37" s="872"/>
      <c r="B37" s="873"/>
      <c r="C37" s="873"/>
      <c r="D37" s="873"/>
      <c r="E37" s="873"/>
      <c r="F37" s="873"/>
      <c r="G37" s="873"/>
      <c r="H37" s="873"/>
      <c r="I37" s="873"/>
      <c r="J37" s="873"/>
      <c r="K37" s="873"/>
      <c r="L37" s="873"/>
      <c r="M37" s="873"/>
      <c r="N37" s="874"/>
    </row>
    <row r="38" spans="1:14" ht="15.75" customHeight="1">
      <c r="A38" s="866" t="s">
        <v>439</v>
      </c>
      <c r="B38" s="867"/>
      <c r="C38" s="867"/>
      <c r="D38" s="867"/>
      <c r="E38" s="867"/>
      <c r="F38" s="867"/>
      <c r="G38" s="867"/>
      <c r="H38" s="867"/>
      <c r="I38" s="867"/>
      <c r="J38" s="867"/>
      <c r="K38" s="867"/>
      <c r="L38" s="867"/>
      <c r="M38" s="867"/>
      <c r="N38" s="868"/>
    </row>
    <row r="39" spans="1:14" ht="15.75" customHeight="1" thickBot="1">
      <c r="A39" s="475"/>
      <c r="B39" s="476"/>
      <c r="C39" s="476"/>
      <c r="D39" s="476"/>
      <c r="E39" s="476"/>
      <c r="F39" s="476"/>
      <c r="G39" s="476"/>
      <c r="H39" s="476"/>
      <c r="I39" s="499"/>
      <c r="J39" s="499"/>
      <c r="K39" s="499"/>
      <c r="L39" s="499"/>
      <c r="M39" s="499"/>
      <c r="N39" s="461"/>
    </row>
    <row r="40" spans="1:14" ht="16.5" thickBot="1">
      <c r="A40" s="475"/>
      <c r="B40" s="476"/>
      <c r="C40" s="477" t="s">
        <v>375</v>
      </c>
      <c r="D40" s="477" t="s">
        <v>376</v>
      </c>
      <c r="E40" s="477" t="s">
        <v>377</v>
      </c>
      <c r="F40" s="477" t="s">
        <v>378</v>
      </c>
      <c r="G40" s="477" t="s">
        <v>379</v>
      </c>
      <c r="H40" s="477" t="s">
        <v>380</v>
      </c>
      <c r="I40" s="477" t="s">
        <v>381</v>
      </c>
      <c r="J40" s="477" t="s">
        <v>382</v>
      </c>
      <c r="K40" s="477" t="s">
        <v>383</v>
      </c>
      <c r="L40" s="477" t="s">
        <v>384</v>
      </c>
      <c r="M40" s="477" t="s">
        <v>385</v>
      </c>
      <c r="N40" s="478" t="s">
        <v>386</v>
      </c>
    </row>
    <row r="41" spans="1:14">
      <c r="A41" s="490" t="s">
        <v>440</v>
      </c>
      <c r="B41" s="500"/>
      <c r="C41" s="479">
        <f>'MAPA DE RIESGOS'!D8</f>
        <v>0</v>
      </c>
      <c r="D41" s="479">
        <f>'MAPA DE RIESGOS'!F8</f>
        <v>0</v>
      </c>
      <c r="E41" s="526">
        <f>'MAPA DE RIESGOS'!H8</f>
        <v>0</v>
      </c>
      <c r="F41" s="480">
        <f>'MAPA DE RIESGOS'!J8</f>
        <v>0</v>
      </c>
      <c r="G41" s="575">
        <f>'MAPA DE RIESGOS'!L8</f>
        <v>40</v>
      </c>
      <c r="H41" s="575">
        <f>'MAPA DE RIESGOS'!N8</f>
        <v>61</v>
      </c>
      <c r="I41" s="526">
        <f>'MAPA DE RIESGOS'!P8</f>
        <v>0</v>
      </c>
      <c r="J41" s="479"/>
      <c r="K41" s="479"/>
      <c r="L41" s="479"/>
      <c r="M41" s="480"/>
      <c r="N41" s="480"/>
    </row>
    <row r="42" spans="1:14" ht="16.5" thickBot="1">
      <c r="A42" s="491" t="s">
        <v>441</v>
      </c>
      <c r="B42" s="501"/>
      <c r="C42" s="481">
        <f>'MAPA DE RIESGOS'!D9</f>
        <v>0</v>
      </c>
      <c r="D42" s="481">
        <f>'MAPA DE RIESGOS'!F9</f>
        <v>0</v>
      </c>
      <c r="E42" s="527">
        <f>'MAPA DE RIESGOS'!H9</f>
        <v>0</v>
      </c>
      <c r="F42" s="482">
        <f>'MAPA DE RIESGOS'!J9</f>
        <v>143</v>
      </c>
      <c r="G42" s="576">
        <f>'MAPA DE RIESGOS'!L9</f>
        <v>1153</v>
      </c>
      <c r="H42" s="576">
        <f>'MAPA DE RIESGOS'!N9</f>
        <v>1250</v>
      </c>
      <c r="I42" s="527">
        <f>'MAPA DE RIESGOS'!P9</f>
        <v>0</v>
      </c>
      <c r="J42" s="481"/>
      <c r="K42" s="481"/>
      <c r="L42" s="481"/>
      <c r="M42" s="482"/>
      <c r="N42" s="482"/>
    </row>
    <row r="43" spans="1:14" ht="16.5" thickBot="1">
      <c r="A43" s="808" t="s">
        <v>442</v>
      </c>
      <c r="B43" s="809"/>
      <c r="C43" s="483" t="e">
        <f t="shared" ref="C43:N43" si="1">C41/C42</f>
        <v>#DIV/0!</v>
      </c>
      <c r="D43" s="483" t="e">
        <f t="shared" si="1"/>
        <v>#DIV/0!</v>
      </c>
      <c r="E43" s="483" t="e">
        <f t="shared" si="1"/>
        <v>#DIV/0!</v>
      </c>
      <c r="F43" s="483">
        <f t="shared" si="1"/>
        <v>0</v>
      </c>
      <c r="G43" s="483">
        <f t="shared" si="1"/>
        <v>3.4692107545533389E-2</v>
      </c>
      <c r="H43" s="483">
        <f t="shared" si="1"/>
        <v>4.8800000000000003E-2</v>
      </c>
      <c r="I43" s="483" t="e">
        <f t="shared" si="1"/>
        <v>#DIV/0!</v>
      </c>
      <c r="J43" s="483" t="e">
        <f t="shared" si="1"/>
        <v>#DIV/0!</v>
      </c>
      <c r="K43" s="483" t="e">
        <f t="shared" si="1"/>
        <v>#DIV/0!</v>
      </c>
      <c r="L43" s="483" t="e">
        <f t="shared" si="1"/>
        <v>#DIV/0!</v>
      </c>
      <c r="M43" s="483" t="e">
        <f t="shared" si="1"/>
        <v>#DIV/0!</v>
      </c>
      <c r="N43" s="483" t="e">
        <f t="shared" si="1"/>
        <v>#DIV/0!</v>
      </c>
    </row>
    <row r="44" spans="1:14" ht="36.75" thickBot="1">
      <c r="A44" s="762"/>
      <c r="B44" s="846"/>
      <c r="C44" s="846"/>
      <c r="D44" s="846"/>
      <c r="E44" s="846"/>
      <c r="F44" s="846"/>
      <c r="G44" s="846"/>
      <c r="H44" s="846"/>
      <c r="I44" s="846"/>
      <c r="J44" s="846"/>
      <c r="K44" s="846"/>
      <c r="L44" s="846"/>
      <c r="M44" s="846"/>
      <c r="N44" s="847"/>
    </row>
    <row r="45" spans="1:14">
      <c r="A45" s="827"/>
      <c r="B45" s="828"/>
      <c r="C45" s="828"/>
      <c r="D45" s="828"/>
      <c r="E45" s="833" t="s">
        <v>423</v>
      </c>
      <c r="F45" s="833"/>
      <c r="G45" s="833"/>
      <c r="H45" s="833"/>
      <c r="I45" s="833"/>
      <c r="J45" s="833"/>
      <c r="K45" s="835" t="s">
        <v>424</v>
      </c>
      <c r="L45" s="833"/>
      <c r="M45" s="833"/>
      <c r="N45" s="836"/>
    </row>
    <row r="46" spans="1:14">
      <c r="A46" s="829"/>
      <c r="B46" s="830"/>
      <c r="C46" s="830"/>
      <c r="D46" s="830"/>
      <c r="E46" s="834"/>
      <c r="F46" s="834"/>
      <c r="G46" s="834"/>
      <c r="H46" s="834"/>
      <c r="I46" s="834"/>
      <c r="J46" s="834"/>
      <c r="K46" s="837"/>
      <c r="L46" s="834"/>
      <c r="M46" s="834"/>
      <c r="N46" s="838"/>
    </row>
    <row r="47" spans="1:14">
      <c r="A47" s="829"/>
      <c r="B47" s="830"/>
      <c r="C47" s="830"/>
      <c r="D47" s="830"/>
      <c r="E47" s="839" t="s">
        <v>425</v>
      </c>
      <c r="F47" s="839"/>
      <c r="G47" s="839"/>
      <c r="H47" s="839" t="s">
        <v>426</v>
      </c>
      <c r="I47" s="839"/>
      <c r="J47" s="839"/>
      <c r="K47" s="841" t="s">
        <v>427</v>
      </c>
      <c r="L47" s="842"/>
      <c r="M47" s="842"/>
      <c r="N47" s="843"/>
    </row>
    <row r="48" spans="1:14" ht="16.5" thickBot="1">
      <c r="A48" s="831"/>
      <c r="B48" s="832"/>
      <c r="C48" s="832"/>
      <c r="D48" s="832"/>
      <c r="E48" s="840"/>
      <c r="F48" s="840"/>
      <c r="G48" s="840"/>
      <c r="H48" s="840"/>
      <c r="I48" s="840"/>
      <c r="J48" s="840"/>
      <c r="K48" s="844" t="s">
        <v>428</v>
      </c>
      <c r="L48" s="844"/>
      <c r="M48" s="844"/>
      <c r="N48" s="845"/>
    </row>
    <row r="49" spans="1:14">
      <c r="A49" s="459"/>
      <c r="B49" s="460"/>
      <c r="C49" s="460"/>
      <c r="D49" s="460"/>
      <c r="E49" s="460"/>
      <c r="F49" s="460"/>
      <c r="G49" s="460"/>
      <c r="H49" s="460"/>
      <c r="I49" s="460"/>
      <c r="J49" s="460"/>
      <c r="K49" s="460"/>
      <c r="L49" s="460"/>
      <c r="M49" s="460"/>
      <c r="N49" s="461"/>
    </row>
    <row r="50" spans="1:14">
      <c r="A50" s="462" t="s">
        <v>373</v>
      </c>
      <c r="B50" s="484">
        <v>2017</v>
      </c>
      <c r="C50" s="464"/>
      <c r="D50" s="465"/>
      <c r="E50" s="465"/>
      <c r="F50" s="465"/>
      <c r="G50" s="466"/>
      <c r="H50" s="465"/>
      <c r="I50" s="465"/>
      <c r="J50" s="465"/>
      <c r="K50" s="467" t="s">
        <v>429</v>
      </c>
      <c r="L50" s="467"/>
      <c r="M50" s="465"/>
      <c r="N50" s="468"/>
    </row>
    <row r="51" spans="1:14">
      <c r="A51" s="462" t="s">
        <v>430</v>
      </c>
      <c r="B51" s="467"/>
      <c r="C51" s="464"/>
      <c r="D51" s="465"/>
      <c r="E51" s="465"/>
      <c r="F51" s="465"/>
      <c r="G51" s="466"/>
      <c r="H51" s="465"/>
      <c r="I51" s="465"/>
      <c r="J51" s="465"/>
      <c r="K51" s="467"/>
      <c r="L51" s="467"/>
      <c r="M51" s="465"/>
      <c r="N51" s="468"/>
    </row>
    <row r="52" spans="1:14">
      <c r="A52" s="813" t="s">
        <v>431</v>
      </c>
      <c r="B52" s="814"/>
      <c r="C52" s="814"/>
      <c r="D52" s="815" t="s">
        <v>451</v>
      </c>
      <c r="E52" s="815"/>
      <c r="F52" s="815"/>
      <c r="G52" s="815"/>
      <c r="H52" s="815"/>
      <c r="I52" s="815"/>
      <c r="J52" s="816"/>
      <c r="K52" s="467" t="s">
        <v>432</v>
      </c>
      <c r="L52" s="467"/>
      <c r="M52" s="465"/>
      <c r="N52" s="468"/>
    </row>
    <row r="53" spans="1:14">
      <c r="A53" s="462" t="s">
        <v>433</v>
      </c>
      <c r="B53" s="467"/>
      <c r="C53" s="464"/>
      <c r="D53" s="465"/>
      <c r="E53" s="465"/>
      <c r="F53" s="465"/>
      <c r="G53" s="465"/>
      <c r="H53" s="465"/>
      <c r="I53" s="465"/>
      <c r="J53" s="465"/>
      <c r="K53" s="467" t="s">
        <v>434</v>
      </c>
      <c r="L53" s="467"/>
      <c r="M53" s="465"/>
      <c r="N53" s="468"/>
    </row>
    <row r="54" spans="1:14">
      <c r="A54" s="462" t="s">
        <v>435</v>
      </c>
      <c r="B54" s="467"/>
      <c r="C54" s="469"/>
      <c r="D54" s="465"/>
      <c r="E54" s="465"/>
      <c r="F54" s="465"/>
      <c r="G54" s="465"/>
      <c r="H54" s="465"/>
      <c r="I54" s="465"/>
      <c r="J54" s="465" t="s">
        <v>436</v>
      </c>
      <c r="K54" s="467"/>
      <c r="L54" s="467"/>
      <c r="M54" s="465"/>
      <c r="N54" s="468"/>
    </row>
    <row r="55" spans="1:14">
      <c r="A55" s="470" t="s">
        <v>443</v>
      </c>
      <c r="B55" s="471"/>
      <c r="C55" s="472"/>
      <c r="D55" s="473"/>
      <c r="E55" s="473"/>
      <c r="F55" s="473"/>
      <c r="G55" s="473"/>
      <c r="H55" s="473"/>
      <c r="I55" s="473"/>
      <c r="J55" s="473"/>
      <c r="K55" s="471"/>
      <c r="L55" s="471"/>
      <c r="M55" s="473"/>
      <c r="N55" s="474"/>
    </row>
    <row r="56" spans="1:14">
      <c r="A56" s="817" t="s">
        <v>438</v>
      </c>
      <c r="B56" s="818"/>
      <c r="C56" s="818"/>
      <c r="D56" s="818"/>
      <c r="E56" s="818"/>
      <c r="F56" s="818"/>
      <c r="G56" s="818"/>
      <c r="H56" s="818"/>
      <c r="I56" s="818"/>
      <c r="J56" s="818"/>
      <c r="K56" s="818"/>
      <c r="L56" s="818"/>
      <c r="M56" s="818"/>
      <c r="N56" s="819"/>
    </row>
    <row r="57" spans="1:14">
      <c r="A57" s="820" t="s">
        <v>446</v>
      </c>
      <c r="B57" s="851"/>
      <c r="C57" s="851"/>
      <c r="D57" s="851"/>
      <c r="E57" s="851"/>
      <c r="F57" s="851"/>
      <c r="G57" s="851"/>
      <c r="H57" s="851"/>
      <c r="I57" s="851"/>
      <c r="J57" s="851"/>
      <c r="K57" s="851"/>
      <c r="L57" s="851"/>
      <c r="M57" s="851"/>
      <c r="N57" s="852"/>
    </row>
    <row r="58" spans="1:14">
      <c r="A58" s="853"/>
      <c r="B58" s="851"/>
      <c r="C58" s="851"/>
      <c r="D58" s="851"/>
      <c r="E58" s="851"/>
      <c r="F58" s="851"/>
      <c r="G58" s="851"/>
      <c r="H58" s="851"/>
      <c r="I58" s="851"/>
      <c r="J58" s="851"/>
      <c r="K58" s="851"/>
      <c r="L58" s="851"/>
      <c r="M58" s="851"/>
      <c r="N58" s="852"/>
    </row>
    <row r="59" spans="1:14">
      <c r="A59" s="823" t="s">
        <v>439</v>
      </c>
      <c r="B59" s="824"/>
      <c r="C59" s="824"/>
      <c r="D59" s="824"/>
      <c r="E59" s="824"/>
      <c r="F59" s="824"/>
      <c r="G59" s="824"/>
      <c r="H59" s="824"/>
      <c r="I59" s="824"/>
      <c r="J59" s="824"/>
      <c r="K59" s="824"/>
      <c r="L59" s="824"/>
      <c r="M59" s="824"/>
      <c r="N59" s="825"/>
    </row>
    <row r="60" spans="1:14" ht="16.5" thickBot="1">
      <c r="A60" s="475"/>
      <c r="B60" s="476"/>
      <c r="C60" s="476"/>
      <c r="D60" s="476"/>
      <c r="E60" s="476"/>
      <c r="F60" s="476"/>
      <c r="G60" s="476"/>
      <c r="H60" s="476"/>
      <c r="I60" s="826"/>
      <c r="J60" s="826"/>
      <c r="K60" s="826"/>
      <c r="L60" s="826"/>
      <c r="M60" s="826"/>
      <c r="N60" s="461"/>
    </row>
    <row r="61" spans="1:14" ht="16.5" thickBot="1">
      <c r="A61" s="475"/>
      <c r="B61" s="476"/>
      <c r="C61" s="477" t="s">
        <v>375</v>
      </c>
      <c r="D61" s="477" t="s">
        <v>376</v>
      </c>
      <c r="E61" s="477" t="s">
        <v>377</v>
      </c>
      <c r="F61" s="477" t="s">
        <v>378</v>
      </c>
      <c r="G61" s="477" t="s">
        <v>379</v>
      </c>
      <c r="H61" s="477" t="s">
        <v>380</v>
      </c>
      <c r="I61" s="477" t="s">
        <v>381</v>
      </c>
      <c r="J61" s="477" t="s">
        <v>382</v>
      </c>
      <c r="K61" s="477" t="s">
        <v>383</v>
      </c>
      <c r="L61" s="477" t="s">
        <v>384</v>
      </c>
      <c r="M61" s="477" t="s">
        <v>385</v>
      </c>
      <c r="N61" s="478" t="s">
        <v>386</v>
      </c>
    </row>
    <row r="62" spans="1:14">
      <c r="A62" s="804" t="s">
        <v>440</v>
      </c>
      <c r="B62" s="805"/>
      <c r="C62" s="479">
        <f>'MAPA DE RIESGOS'!D11</f>
        <v>42</v>
      </c>
      <c r="D62" s="479">
        <f>'MAPA DE RIESGOS'!F11</f>
        <v>38</v>
      </c>
      <c r="E62" s="479">
        <f>'MAPA DE RIESGOS'!H11</f>
        <v>40</v>
      </c>
      <c r="F62" s="480">
        <f>'MAPA DE RIESGOS'!J11</f>
        <v>37</v>
      </c>
      <c r="G62" s="575">
        <f>'MAPA DE RIESGOS'!L11</f>
        <v>35</v>
      </c>
      <c r="H62" s="480">
        <f>'MAPA DE RIESGOS'!N11</f>
        <v>20</v>
      </c>
      <c r="I62" s="526">
        <f>'MAPA DE RIESGOS'!P11</f>
        <v>6</v>
      </c>
      <c r="J62" s="479"/>
      <c r="K62" s="479"/>
      <c r="L62" s="479"/>
      <c r="M62" s="480"/>
      <c r="N62" s="480"/>
    </row>
    <row r="63" spans="1:14" ht="16.5" thickBot="1">
      <c r="A63" s="806" t="s">
        <v>441</v>
      </c>
      <c r="B63" s="807"/>
      <c r="C63" s="481">
        <f>'MAPA DE RIESGOS'!D12</f>
        <v>42</v>
      </c>
      <c r="D63" s="481">
        <f>'MAPA DE RIESGOS'!F12</f>
        <v>38</v>
      </c>
      <c r="E63" s="481">
        <f>'MAPA DE RIESGOS'!H12</f>
        <v>42</v>
      </c>
      <c r="F63" s="482">
        <f>'MAPA DE RIESGOS'!J12</f>
        <v>42</v>
      </c>
      <c r="G63" s="576">
        <f>'MAPA DE RIESGOS'!L12</f>
        <v>40</v>
      </c>
      <c r="H63" s="482">
        <f>'MAPA DE RIESGOS'!N12</f>
        <v>42</v>
      </c>
      <c r="I63" s="527">
        <f>'MAPA DE RIESGOS'!P12</f>
        <v>42</v>
      </c>
      <c r="J63" s="481"/>
      <c r="K63" s="481"/>
      <c r="L63" s="481"/>
      <c r="M63" s="482"/>
      <c r="N63" s="482"/>
    </row>
    <row r="64" spans="1:14" ht="16.5" thickBot="1">
      <c r="A64" s="808" t="s">
        <v>442</v>
      </c>
      <c r="B64" s="809"/>
      <c r="C64" s="483">
        <f t="shared" ref="C64:N64" si="2">C62/C63</f>
        <v>1</v>
      </c>
      <c r="D64" s="483">
        <f t="shared" si="2"/>
        <v>1</v>
      </c>
      <c r="E64" s="483">
        <f t="shared" si="2"/>
        <v>0.95238095238095233</v>
      </c>
      <c r="F64" s="483">
        <f t="shared" si="2"/>
        <v>0.88095238095238093</v>
      </c>
      <c r="G64" s="483">
        <f t="shared" si="2"/>
        <v>0.875</v>
      </c>
      <c r="H64" s="483">
        <f t="shared" si="2"/>
        <v>0.47619047619047616</v>
      </c>
      <c r="I64" s="483">
        <f t="shared" si="2"/>
        <v>0.14285714285714285</v>
      </c>
      <c r="J64" s="483" t="e">
        <f t="shared" si="2"/>
        <v>#DIV/0!</v>
      </c>
      <c r="K64" s="483" t="e">
        <f t="shared" si="2"/>
        <v>#DIV/0!</v>
      </c>
      <c r="L64" s="483" t="e">
        <f t="shared" si="2"/>
        <v>#DIV/0!</v>
      </c>
      <c r="M64" s="483" t="e">
        <f t="shared" si="2"/>
        <v>#DIV/0!</v>
      </c>
      <c r="N64" s="483" t="e">
        <f t="shared" si="2"/>
        <v>#DIV/0!</v>
      </c>
    </row>
    <row r="65" spans="1:14" ht="36.75" thickBot="1">
      <c r="A65" s="762"/>
      <c r="B65" s="846"/>
      <c r="C65" s="846"/>
      <c r="D65" s="846"/>
      <c r="E65" s="846"/>
      <c r="F65" s="846"/>
      <c r="G65" s="846"/>
      <c r="H65" s="846"/>
      <c r="I65" s="846"/>
      <c r="J65" s="846"/>
      <c r="K65" s="846"/>
      <c r="L65" s="846"/>
      <c r="M65" s="846"/>
      <c r="N65" s="847"/>
    </row>
    <row r="66" spans="1:14">
      <c r="A66" s="827"/>
      <c r="B66" s="828"/>
      <c r="C66" s="828"/>
      <c r="D66" s="828"/>
      <c r="E66" s="833" t="s">
        <v>423</v>
      </c>
      <c r="F66" s="833"/>
      <c r="G66" s="833"/>
      <c r="H66" s="833"/>
      <c r="I66" s="833"/>
      <c r="J66" s="833"/>
      <c r="K66" s="835" t="s">
        <v>424</v>
      </c>
      <c r="L66" s="833"/>
      <c r="M66" s="833"/>
      <c r="N66" s="836"/>
    </row>
    <row r="67" spans="1:14">
      <c r="A67" s="829"/>
      <c r="B67" s="830"/>
      <c r="C67" s="830"/>
      <c r="D67" s="830"/>
      <c r="E67" s="834"/>
      <c r="F67" s="834"/>
      <c r="G67" s="834"/>
      <c r="H67" s="834"/>
      <c r="I67" s="834"/>
      <c r="J67" s="834"/>
      <c r="K67" s="837"/>
      <c r="L67" s="834"/>
      <c r="M67" s="834"/>
      <c r="N67" s="838"/>
    </row>
    <row r="68" spans="1:14">
      <c r="A68" s="829"/>
      <c r="B68" s="830"/>
      <c r="C68" s="830"/>
      <c r="D68" s="830"/>
      <c r="E68" s="839" t="s">
        <v>425</v>
      </c>
      <c r="F68" s="839"/>
      <c r="G68" s="839"/>
      <c r="H68" s="839" t="s">
        <v>426</v>
      </c>
      <c r="I68" s="839"/>
      <c r="J68" s="839"/>
      <c r="K68" s="841" t="s">
        <v>427</v>
      </c>
      <c r="L68" s="842"/>
      <c r="M68" s="842"/>
      <c r="N68" s="843"/>
    </row>
    <row r="69" spans="1:14" ht="16.5" thickBot="1">
      <c r="A69" s="831"/>
      <c r="B69" s="832"/>
      <c r="C69" s="832"/>
      <c r="D69" s="832"/>
      <c r="E69" s="840"/>
      <c r="F69" s="840"/>
      <c r="G69" s="840"/>
      <c r="H69" s="840"/>
      <c r="I69" s="840"/>
      <c r="J69" s="840"/>
      <c r="K69" s="844" t="s">
        <v>428</v>
      </c>
      <c r="L69" s="844"/>
      <c r="M69" s="844"/>
      <c r="N69" s="845"/>
    </row>
    <row r="70" spans="1:14">
      <c r="A70" s="459"/>
      <c r="B70" s="460"/>
      <c r="C70" s="460"/>
      <c r="D70" s="460"/>
      <c r="E70" s="460"/>
      <c r="F70" s="460"/>
      <c r="G70" s="460"/>
      <c r="H70" s="460"/>
      <c r="I70" s="460"/>
      <c r="J70" s="460"/>
      <c r="K70" s="460"/>
      <c r="L70" s="460"/>
      <c r="M70" s="460"/>
      <c r="N70" s="461"/>
    </row>
    <row r="71" spans="1:14">
      <c r="A71" s="462" t="s">
        <v>373</v>
      </c>
      <c r="B71" s="484">
        <v>2017</v>
      </c>
      <c r="C71" s="464"/>
      <c r="D71" s="465"/>
      <c r="E71" s="465"/>
      <c r="F71" s="465"/>
      <c r="G71" s="466"/>
      <c r="H71" s="465"/>
      <c r="I71" s="465"/>
      <c r="J71" s="465"/>
      <c r="K71" s="467" t="s">
        <v>429</v>
      </c>
      <c r="L71" s="467"/>
      <c r="M71" s="465"/>
      <c r="N71" s="468"/>
    </row>
    <row r="72" spans="1:14">
      <c r="A72" s="462" t="s">
        <v>430</v>
      </c>
      <c r="B72" s="467"/>
      <c r="C72" s="464"/>
      <c r="D72" s="465"/>
      <c r="E72" s="465"/>
      <c r="F72" s="465"/>
      <c r="G72" s="466"/>
      <c r="H72" s="465"/>
      <c r="I72" s="465"/>
      <c r="J72" s="465"/>
      <c r="K72" s="467"/>
      <c r="L72" s="467"/>
      <c r="M72" s="465"/>
      <c r="N72" s="468"/>
    </row>
    <row r="73" spans="1:14">
      <c r="A73" s="813" t="s">
        <v>431</v>
      </c>
      <c r="B73" s="814"/>
      <c r="C73" s="814"/>
      <c r="D73" s="815" t="s">
        <v>450</v>
      </c>
      <c r="E73" s="815"/>
      <c r="F73" s="815"/>
      <c r="G73" s="815"/>
      <c r="H73" s="815"/>
      <c r="I73" s="815"/>
      <c r="J73" s="816"/>
      <c r="K73" s="467" t="s">
        <v>432</v>
      </c>
      <c r="L73" s="467"/>
      <c r="M73" s="465"/>
      <c r="N73" s="468"/>
    </row>
    <row r="74" spans="1:14">
      <c r="A74" s="462" t="s">
        <v>433</v>
      </c>
      <c r="B74" s="467"/>
      <c r="C74" s="464"/>
      <c r="D74" s="465"/>
      <c r="E74" s="465"/>
      <c r="F74" s="465"/>
      <c r="G74" s="465"/>
      <c r="H74" s="465"/>
      <c r="I74" s="465"/>
      <c r="J74" s="465"/>
      <c r="K74" s="467" t="s">
        <v>434</v>
      </c>
      <c r="L74" s="467"/>
      <c r="M74" s="465"/>
      <c r="N74" s="468"/>
    </row>
    <row r="75" spans="1:14">
      <c r="A75" s="462" t="s">
        <v>435</v>
      </c>
      <c r="B75" s="467"/>
      <c r="C75" s="469"/>
      <c r="D75" s="465"/>
      <c r="E75" s="465"/>
      <c r="F75" s="465"/>
      <c r="G75" s="465"/>
      <c r="H75" s="465"/>
      <c r="I75" s="465"/>
      <c r="J75" s="465" t="s">
        <v>436</v>
      </c>
      <c r="K75" s="467"/>
      <c r="L75" s="467"/>
      <c r="M75" s="465"/>
      <c r="N75" s="468"/>
    </row>
    <row r="76" spans="1:14">
      <c r="A76" s="470" t="s">
        <v>443</v>
      </c>
      <c r="B76" s="471"/>
      <c r="C76" s="472"/>
      <c r="D76" s="473"/>
      <c r="E76" s="473"/>
      <c r="F76" s="473"/>
      <c r="G76" s="473"/>
      <c r="H76" s="473"/>
      <c r="I76" s="473"/>
      <c r="J76" s="473"/>
      <c r="K76" s="471"/>
      <c r="L76" s="471"/>
      <c r="M76" s="473"/>
      <c r="N76" s="474"/>
    </row>
    <row r="77" spans="1:14">
      <c r="A77" s="817" t="s">
        <v>438</v>
      </c>
      <c r="B77" s="818"/>
      <c r="C77" s="818"/>
      <c r="D77" s="818"/>
      <c r="E77" s="818"/>
      <c r="F77" s="818"/>
      <c r="G77" s="818"/>
      <c r="H77" s="818"/>
      <c r="I77" s="818"/>
      <c r="J77" s="818"/>
      <c r="K77" s="818"/>
      <c r="L77" s="818"/>
      <c r="M77" s="818"/>
      <c r="N77" s="819"/>
    </row>
    <row r="78" spans="1:14">
      <c r="A78" s="820" t="s">
        <v>447</v>
      </c>
      <c r="B78" s="821"/>
      <c r="C78" s="821"/>
      <c r="D78" s="821"/>
      <c r="E78" s="821"/>
      <c r="F78" s="821"/>
      <c r="G78" s="821"/>
      <c r="H78" s="821"/>
      <c r="I78" s="821"/>
      <c r="J78" s="821"/>
      <c r="K78" s="821"/>
      <c r="L78" s="821"/>
      <c r="M78" s="821"/>
      <c r="N78" s="822"/>
    </row>
    <row r="79" spans="1:14">
      <c r="A79" s="820"/>
      <c r="B79" s="821"/>
      <c r="C79" s="821"/>
      <c r="D79" s="821"/>
      <c r="E79" s="821"/>
      <c r="F79" s="821"/>
      <c r="G79" s="821"/>
      <c r="H79" s="821"/>
      <c r="I79" s="821"/>
      <c r="J79" s="821"/>
      <c r="K79" s="821"/>
      <c r="L79" s="821"/>
      <c r="M79" s="821"/>
      <c r="N79" s="822"/>
    </row>
    <row r="80" spans="1:14">
      <c r="A80" s="823" t="s">
        <v>439</v>
      </c>
      <c r="B80" s="824"/>
      <c r="C80" s="824"/>
      <c r="D80" s="824"/>
      <c r="E80" s="824"/>
      <c r="F80" s="824"/>
      <c r="G80" s="824"/>
      <c r="H80" s="824"/>
      <c r="I80" s="824"/>
      <c r="J80" s="824"/>
      <c r="K80" s="824"/>
      <c r="L80" s="824"/>
      <c r="M80" s="824"/>
      <c r="N80" s="825"/>
    </row>
    <row r="81" spans="1:14" ht="16.5" thickBot="1">
      <c r="A81" s="475"/>
      <c r="B81" s="476"/>
      <c r="C81" s="476"/>
      <c r="D81" s="476"/>
      <c r="E81" s="476"/>
      <c r="F81" s="476"/>
      <c r="G81" s="476"/>
      <c r="H81" s="476"/>
      <c r="I81" s="826"/>
      <c r="J81" s="826"/>
      <c r="K81" s="826"/>
      <c r="L81" s="826"/>
      <c r="M81" s="826"/>
      <c r="N81" s="461"/>
    </row>
    <row r="82" spans="1:14" ht="16.5" thickBot="1">
      <c r="A82" s="475"/>
      <c r="B82" s="476"/>
      <c r="C82" s="477" t="s">
        <v>375</v>
      </c>
      <c r="D82" s="477" t="s">
        <v>376</v>
      </c>
      <c r="E82" s="477" t="s">
        <v>377</v>
      </c>
      <c r="F82" s="477" t="s">
        <v>378</v>
      </c>
      <c r="G82" s="477" t="s">
        <v>379</v>
      </c>
      <c r="H82" s="477" t="s">
        <v>380</v>
      </c>
      <c r="I82" s="477" t="s">
        <v>381</v>
      </c>
      <c r="J82" s="477" t="s">
        <v>382</v>
      </c>
      <c r="K82" s="477" t="s">
        <v>383</v>
      </c>
      <c r="L82" s="477" t="s">
        <v>384</v>
      </c>
      <c r="M82" s="477" t="s">
        <v>385</v>
      </c>
      <c r="N82" s="478" t="s">
        <v>386</v>
      </c>
    </row>
    <row r="83" spans="1:14">
      <c r="A83" s="804" t="s">
        <v>440</v>
      </c>
      <c r="B83" s="805"/>
      <c r="C83" s="479">
        <f>'MAPA DE RIESGOS'!D14</f>
        <v>129</v>
      </c>
      <c r="D83" s="479">
        <f>'MAPA DE RIESGOS'!F14</f>
        <v>152</v>
      </c>
      <c r="E83" s="479">
        <f>'MAPA DE RIESGOS'!H14</f>
        <v>150</v>
      </c>
      <c r="F83" s="480">
        <f>'MAPA DE RIESGOS'!J14</f>
        <v>125</v>
      </c>
      <c r="G83" s="480">
        <f>'MAPA DE RIESGOS'!L14</f>
        <v>136</v>
      </c>
      <c r="H83" s="480">
        <f>'MAPA DE RIESGOS'!N14</f>
        <v>141</v>
      </c>
      <c r="I83" s="479">
        <f>'MAPA DE RIESGOS'!P14</f>
        <v>158</v>
      </c>
      <c r="J83" s="479"/>
      <c r="K83" s="479"/>
      <c r="L83" s="479"/>
      <c r="M83" s="485"/>
      <c r="N83" s="480"/>
    </row>
    <row r="84" spans="1:14" ht="16.5" thickBot="1">
      <c r="A84" s="806" t="s">
        <v>441</v>
      </c>
      <c r="B84" s="807"/>
      <c r="C84" s="481">
        <f>'MAPA DE RIESGOS'!D15</f>
        <v>164</v>
      </c>
      <c r="D84" s="481">
        <f>'MAPA DE RIESGOS'!F15</f>
        <v>156</v>
      </c>
      <c r="E84" s="481">
        <f>'MAPA DE RIESGOS'!H15</f>
        <v>179</v>
      </c>
      <c r="F84" s="482">
        <f>'MAPA DE RIESGOS'!J15</f>
        <v>139</v>
      </c>
      <c r="G84" s="482">
        <f>'MAPA DE RIESGOS'!L15</f>
        <v>149</v>
      </c>
      <c r="H84" s="482">
        <f>'MAPA DE RIESGOS'!N15</f>
        <v>188</v>
      </c>
      <c r="I84" s="481">
        <f>'MAPA DE RIESGOS'!P15</f>
        <v>199</v>
      </c>
      <c r="J84" s="481"/>
      <c r="K84" s="481"/>
      <c r="L84" s="481"/>
      <c r="M84" s="482"/>
      <c r="N84" s="482"/>
    </row>
    <row r="85" spans="1:14" ht="16.5" thickBot="1">
      <c r="A85" s="808" t="s">
        <v>442</v>
      </c>
      <c r="B85" s="809"/>
      <c r="C85" s="483">
        <f t="shared" ref="C85:N85" si="3">C83/C84</f>
        <v>0.78658536585365857</v>
      </c>
      <c r="D85" s="483">
        <f t="shared" si="3"/>
        <v>0.97435897435897434</v>
      </c>
      <c r="E85" s="483">
        <f t="shared" si="3"/>
        <v>0.83798882681564246</v>
      </c>
      <c r="F85" s="483">
        <f t="shared" si="3"/>
        <v>0.89928057553956831</v>
      </c>
      <c r="G85" s="483">
        <f t="shared" si="3"/>
        <v>0.91275167785234901</v>
      </c>
      <c r="H85" s="483">
        <f t="shared" si="3"/>
        <v>0.75</v>
      </c>
      <c r="I85" s="483">
        <f t="shared" si="3"/>
        <v>0.79396984924623115</v>
      </c>
      <c r="J85" s="483" t="e">
        <f t="shared" si="3"/>
        <v>#DIV/0!</v>
      </c>
      <c r="K85" s="483" t="e">
        <f t="shared" si="3"/>
        <v>#DIV/0!</v>
      </c>
      <c r="L85" s="483" t="e">
        <f t="shared" si="3"/>
        <v>#DIV/0!</v>
      </c>
      <c r="M85" s="483" t="e">
        <f t="shared" si="3"/>
        <v>#DIV/0!</v>
      </c>
      <c r="N85" s="483" t="e">
        <f t="shared" si="3"/>
        <v>#DIV/0!</v>
      </c>
    </row>
    <row r="86" spans="1:14" ht="36.75" thickBot="1">
      <c r="A86" s="762"/>
      <c r="B86" s="846"/>
      <c r="C86" s="846"/>
      <c r="D86" s="846"/>
      <c r="E86" s="846"/>
      <c r="F86" s="846"/>
      <c r="G86" s="846"/>
      <c r="H86" s="846"/>
      <c r="I86" s="846"/>
      <c r="J86" s="846"/>
      <c r="K86" s="846"/>
      <c r="L86" s="846"/>
      <c r="M86" s="846"/>
      <c r="N86" s="847"/>
    </row>
    <row r="87" spans="1:14">
      <c r="A87" s="827"/>
      <c r="B87" s="828"/>
      <c r="C87" s="828"/>
      <c r="D87" s="828"/>
      <c r="E87" s="833" t="s">
        <v>423</v>
      </c>
      <c r="F87" s="833"/>
      <c r="G87" s="833"/>
      <c r="H87" s="833"/>
      <c r="I87" s="833"/>
      <c r="J87" s="833"/>
      <c r="K87" s="835" t="s">
        <v>444</v>
      </c>
      <c r="L87" s="833"/>
      <c r="M87" s="833"/>
      <c r="N87" s="836"/>
    </row>
    <row r="88" spans="1:14">
      <c r="A88" s="829"/>
      <c r="B88" s="830"/>
      <c r="C88" s="830"/>
      <c r="D88" s="830"/>
      <c r="E88" s="834"/>
      <c r="F88" s="834"/>
      <c r="G88" s="834"/>
      <c r="H88" s="834"/>
      <c r="I88" s="834"/>
      <c r="J88" s="834"/>
      <c r="K88" s="837"/>
      <c r="L88" s="834"/>
      <c r="M88" s="834"/>
      <c r="N88" s="838"/>
    </row>
    <row r="89" spans="1:14">
      <c r="A89" s="829"/>
      <c r="B89" s="830"/>
      <c r="C89" s="830"/>
      <c r="D89" s="830"/>
      <c r="E89" s="839" t="s">
        <v>425</v>
      </c>
      <c r="F89" s="839"/>
      <c r="G89" s="839"/>
      <c r="H89" s="839" t="s">
        <v>426</v>
      </c>
      <c r="I89" s="839"/>
      <c r="J89" s="839"/>
      <c r="K89" s="841" t="s">
        <v>427</v>
      </c>
      <c r="L89" s="842"/>
      <c r="M89" s="842"/>
      <c r="N89" s="843"/>
    </row>
    <row r="90" spans="1:14" ht="16.5" thickBot="1">
      <c r="A90" s="831"/>
      <c r="B90" s="832"/>
      <c r="C90" s="832"/>
      <c r="D90" s="832"/>
      <c r="E90" s="840"/>
      <c r="F90" s="840"/>
      <c r="G90" s="840"/>
      <c r="H90" s="840"/>
      <c r="I90" s="840"/>
      <c r="J90" s="840"/>
      <c r="K90" s="844" t="s">
        <v>428</v>
      </c>
      <c r="L90" s="844"/>
      <c r="M90" s="844"/>
      <c r="N90" s="845"/>
    </row>
    <row r="91" spans="1:14">
      <c r="A91" s="459"/>
      <c r="B91" s="460"/>
      <c r="C91" s="460"/>
      <c r="D91" s="460"/>
      <c r="E91" s="460"/>
      <c r="F91" s="460"/>
      <c r="G91" s="460"/>
      <c r="H91" s="460"/>
      <c r="I91" s="460"/>
      <c r="J91" s="460"/>
      <c r="K91" s="460"/>
      <c r="L91" s="460"/>
      <c r="M91" s="460"/>
      <c r="N91" s="461"/>
    </row>
    <row r="92" spans="1:14">
      <c r="A92" s="462" t="s">
        <v>373</v>
      </c>
      <c r="B92" s="484">
        <v>2017</v>
      </c>
      <c r="C92" s="464"/>
      <c r="D92" s="465"/>
      <c r="E92" s="465"/>
      <c r="F92" s="465"/>
      <c r="G92" s="466"/>
      <c r="H92" s="465"/>
      <c r="I92" s="465"/>
      <c r="J92" s="465"/>
      <c r="K92" s="467" t="s">
        <v>429</v>
      </c>
      <c r="L92" s="467"/>
      <c r="M92" s="465"/>
      <c r="N92" s="468"/>
    </row>
    <row r="93" spans="1:14">
      <c r="A93" s="462" t="s">
        <v>430</v>
      </c>
      <c r="B93" s="467"/>
      <c r="C93" s="464"/>
      <c r="D93" s="465"/>
      <c r="E93" s="465"/>
      <c r="F93" s="465"/>
      <c r="G93" s="466"/>
      <c r="H93" s="465"/>
      <c r="I93" s="465"/>
      <c r="J93" s="465"/>
      <c r="K93" s="467"/>
      <c r="L93" s="467"/>
      <c r="M93" s="465"/>
      <c r="N93" s="468"/>
    </row>
    <row r="94" spans="1:14">
      <c r="A94" s="813" t="s">
        <v>431</v>
      </c>
      <c r="B94" s="814"/>
      <c r="C94" s="814"/>
      <c r="D94" s="815" t="s">
        <v>449</v>
      </c>
      <c r="E94" s="815"/>
      <c r="F94" s="815"/>
      <c r="G94" s="815"/>
      <c r="H94" s="815"/>
      <c r="I94" s="815"/>
      <c r="J94" s="816"/>
      <c r="K94" s="467" t="s">
        <v>432</v>
      </c>
      <c r="L94" s="467"/>
      <c r="M94" s="465"/>
      <c r="N94" s="468"/>
    </row>
    <row r="95" spans="1:14">
      <c r="A95" s="462" t="s">
        <v>433</v>
      </c>
      <c r="B95" s="467"/>
      <c r="C95" s="464"/>
      <c r="D95" s="465"/>
      <c r="E95" s="465"/>
      <c r="F95" s="465"/>
      <c r="G95" s="465"/>
      <c r="H95" s="465"/>
      <c r="I95" s="465"/>
      <c r="J95" s="465"/>
      <c r="K95" s="467" t="s">
        <v>434</v>
      </c>
      <c r="L95" s="467"/>
      <c r="M95" s="465"/>
      <c r="N95" s="468"/>
    </row>
    <row r="96" spans="1:14">
      <c r="A96" s="462" t="s">
        <v>435</v>
      </c>
      <c r="B96" s="467"/>
      <c r="C96" s="469"/>
      <c r="D96" s="465"/>
      <c r="E96" s="465"/>
      <c r="F96" s="465"/>
      <c r="G96" s="465"/>
      <c r="H96" s="465"/>
      <c r="I96" s="465"/>
      <c r="J96" s="465" t="s">
        <v>436</v>
      </c>
      <c r="K96" s="467"/>
      <c r="L96" s="467"/>
      <c r="M96" s="465"/>
      <c r="N96" s="468"/>
    </row>
    <row r="97" spans="1:14">
      <c r="A97" s="470" t="s">
        <v>443</v>
      </c>
      <c r="B97" s="471"/>
      <c r="C97" s="472"/>
      <c r="D97" s="473"/>
      <c r="E97" s="473"/>
      <c r="F97" s="473"/>
      <c r="G97" s="473"/>
      <c r="H97" s="473"/>
      <c r="I97" s="473"/>
      <c r="J97" s="473"/>
      <c r="K97" s="471"/>
      <c r="L97" s="471"/>
      <c r="M97" s="473"/>
      <c r="N97" s="474"/>
    </row>
    <row r="98" spans="1:14">
      <c r="A98" s="817" t="s">
        <v>438</v>
      </c>
      <c r="B98" s="818"/>
      <c r="C98" s="818"/>
      <c r="D98" s="818"/>
      <c r="E98" s="818"/>
      <c r="F98" s="818"/>
      <c r="G98" s="818"/>
      <c r="H98" s="818"/>
      <c r="I98" s="818"/>
      <c r="J98" s="818"/>
      <c r="K98" s="818"/>
      <c r="L98" s="818"/>
      <c r="M98" s="818"/>
      <c r="N98" s="819"/>
    </row>
    <row r="99" spans="1:14">
      <c r="A99" s="820" t="s">
        <v>448</v>
      </c>
      <c r="B99" s="851"/>
      <c r="C99" s="851"/>
      <c r="D99" s="851"/>
      <c r="E99" s="851"/>
      <c r="F99" s="851"/>
      <c r="G99" s="851"/>
      <c r="H99" s="851"/>
      <c r="I99" s="851"/>
      <c r="J99" s="851"/>
      <c r="K99" s="851"/>
      <c r="L99" s="851"/>
      <c r="M99" s="851"/>
      <c r="N99" s="852"/>
    </row>
    <row r="100" spans="1:14">
      <c r="A100" s="853"/>
      <c r="B100" s="851"/>
      <c r="C100" s="851"/>
      <c r="D100" s="851"/>
      <c r="E100" s="851"/>
      <c r="F100" s="851"/>
      <c r="G100" s="851"/>
      <c r="H100" s="851"/>
      <c r="I100" s="851"/>
      <c r="J100" s="851"/>
      <c r="K100" s="851"/>
      <c r="L100" s="851"/>
      <c r="M100" s="851"/>
      <c r="N100" s="852"/>
    </row>
    <row r="101" spans="1:14">
      <c r="A101" s="823" t="s">
        <v>439</v>
      </c>
      <c r="B101" s="824"/>
      <c r="C101" s="824"/>
      <c r="D101" s="824"/>
      <c r="E101" s="824"/>
      <c r="F101" s="824"/>
      <c r="G101" s="824"/>
      <c r="H101" s="824"/>
      <c r="I101" s="824"/>
      <c r="J101" s="824"/>
      <c r="K101" s="824"/>
      <c r="L101" s="824"/>
      <c r="M101" s="824"/>
      <c r="N101" s="825"/>
    </row>
    <row r="102" spans="1:14" ht="16.5" thickBot="1">
      <c r="A102" s="475"/>
      <c r="B102" s="476"/>
      <c r="C102" s="476"/>
      <c r="D102" s="476"/>
      <c r="E102" s="476"/>
      <c r="F102" s="476"/>
      <c r="G102" s="476"/>
      <c r="H102" s="476"/>
      <c r="I102" s="826"/>
      <c r="J102" s="826"/>
      <c r="K102" s="826"/>
      <c r="L102" s="826"/>
      <c r="M102" s="826"/>
      <c r="N102" s="461"/>
    </row>
    <row r="103" spans="1:14" ht="16.5" thickBot="1">
      <c r="A103" s="475"/>
      <c r="B103" s="476"/>
      <c r="C103" s="477" t="s">
        <v>375</v>
      </c>
      <c r="D103" s="477" t="s">
        <v>376</v>
      </c>
      <c r="E103" s="477" t="s">
        <v>377</v>
      </c>
      <c r="F103" s="477" t="s">
        <v>378</v>
      </c>
      <c r="G103" s="477" t="s">
        <v>379</v>
      </c>
      <c r="H103" s="477" t="s">
        <v>380</v>
      </c>
      <c r="I103" s="477" t="s">
        <v>381</v>
      </c>
      <c r="J103" s="477" t="s">
        <v>382</v>
      </c>
      <c r="K103" s="477" t="s">
        <v>383</v>
      </c>
      <c r="L103" s="477" t="s">
        <v>384</v>
      </c>
      <c r="M103" s="477" t="s">
        <v>385</v>
      </c>
      <c r="N103" s="478" t="s">
        <v>386</v>
      </c>
    </row>
    <row r="104" spans="1:14">
      <c r="A104" s="804" t="s">
        <v>440</v>
      </c>
      <c r="B104" s="805"/>
      <c r="C104" s="479">
        <f>'MAPA DE RIESGOS'!D17</f>
        <v>14</v>
      </c>
      <c r="D104" s="479">
        <f>'MAPA DE RIESGOS'!F17</f>
        <v>3</v>
      </c>
      <c r="E104" s="479">
        <f>'MAPA DE RIESGOS'!H17</f>
        <v>61</v>
      </c>
      <c r="F104" s="480">
        <f>'MAPA DE RIESGOS'!J17</f>
        <v>27</v>
      </c>
      <c r="G104" s="480">
        <f>'MAPA DE RIESGOS'!L17</f>
        <v>96</v>
      </c>
      <c r="H104" s="575">
        <f>'MAPA DE RIESGOS'!N17</f>
        <v>44</v>
      </c>
      <c r="I104" s="526">
        <f>'MAPA DE RIESGOS'!P17</f>
        <v>24</v>
      </c>
      <c r="J104" s="479"/>
      <c r="K104" s="479"/>
      <c r="L104" s="479"/>
      <c r="M104" s="480"/>
      <c r="N104" s="480"/>
    </row>
    <row r="105" spans="1:14" ht="16.5" thickBot="1">
      <c r="A105" s="806" t="s">
        <v>441</v>
      </c>
      <c r="B105" s="807"/>
      <c r="C105" s="481">
        <f>'MAPA DE RIESGOS'!D18</f>
        <v>17</v>
      </c>
      <c r="D105" s="481">
        <f>'MAPA DE RIESGOS'!F18</f>
        <v>5</v>
      </c>
      <c r="E105" s="481">
        <f>'MAPA DE RIESGOS'!H18</f>
        <v>77</v>
      </c>
      <c r="F105" s="482">
        <f>'MAPA DE RIESGOS'!J18</f>
        <v>36</v>
      </c>
      <c r="G105" s="482">
        <f>'MAPA DE RIESGOS'!L18</f>
        <v>148</v>
      </c>
      <c r="H105" s="576">
        <f>'MAPA DE RIESGOS'!N18</f>
        <v>197</v>
      </c>
      <c r="I105" s="527">
        <f>'MAPA DE RIESGOS'!P18</f>
        <v>87</v>
      </c>
      <c r="J105" s="481"/>
      <c r="K105" s="481"/>
      <c r="L105" s="481"/>
      <c r="M105" s="482"/>
      <c r="N105" s="482"/>
    </row>
    <row r="106" spans="1:14" ht="16.5" thickBot="1">
      <c r="A106" s="808" t="s">
        <v>442</v>
      </c>
      <c r="B106" s="809"/>
      <c r="C106" s="483">
        <f t="shared" ref="C106:N106" si="4">C104/C105</f>
        <v>0.82352941176470584</v>
      </c>
      <c r="D106" s="483">
        <f t="shared" si="4"/>
        <v>0.6</v>
      </c>
      <c r="E106" s="483">
        <f t="shared" si="4"/>
        <v>0.79220779220779225</v>
      </c>
      <c r="F106" s="483">
        <f t="shared" si="4"/>
        <v>0.75</v>
      </c>
      <c r="G106" s="483">
        <f t="shared" si="4"/>
        <v>0.64864864864864868</v>
      </c>
      <c r="H106" s="483">
        <f t="shared" si="4"/>
        <v>0.2233502538071066</v>
      </c>
      <c r="I106" s="483">
        <f t="shared" si="4"/>
        <v>0.27586206896551724</v>
      </c>
      <c r="J106" s="483" t="e">
        <f t="shared" si="4"/>
        <v>#DIV/0!</v>
      </c>
      <c r="K106" s="483" t="e">
        <f t="shared" si="4"/>
        <v>#DIV/0!</v>
      </c>
      <c r="L106" s="483" t="e">
        <f t="shared" si="4"/>
        <v>#DIV/0!</v>
      </c>
      <c r="M106" s="483" t="e">
        <f t="shared" si="4"/>
        <v>#DIV/0!</v>
      </c>
      <c r="N106" s="483" t="e">
        <f t="shared" si="4"/>
        <v>#DIV/0!</v>
      </c>
    </row>
    <row r="107" spans="1:14" ht="36.75" thickBot="1">
      <c r="A107" s="762"/>
      <c r="B107" s="846"/>
      <c r="C107" s="846"/>
      <c r="D107" s="846"/>
      <c r="E107" s="846"/>
      <c r="F107" s="846"/>
      <c r="G107" s="846"/>
      <c r="H107" s="846"/>
      <c r="I107" s="846"/>
      <c r="J107" s="846"/>
      <c r="K107" s="846"/>
      <c r="L107" s="846"/>
      <c r="M107" s="846"/>
      <c r="N107" s="847"/>
    </row>
    <row r="108" spans="1:14">
      <c r="A108" s="827"/>
      <c r="B108" s="828"/>
      <c r="C108" s="828"/>
      <c r="D108" s="828"/>
      <c r="E108" s="833" t="s">
        <v>423</v>
      </c>
      <c r="F108" s="833"/>
      <c r="G108" s="833"/>
      <c r="H108" s="833"/>
      <c r="I108" s="833"/>
      <c r="J108" s="833"/>
      <c r="K108" s="835" t="s">
        <v>444</v>
      </c>
      <c r="L108" s="833"/>
      <c r="M108" s="833"/>
      <c r="N108" s="836"/>
    </row>
    <row r="109" spans="1:14">
      <c r="A109" s="829"/>
      <c r="B109" s="830"/>
      <c r="C109" s="830"/>
      <c r="D109" s="830"/>
      <c r="E109" s="834"/>
      <c r="F109" s="834"/>
      <c r="G109" s="834"/>
      <c r="H109" s="834"/>
      <c r="I109" s="834"/>
      <c r="J109" s="834"/>
      <c r="K109" s="837"/>
      <c r="L109" s="834"/>
      <c r="M109" s="834"/>
      <c r="N109" s="838"/>
    </row>
    <row r="110" spans="1:14">
      <c r="A110" s="829"/>
      <c r="B110" s="830"/>
      <c r="C110" s="830"/>
      <c r="D110" s="830"/>
      <c r="E110" s="839" t="s">
        <v>425</v>
      </c>
      <c r="F110" s="839"/>
      <c r="G110" s="839"/>
      <c r="H110" s="839" t="s">
        <v>426</v>
      </c>
      <c r="I110" s="839"/>
      <c r="J110" s="839"/>
      <c r="K110" s="841" t="s">
        <v>427</v>
      </c>
      <c r="L110" s="842"/>
      <c r="M110" s="842"/>
      <c r="N110" s="843"/>
    </row>
    <row r="111" spans="1:14" ht="16.5" thickBot="1">
      <c r="A111" s="831"/>
      <c r="B111" s="832"/>
      <c r="C111" s="832"/>
      <c r="D111" s="832"/>
      <c r="E111" s="840"/>
      <c r="F111" s="840"/>
      <c r="G111" s="840"/>
      <c r="H111" s="840"/>
      <c r="I111" s="840"/>
      <c r="J111" s="840"/>
      <c r="K111" s="844" t="s">
        <v>428</v>
      </c>
      <c r="L111" s="844"/>
      <c r="M111" s="844"/>
      <c r="N111" s="845"/>
    </row>
    <row r="112" spans="1:14">
      <c r="A112" s="459"/>
      <c r="B112" s="460"/>
      <c r="C112" s="460"/>
      <c r="D112" s="460"/>
      <c r="E112" s="460"/>
      <c r="F112" s="460"/>
      <c r="G112" s="460"/>
      <c r="H112" s="460"/>
      <c r="I112" s="460"/>
      <c r="J112" s="460"/>
      <c r="K112" s="460"/>
      <c r="L112" s="460"/>
      <c r="M112" s="460"/>
      <c r="N112" s="461"/>
    </row>
    <row r="113" spans="1:14">
      <c r="A113" s="462" t="s">
        <v>373</v>
      </c>
      <c r="B113" s="484">
        <v>2017</v>
      </c>
      <c r="C113" s="464"/>
      <c r="D113" s="465"/>
      <c r="E113" s="465"/>
      <c r="F113" s="465"/>
      <c r="G113" s="466"/>
      <c r="H113" s="465"/>
      <c r="I113" s="465"/>
      <c r="J113" s="465"/>
      <c r="K113" s="467" t="s">
        <v>429</v>
      </c>
      <c r="L113" s="467"/>
      <c r="M113" s="465"/>
      <c r="N113" s="468"/>
    </row>
    <row r="114" spans="1:14">
      <c r="A114" s="462" t="s">
        <v>430</v>
      </c>
      <c r="B114" s="467"/>
      <c r="C114" s="464"/>
      <c r="D114" s="465"/>
      <c r="E114" s="465"/>
      <c r="F114" s="465"/>
      <c r="G114" s="466"/>
      <c r="H114" s="465"/>
      <c r="I114" s="465"/>
      <c r="J114" s="465"/>
      <c r="K114" s="467"/>
      <c r="L114" s="467"/>
      <c r="M114" s="465"/>
      <c r="N114" s="468"/>
    </row>
    <row r="115" spans="1:14">
      <c r="A115" s="813" t="s">
        <v>431</v>
      </c>
      <c r="B115" s="814"/>
      <c r="C115" s="814"/>
      <c r="D115" s="815" t="s">
        <v>454</v>
      </c>
      <c r="E115" s="815"/>
      <c r="F115" s="815"/>
      <c r="G115" s="815"/>
      <c r="H115" s="815"/>
      <c r="I115" s="815"/>
      <c r="J115" s="816"/>
      <c r="K115" s="467" t="s">
        <v>432</v>
      </c>
      <c r="L115" s="467"/>
      <c r="M115" s="465"/>
      <c r="N115" s="468"/>
    </row>
    <row r="116" spans="1:14">
      <c r="A116" s="462" t="s">
        <v>433</v>
      </c>
      <c r="B116" s="467"/>
      <c r="C116" s="464"/>
      <c r="D116" s="465"/>
      <c r="E116" s="465"/>
      <c r="F116" s="465"/>
      <c r="G116" s="465"/>
      <c r="H116" s="465"/>
      <c r="I116" s="465"/>
      <c r="J116" s="465"/>
      <c r="K116" s="467" t="s">
        <v>434</v>
      </c>
      <c r="L116" s="467"/>
      <c r="M116" s="465"/>
      <c r="N116" s="468"/>
    </row>
    <row r="117" spans="1:14">
      <c r="A117" s="462" t="s">
        <v>435</v>
      </c>
      <c r="B117" s="467"/>
      <c r="C117" s="469"/>
      <c r="D117" s="465"/>
      <c r="E117" s="465"/>
      <c r="F117" s="465"/>
      <c r="G117" s="465"/>
      <c r="H117" s="465"/>
      <c r="I117" s="465"/>
      <c r="J117" s="465" t="s">
        <v>436</v>
      </c>
      <c r="K117" s="467"/>
      <c r="L117" s="467"/>
      <c r="M117" s="465"/>
      <c r="N117" s="468"/>
    </row>
    <row r="118" spans="1:14">
      <c r="A118" s="470" t="s">
        <v>443</v>
      </c>
      <c r="B118" s="471"/>
      <c r="C118" s="472"/>
      <c r="D118" s="473"/>
      <c r="E118" s="473"/>
      <c r="F118" s="473"/>
      <c r="G118" s="473"/>
      <c r="H118" s="473"/>
      <c r="I118" s="473"/>
      <c r="J118" s="473"/>
      <c r="K118" s="471"/>
      <c r="L118" s="471"/>
      <c r="M118" s="473"/>
      <c r="N118" s="474"/>
    </row>
    <row r="119" spans="1:14">
      <c r="A119" s="817" t="s">
        <v>438</v>
      </c>
      <c r="B119" s="818"/>
      <c r="C119" s="818"/>
      <c r="D119" s="818"/>
      <c r="E119" s="818"/>
      <c r="F119" s="818"/>
      <c r="G119" s="818"/>
      <c r="H119" s="818"/>
      <c r="I119" s="818"/>
      <c r="J119" s="818"/>
      <c r="K119" s="818"/>
      <c r="L119" s="818"/>
      <c r="M119" s="818"/>
      <c r="N119" s="819"/>
    </row>
    <row r="120" spans="1:14">
      <c r="A120" s="820" t="s">
        <v>454</v>
      </c>
      <c r="B120" s="821"/>
      <c r="C120" s="821"/>
      <c r="D120" s="821"/>
      <c r="E120" s="821"/>
      <c r="F120" s="821"/>
      <c r="G120" s="821"/>
      <c r="H120" s="821"/>
      <c r="I120" s="821"/>
      <c r="J120" s="821"/>
      <c r="K120" s="821"/>
      <c r="L120" s="821"/>
      <c r="M120" s="821"/>
      <c r="N120" s="822"/>
    </row>
    <row r="121" spans="1:14">
      <c r="A121" s="820"/>
      <c r="B121" s="821"/>
      <c r="C121" s="821"/>
      <c r="D121" s="821"/>
      <c r="E121" s="821"/>
      <c r="F121" s="821"/>
      <c r="G121" s="821"/>
      <c r="H121" s="821"/>
      <c r="I121" s="821"/>
      <c r="J121" s="821"/>
      <c r="K121" s="821"/>
      <c r="L121" s="821"/>
      <c r="M121" s="821"/>
      <c r="N121" s="822"/>
    </row>
    <row r="122" spans="1:14">
      <c r="A122" s="823" t="s">
        <v>439</v>
      </c>
      <c r="B122" s="824"/>
      <c r="C122" s="824"/>
      <c r="D122" s="824"/>
      <c r="E122" s="824"/>
      <c r="F122" s="824"/>
      <c r="G122" s="824"/>
      <c r="H122" s="824"/>
      <c r="I122" s="824"/>
      <c r="J122" s="824"/>
      <c r="K122" s="824"/>
      <c r="L122" s="824"/>
      <c r="M122" s="824"/>
      <c r="N122" s="825"/>
    </row>
    <row r="123" spans="1:14" ht="16.5" thickBot="1">
      <c r="A123" s="475"/>
      <c r="B123" s="476"/>
      <c r="C123" s="476"/>
      <c r="D123" s="476"/>
      <c r="E123" s="476"/>
      <c r="F123" s="476"/>
      <c r="G123" s="476"/>
      <c r="H123" s="476"/>
      <c r="I123" s="826"/>
      <c r="J123" s="826"/>
      <c r="K123" s="826"/>
      <c r="L123" s="826"/>
      <c r="M123" s="826"/>
      <c r="N123" s="461"/>
    </row>
    <row r="124" spans="1:14" ht="16.5" thickBot="1">
      <c r="A124" s="475"/>
      <c r="B124" s="476"/>
      <c r="C124" s="477" t="s">
        <v>375</v>
      </c>
      <c r="D124" s="477" t="s">
        <v>376</v>
      </c>
      <c r="E124" s="477" t="s">
        <v>377</v>
      </c>
      <c r="F124" s="477" t="s">
        <v>378</v>
      </c>
      <c r="G124" s="477" t="s">
        <v>379</v>
      </c>
      <c r="H124" s="477" t="s">
        <v>380</v>
      </c>
      <c r="I124" s="477" t="s">
        <v>381</v>
      </c>
      <c r="J124" s="477" t="s">
        <v>382</v>
      </c>
      <c r="K124" s="477" t="s">
        <v>383</v>
      </c>
      <c r="L124" s="477" t="s">
        <v>384</v>
      </c>
      <c r="M124" s="477" t="s">
        <v>385</v>
      </c>
      <c r="N124" s="478" t="s">
        <v>386</v>
      </c>
    </row>
    <row r="125" spans="1:14">
      <c r="A125" s="804" t="s">
        <v>440</v>
      </c>
      <c r="B125" s="805"/>
      <c r="C125" s="479">
        <f>'MAPA DE RIESGOS'!D20</f>
        <v>14</v>
      </c>
      <c r="D125" s="479">
        <f>'MAPA DE RIESGOS'!F20</f>
        <v>11</v>
      </c>
      <c r="E125" s="479">
        <f>'MAPA DE RIESGOS'!H20</f>
        <v>30</v>
      </c>
      <c r="F125" s="480">
        <f>'MAPA DE RIESGOS'!J20</f>
        <v>27</v>
      </c>
      <c r="G125" s="575">
        <f>'MAPA DE RIESGOS'!L20</f>
        <v>154</v>
      </c>
      <c r="H125" s="575">
        <f>'MAPA DE RIESGOS'!N20</f>
        <v>122</v>
      </c>
      <c r="I125" s="526">
        <f>'MAPA DE RIESGOS'!P20</f>
        <v>67</v>
      </c>
      <c r="J125" s="479"/>
      <c r="K125" s="479"/>
      <c r="L125" s="479"/>
      <c r="M125" s="480"/>
      <c r="N125" s="480"/>
    </row>
    <row r="126" spans="1:14" ht="16.5" thickBot="1">
      <c r="A126" s="806" t="s">
        <v>441</v>
      </c>
      <c r="B126" s="807"/>
      <c r="C126" s="481">
        <f>'MAPA DE RIESGOS'!D21</f>
        <v>42</v>
      </c>
      <c r="D126" s="481">
        <f>'MAPA DE RIESGOS'!F21</f>
        <v>35</v>
      </c>
      <c r="E126" s="481">
        <f>'MAPA DE RIESGOS'!H21</f>
        <v>51</v>
      </c>
      <c r="F126" s="482">
        <f>'MAPA DE RIESGOS'!J21</f>
        <v>33</v>
      </c>
      <c r="G126" s="576">
        <f>'MAPA DE RIESGOS'!L21</f>
        <v>176</v>
      </c>
      <c r="H126" s="576">
        <f>'MAPA DE RIESGOS'!N21</f>
        <v>162</v>
      </c>
      <c r="I126" s="527">
        <f>'MAPA DE RIESGOS'!P21</f>
        <v>95</v>
      </c>
      <c r="J126" s="481"/>
      <c r="K126" s="481"/>
      <c r="L126" s="481"/>
      <c r="M126" s="482"/>
      <c r="N126" s="482"/>
    </row>
    <row r="127" spans="1:14" ht="16.5" thickBot="1">
      <c r="A127" s="808" t="s">
        <v>442</v>
      </c>
      <c r="B127" s="809"/>
      <c r="C127" s="483">
        <f t="shared" ref="C127:N127" si="5">C125/C126</f>
        <v>0.33333333333333331</v>
      </c>
      <c r="D127" s="483">
        <f t="shared" si="5"/>
        <v>0.31428571428571428</v>
      </c>
      <c r="E127" s="483">
        <f t="shared" si="5"/>
        <v>0.58823529411764708</v>
      </c>
      <c r="F127" s="483">
        <f t="shared" si="5"/>
        <v>0.81818181818181823</v>
      </c>
      <c r="G127" s="483">
        <f t="shared" si="5"/>
        <v>0.875</v>
      </c>
      <c r="H127" s="483">
        <f t="shared" si="5"/>
        <v>0.75308641975308643</v>
      </c>
      <c r="I127" s="483">
        <f t="shared" si="5"/>
        <v>0.70526315789473681</v>
      </c>
      <c r="J127" s="483" t="e">
        <f t="shared" si="5"/>
        <v>#DIV/0!</v>
      </c>
      <c r="K127" s="483" t="e">
        <f t="shared" si="5"/>
        <v>#DIV/0!</v>
      </c>
      <c r="L127" s="483" t="e">
        <f t="shared" si="5"/>
        <v>#DIV/0!</v>
      </c>
      <c r="M127" s="483" t="e">
        <f t="shared" si="5"/>
        <v>#DIV/0!</v>
      </c>
      <c r="N127" s="483" t="e">
        <f t="shared" si="5"/>
        <v>#DIV/0!</v>
      </c>
    </row>
    <row r="128" spans="1:14" ht="36.75" thickBot="1">
      <c r="A128" s="762"/>
      <c r="B128" s="846"/>
      <c r="C128" s="846"/>
      <c r="D128" s="846"/>
      <c r="E128" s="846"/>
      <c r="F128" s="846"/>
      <c r="G128" s="846"/>
      <c r="H128" s="846"/>
      <c r="I128" s="846"/>
      <c r="J128" s="846"/>
      <c r="K128" s="846"/>
      <c r="L128" s="846"/>
      <c r="M128" s="846"/>
      <c r="N128" s="847"/>
    </row>
    <row r="129" spans="1:14">
      <c r="A129" s="827"/>
      <c r="B129" s="828"/>
      <c r="C129" s="828"/>
      <c r="D129" s="828"/>
      <c r="E129" s="833" t="s">
        <v>423</v>
      </c>
      <c r="F129" s="833"/>
      <c r="G129" s="833"/>
      <c r="H129" s="833"/>
      <c r="I129" s="833"/>
      <c r="J129" s="833"/>
      <c r="K129" s="835" t="s">
        <v>444</v>
      </c>
      <c r="L129" s="833"/>
      <c r="M129" s="833"/>
      <c r="N129" s="836"/>
    </row>
    <row r="130" spans="1:14">
      <c r="A130" s="829"/>
      <c r="B130" s="830"/>
      <c r="C130" s="830"/>
      <c r="D130" s="830"/>
      <c r="E130" s="834"/>
      <c r="F130" s="834"/>
      <c r="G130" s="834"/>
      <c r="H130" s="834"/>
      <c r="I130" s="834"/>
      <c r="J130" s="834"/>
      <c r="K130" s="837"/>
      <c r="L130" s="834"/>
      <c r="M130" s="834"/>
      <c r="N130" s="838"/>
    </row>
    <row r="131" spans="1:14">
      <c r="A131" s="829"/>
      <c r="B131" s="830"/>
      <c r="C131" s="830"/>
      <c r="D131" s="830"/>
      <c r="E131" s="839" t="s">
        <v>425</v>
      </c>
      <c r="F131" s="839"/>
      <c r="G131" s="839"/>
      <c r="H131" s="839" t="s">
        <v>426</v>
      </c>
      <c r="I131" s="839"/>
      <c r="J131" s="839"/>
      <c r="K131" s="841" t="s">
        <v>427</v>
      </c>
      <c r="L131" s="842"/>
      <c r="M131" s="842"/>
      <c r="N131" s="843"/>
    </row>
    <row r="132" spans="1:14" ht="16.5" thickBot="1">
      <c r="A132" s="831"/>
      <c r="B132" s="832"/>
      <c r="C132" s="832"/>
      <c r="D132" s="832"/>
      <c r="E132" s="840"/>
      <c r="F132" s="840"/>
      <c r="G132" s="840"/>
      <c r="H132" s="840"/>
      <c r="I132" s="840"/>
      <c r="J132" s="840"/>
      <c r="K132" s="844" t="s">
        <v>428</v>
      </c>
      <c r="L132" s="844"/>
      <c r="M132" s="844"/>
      <c r="N132" s="845"/>
    </row>
    <row r="133" spans="1:14">
      <c r="A133" s="459"/>
      <c r="B133" s="460"/>
      <c r="C133" s="460"/>
      <c r="D133" s="460"/>
      <c r="E133" s="460"/>
      <c r="F133" s="460"/>
      <c r="G133" s="460"/>
      <c r="H133" s="460"/>
      <c r="I133" s="460"/>
      <c r="J133" s="460"/>
      <c r="K133" s="460"/>
      <c r="L133" s="460"/>
      <c r="M133" s="460"/>
      <c r="N133" s="461"/>
    </row>
    <row r="134" spans="1:14">
      <c r="A134" s="462" t="s">
        <v>373</v>
      </c>
      <c r="B134" s="484">
        <v>2017</v>
      </c>
      <c r="C134" s="464"/>
      <c r="D134" s="465"/>
      <c r="E134" s="465"/>
      <c r="F134" s="465"/>
      <c r="G134" s="466"/>
      <c r="H134" s="465"/>
      <c r="I134" s="465"/>
      <c r="J134" s="465"/>
      <c r="K134" s="467" t="s">
        <v>429</v>
      </c>
      <c r="L134" s="467"/>
      <c r="M134" s="465"/>
      <c r="N134" s="468"/>
    </row>
    <row r="135" spans="1:14">
      <c r="A135" s="462" t="s">
        <v>430</v>
      </c>
      <c r="B135" s="467"/>
      <c r="C135" s="464"/>
      <c r="D135" s="465"/>
      <c r="E135" s="465"/>
      <c r="F135" s="465"/>
      <c r="G135" s="466"/>
      <c r="H135" s="465"/>
      <c r="I135" s="465"/>
      <c r="J135" s="465"/>
      <c r="K135" s="467"/>
      <c r="L135" s="467"/>
      <c r="M135" s="465"/>
      <c r="N135" s="468"/>
    </row>
    <row r="136" spans="1:14">
      <c r="A136" s="813" t="s">
        <v>431</v>
      </c>
      <c r="B136" s="814"/>
      <c r="C136" s="814"/>
      <c r="D136" s="815" t="s">
        <v>456</v>
      </c>
      <c r="E136" s="815"/>
      <c r="F136" s="815"/>
      <c r="G136" s="815"/>
      <c r="H136" s="815"/>
      <c r="I136" s="815"/>
      <c r="J136" s="816"/>
      <c r="K136" s="467" t="s">
        <v>432</v>
      </c>
      <c r="L136" s="467"/>
      <c r="M136" s="465"/>
      <c r="N136" s="468"/>
    </row>
    <row r="137" spans="1:14">
      <c r="A137" s="462" t="s">
        <v>433</v>
      </c>
      <c r="B137" s="467"/>
      <c r="C137" s="464"/>
      <c r="D137" s="465"/>
      <c r="E137" s="465"/>
      <c r="F137" s="465"/>
      <c r="G137" s="465"/>
      <c r="H137" s="465"/>
      <c r="I137" s="465"/>
      <c r="J137" s="465"/>
      <c r="K137" s="467" t="s">
        <v>434</v>
      </c>
      <c r="L137" s="467"/>
      <c r="M137" s="465"/>
      <c r="N137" s="468"/>
    </row>
    <row r="138" spans="1:14">
      <c r="A138" s="462" t="s">
        <v>435</v>
      </c>
      <c r="B138" s="467"/>
      <c r="C138" s="469"/>
      <c r="D138" s="465"/>
      <c r="E138" s="465"/>
      <c r="F138" s="465"/>
      <c r="G138" s="465"/>
      <c r="H138" s="465"/>
      <c r="I138" s="465"/>
      <c r="J138" s="465" t="s">
        <v>436</v>
      </c>
      <c r="K138" s="467"/>
      <c r="L138" s="467"/>
      <c r="M138" s="465"/>
      <c r="N138" s="468"/>
    </row>
    <row r="139" spans="1:14">
      <c r="A139" s="470" t="s">
        <v>443</v>
      </c>
      <c r="B139" s="471"/>
      <c r="C139" s="472"/>
      <c r="D139" s="473"/>
      <c r="E139" s="473"/>
      <c r="F139" s="473"/>
      <c r="G139" s="473"/>
      <c r="H139" s="473"/>
      <c r="I139" s="473"/>
      <c r="J139" s="473"/>
      <c r="K139" s="471"/>
      <c r="L139" s="471"/>
      <c r="M139" s="473"/>
      <c r="N139" s="474"/>
    </row>
    <row r="140" spans="1:14">
      <c r="A140" s="817" t="s">
        <v>438</v>
      </c>
      <c r="B140" s="818"/>
      <c r="C140" s="818"/>
      <c r="D140" s="818"/>
      <c r="E140" s="818"/>
      <c r="F140" s="818"/>
      <c r="G140" s="818"/>
      <c r="H140" s="818"/>
      <c r="I140" s="818"/>
      <c r="J140" s="818"/>
      <c r="K140" s="818"/>
      <c r="L140" s="818"/>
      <c r="M140" s="818"/>
      <c r="N140" s="819"/>
    </row>
    <row r="141" spans="1:14">
      <c r="A141" s="820" t="s">
        <v>455</v>
      </c>
      <c r="B141" s="821"/>
      <c r="C141" s="821"/>
      <c r="D141" s="821"/>
      <c r="E141" s="821"/>
      <c r="F141" s="821"/>
      <c r="G141" s="821"/>
      <c r="H141" s="821"/>
      <c r="I141" s="821"/>
      <c r="J141" s="821"/>
      <c r="K141" s="821"/>
      <c r="L141" s="821"/>
      <c r="M141" s="821"/>
      <c r="N141" s="822"/>
    </row>
    <row r="142" spans="1:14">
      <c r="A142" s="820"/>
      <c r="B142" s="821"/>
      <c r="C142" s="821"/>
      <c r="D142" s="821"/>
      <c r="E142" s="821"/>
      <c r="F142" s="821"/>
      <c r="G142" s="821"/>
      <c r="H142" s="821"/>
      <c r="I142" s="821"/>
      <c r="J142" s="821"/>
      <c r="K142" s="821"/>
      <c r="L142" s="821"/>
      <c r="M142" s="821"/>
      <c r="N142" s="822"/>
    </row>
    <row r="143" spans="1:14">
      <c r="A143" s="823" t="s">
        <v>439</v>
      </c>
      <c r="B143" s="824"/>
      <c r="C143" s="824"/>
      <c r="D143" s="824"/>
      <c r="E143" s="824"/>
      <c r="F143" s="824"/>
      <c r="G143" s="824"/>
      <c r="H143" s="824"/>
      <c r="I143" s="824"/>
      <c r="J143" s="824"/>
      <c r="K143" s="824"/>
      <c r="L143" s="824"/>
      <c r="M143" s="824"/>
      <c r="N143" s="825"/>
    </row>
    <row r="144" spans="1:14" ht="16.5" thickBot="1">
      <c r="A144" s="475"/>
      <c r="B144" s="476"/>
      <c r="C144" s="476"/>
      <c r="D144" s="476"/>
      <c r="E144" s="476"/>
      <c r="F144" s="476"/>
      <c r="G144" s="476"/>
      <c r="H144" s="476"/>
      <c r="I144" s="826"/>
      <c r="J144" s="826"/>
      <c r="K144" s="826"/>
      <c r="L144" s="826"/>
      <c r="M144" s="826"/>
      <c r="N144" s="461"/>
    </row>
    <row r="145" spans="1:14" ht="16.5" thickBot="1">
      <c r="A145" s="475"/>
      <c r="B145" s="476"/>
      <c r="C145" s="477" t="s">
        <v>375</v>
      </c>
      <c r="D145" s="477" t="s">
        <v>376</v>
      </c>
      <c r="E145" s="477" t="s">
        <v>377</v>
      </c>
      <c r="F145" s="477" t="s">
        <v>378</v>
      </c>
      <c r="G145" s="477" t="s">
        <v>379</v>
      </c>
      <c r="H145" s="477" t="s">
        <v>380</v>
      </c>
      <c r="I145" s="477" t="s">
        <v>381</v>
      </c>
      <c r="J145" s="477" t="s">
        <v>382</v>
      </c>
      <c r="K145" s="477" t="s">
        <v>383</v>
      </c>
      <c r="L145" s="477" t="s">
        <v>384</v>
      </c>
      <c r="M145" s="477" t="s">
        <v>385</v>
      </c>
      <c r="N145" s="478" t="s">
        <v>386</v>
      </c>
    </row>
    <row r="146" spans="1:14">
      <c r="A146" s="804" t="s">
        <v>440</v>
      </c>
      <c r="B146" s="805"/>
      <c r="C146" s="479">
        <f>'MAPA DE RIESGOS'!D23</f>
        <v>9</v>
      </c>
      <c r="D146" s="479">
        <f>'MAPA DE RIESGOS'!F23</f>
        <v>11</v>
      </c>
      <c r="E146" s="479">
        <f>'MAPA DE RIESGOS'!H23</f>
        <v>42</v>
      </c>
      <c r="F146" s="480">
        <f>'MAPA DE RIESGOS'!J23</f>
        <v>10</v>
      </c>
      <c r="G146" s="480">
        <f>'MAPA DE RIESGOS'!L23</f>
        <v>11</v>
      </c>
      <c r="H146" s="575">
        <f>'MAPA DE RIESGOS'!N23</f>
        <v>20</v>
      </c>
      <c r="I146" s="479">
        <f>'MAPA DE RIESGOS'!P23</f>
        <v>25</v>
      </c>
      <c r="J146" s="479"/>
      <c r="K146" s="479"/>
      <c r="L146" s="479"/>
      <c r="M146" s="480"/>
      <c r="N146" s="480"/>
    </row>
    <row r="147" spans="1:14" ht="16.5" thickBot="1">
      <c r="A147" s="806" t="s">
        <v>441</v>
      </c>
      <c r="B147" s="807"/>
      <c r="C147" s="481">
        <f>'MAPA DE RIESGOS'!D24</f>
        <v>16</v>
      </c>
      <c r="D147" s="481">
        <f>'MAPA DE RIESGOS'!F24</f>
        <v>15</v>
      </c>
      <c r="E147" s="481">
        <f>'MAPA DE RIESGOS'!H24</f>
        <v>42</v>
      </c>
      <c r="F147" s="482">
        <f>'MAPA DE RIESGOS'!J24</f>
        <v>13</v>
      </c>
      <c r="G147" s="482">
        <f>'MAPA DE RIESGOS'!L24</f>
        <v>15</v>
      </c>
      <c r="H147" s="576">
        <f>'MAPA DE RIESGOS'!N24</f>
        <v>20</v>
      </c>
      <c r="I147" s="481">
        <f>'MAPA DE RIESGOS'!P24</f>
        <v>25</v>
      </c>
      <c r="J147" s="481"/>
      <c r="K147" s="481"/>
      <c r="L147" s="481"/>
      <c r="M147" s="482"/>
      <c r="N147" s="482"/>
    </row>
    <row r="148" spans="1:14" ht="16.5" thickBot="1">
      <c r="A148" s="808" t="s">
        <v>442</v>
      </c>
      <c r="B148" s="809"/>
      <c r="C148" s="483">
        <f t="shared" ref="C148:N148" si="6">C146/C147</f>
        <v>0.5625</v>
      </c>
      <c r="D148" s="483">
        <f t="shared" si="6"/>
        <v>0.73333333333333328</v>
      </c>
      <c r="E148" s="483">
        <f t="shared" si="6"/>
        <v>1</v>
      </c>
      <c r="F148" s="483">
        <f t="shared" si="6"/>
        <v>0.76923076923076927</v>
      </c>
      <c r="G148" s="483">
        <f t="shared" si="6"/>
        <v>0.73333333333333328</v>
      </c>
      <c r="H148" s="483">
        <f t="shared" si="6"/>
        <v>1</v>
      </c>
      <c r="I148" s="483">
        <f t="shared" si="6"/>
        <v>1</v>
      </c>
      <c r="J148" s="483" t="e">
        <f t="shared" si="6"/>
        <v>#DIV/0!</v>
      </c>
      <c r="K148" s="483" t="e">
        <f t="shared" si="6"/>
        <v>#DIV/0!</v>
      </c>
      <c r="L148" s="483" t="e">
        <f t="shared" si="6"/>
        <v>#DIV/0!</v>
      </c>
      <c r="M148" s="483" t="e">
        <f t="shared" si="6"/>
        <v>#DIV/0!</v>
      </c>
      <c r="N148" s="483" t="e">
        <f t="shared" si="6"/>
        <v>#DIV/0!</v>
      </c>
    </row>
    <row r="149" spans="1:14" ht="36.75" thickBot="1">
      <c r="A149" s="762"/>
      <c r="B149" s="846"/>
      <c r="C149" s="846"/>
      <c r="D149" s="846"/>
      <c r="E149" s="846"/>
      <c r="F149" s="846"/>
      <c r="G149" s="846"/>
      <c r="H149" s="846"/>
      <c r="I149" s="846"/>
      <c r="J149" s="846"/>
      <c r="K149" s="846"/>
      <c r="L149" s="846"/>
      <c r="M149" s="846"/>
      <c r="N149" s="847"/>
    </row>
    <row r="150" spans="1:14">
      <c r="A150" s="827"/>
      <c r="B150" s="828"/>
      <c r="C150" s="828"/>
      <c r="D150" s="828"/>
      <c r="E150" s="833" t="s">
        <v>423</v>
      </c>
      <c r="F150" s="833"/>
      <c r="G150" s="833"/>
      <c r="H150" s="833"/>
      <c r="I150" s="833"/>
      <c r="J150" s="833"/>
      <c r="K150" s="835" t="s">
        <v>444</v>
      </c>
      <c r="L150" s="833"/>
      <c r="M150" s="833"/>
      <c r="N150" s="836"/>
    </row>
    <row r="151" spans="1:14">
      <c r="A151" s="829"/>
      <c r="B151" s="830"/>
      <c r="C151" s="830"/>
      <c r="D151" s="830"/>
      <c r="E151" s="834"/>
      <c r="F151" s="834"/>
      <c r="G151" s="834"/>
      <c r="H151" s="834"/>
      <c r="I151" s="834"/>
      <c r="J151" s="834"/>
      <c r="K151" s="837"/>
      <c r="L151" s="834"/>
      <c r="M151" s="834"/>
      <c r="N151" s="838"/>
    </row>
    <row r="152" spans="1:14">
      <c r="A152" s="829"/>
      <c r="B152" s="830"/>
      <c r="C152" s="830"/>
      <c r="D152" s="830"/>
      <c r="E152" s="839" t="s">
        <v>425</v>
      </c>
      <c r="F152" s="839"/>
      <c r="G152" s="839"/>
      <c r="H152" s="839" t="s">
        <v>426</v>
      </c>
      <c r="I152" s="839"/>
      <c r="J152" s="839"/>
      <c r="K152" s="841" t="s">
        <v>427</v>
      </c>
      <c r="L152" s="842"/>
      <c r="M152" s="842"/>
      <c r="N152" s="843"/>
    </row>
    <row r="153" spans="1:14" ht="16.5" thickBot="1">
      <c r="A153" s="831"/>
      <c r="B153" s="832"/>
      <c r="C153" s="832"/>
      <c r="D153" s="832"/>
      <c r="E153" s="840"/>
      <c r="F153" s="840"/>
      <c r="G153" s="840"/>
      <c r="H153" s="840"/>
      <c r="I153" s="840"/>
      <c r="J153" s="840"/>
      <c r="K153" s="844" t="s">
        <v>428</v>
      </c>
      <c r="L153" s="844"/>
      <c r="M153" s="844"/>
      <c r="N153" s="845"/>
    </row>
    <row r="154" spans="1:14">
      <c r="A154" s="459"/>
      <c r="B154" s="460"/>
      <c r="C154" s="460"/>
      <c r="D154" s="460"/>
      <c r="E154" s="460"/>
      <c r="F154" s="460"/>
      <c r="G154" s="460"/>
      <c r="H154" s="460"/>
      <c r="I154" s="460"/>
      <c r="J154" s="460"/>
      <c r="K154" s="460"/>
      <c r="L154" s="460"/>
      <c r="M154" s="460"/>
      <c r="N154" s="461"/>
    </row>
    <row r="155" spans="1:14">
      <c r="A155" s="462" t="s">
        <v>373</v>
      </c>
      <c r="B155" s="484">
        <v>2017</v>
      </c>
      <c r="C155" s="464"/>
      <c r="D155" s="465"/>
      <c r="E155" s="465"/>
      <c r="F155" s="465"/>
      <c r="G155" s="466"/>
      <c r="H155" s="465"/>
      <c r="I155" s="465"/>
      <c r="J155" s="465"/>
      <c r="K155" s="467" t="s">
        <v>429</v>
      </c>
      <c r="L155" s="467"/>
      <c r="M155" s="465"/>
      <c r="N155" s="468"/>
    </row>
    <row r="156" spans="1:14">
      <c r="A156" s="462" t="s">
        <v>430</v>
      </c>
      <c r="B156" s="467"/>
      <c r="C156" s="464"/>
      <c r="D156" s="465"/>
      <c r="E156" s="465"/>
      <c r="F156" s="465"/>
      <c r="G156" s="466"/>
      <c r="H156" s="465"/>
      <c r="I156" s="465"/>
      <c r="J156" s="465"/>
      <c r="K156" s="467"/>
      <c r="L156" s="467"/>
      <c r="M156" s="465"/>
      <c r="N156" s="468"/>
    </row>
    <row r="157" spans="1:14">
      <c r="A157" s="813" t="s">
        <v>431</v>
      </c>
      <c r="B157" s="814"/>
      <c r="C157" s="814"/>
      <c r="D157" s="815" t="s">
        <v>457</v>
      </c>
      <c r="E157" s="815"/>
      <c r="F157" s="815"/>
      <c r="G157" s="815"/>
      <c r="H157" s="815"/>
      <c r="I157" s="815"/>
      <c r="J157" s="816"/>
      <c r="K157" s="467" t="s">
        <v>432</v>
      </c>
      <c r="L157" s="467"/>
      <c r="M157" s="465"/>
      <c r="N157" s="468"/>
    </row>
    <row r="158" spans="1:14">
      <c r="A158" s="462" t="s">
        <v>433</v>
      </c>
      <c r="B158" s="467"/>
      <c r="C158" s="464"/>
      <c r="D158" s="465"/>
      <c r="E158" s="465"/>
      <c r="F158" s="465"/>
      <c r="G158" s="465"/>
      <c r="H158" s="465"/>
      <c r="I158" s="465"/>
      <c r="J158" s="465"/>
      <c r="K158" s="467" t="s">
        <v>434</v>
      </c>
      <c r="L158" s="467"/>
      <c r="M158" s="465"/>
      <c r="N158" s="468"/>
    </row>
    <row r="159" spans="1:14">
      <c r="A159" s="462" t="s">
        <v>435</v>
      </c>
      <c r="B159" s="467"/>
      <c r="C159" s="469"/>
      <c r="D159" s="465"/>
      <c r="E159" s="465"/>
      <c r="F159" s="465"/>
      <c r="G159" s="465"/>
      <c r="H159" s="465"/>
      <c r="I159" s="465"/>
      <c r="J159" s="465" t="s">
        <v>436</v>
      </c>
      <c r="K159" s="467"/>
      <c r="L159" s="467"/>
      <c r="M159" s="465"/>
      <c r="N159" s="468"/>
    </row>
    <row r="160" spans="1:14">
      <c r="A160" s="470" t="s">
        <v>443</v>
      </c>
      <c r="B160" s="471"/>
      <c r="C160" s="472"/>
      <c r="D160" s="473"/>
      <c r="E160" s="473"/>
      <c r="F160" s="473"/>
      <c r="G160" s="473"/>
      <c r="H160" s="473"/>
      <c r="I160" s="473"/>
      <c r="J160" s="473"/>
      <c r="K160" s="471"/>
      <c r="L160" s="471"/>
      <c r="M160" s="473"/>
      <c r="N160" s="474"/>
    </row>
    <row r="161" spans="1:14">
      <c r="A161" s="817" t="s">
        <v>438</v>
      </c>
      <c r="B161" s="818"/>
      <c r="C161" s="818"/>
      <c r="D161" s="818"/>
      <c r="E161" s="818"/>
      <c r="F161" s="818"/>
      <c r="G161" s="818"/>
      <c r="H161" s="818"/>
      <c r="I161" s="818"/>
      <c r="J161" s="818"/>
      <c r="K161" s="818"/>
      <c r="L161" s="818"/>
      <c r="M161" s="818"/>
      <c r="N161" s="819"/>
    </row>
    <row r="162" spans="1:14">
      <c r="A162" s="820" t="s">
        <v>457</v>
      </c>
      <c r="B162" s="821"/>
      <c r="C162" s="821"/>
      <c r="D162" s="821"/>
      <c r="E162" s="821"/>
      <c r="F162" s="821"/>
      <c r="G162" s="821"/>
      <c r="H162" s="821"/>
      <c r="I162" s="821"/>
      <c r="J162" s="821"/>
      <c r="K162" s="821"/>
      <c r="L162" s="821"/>
      <c r="M162" s="821"/>
      <c r="N162" s="822"/>
    </row>
    <row r="163" spans="1:14">
      <c r="A163" s="820"/>
      <c r="B163" s="821"/>
      <c r="C163" s="821"/>
      <c r="D163" s="821"/>
      <c r="E163" s="821"/>
      <c r="F163" s="821"/>
      <c r="G163" s="821"/>
      <c r="H163" s="821"/>
      <c r="I163" s="821"/>
      <c r="J163" s="821"/>
      <c r="K163" s="821"/>
      <c r="L163" s="821"/>
      <c r="M163" s="821"/>
      <c r="N163" s="822"/>
    </row>
    <row r="164" spans="1:14">
      <c r="A164" s="823" t="s">
        <v>439</v>
      </c>
      <c r="B164" s="824"/>
      <c r="C164" s="824"/>
      <c r="D164" s="824"/>
      <c r="E164" s="824"/>
      <c r="F164" s="824"/>
      <c r="G164" s="824"/>
      <c r="H164" s="824"/>
      <c r="I164" s="824"/>
      <c r="J164" s="824"/>
      <c r="K164" s="824"/>
      <c r="L164" s="824"/>
      <c r="M164" s="824"/>
      <c r="N164" s="825"/>
    </row>
    <row r="165" spans="1:14" ht="16.5" thickBot="1">
      <c r="A165" s="475"/>
      <c r="B165" s="476"/>
      <c r="C165" s="476"/>
      <c r="D165" s="476"/>
      <c r="E165" s="476"/>
      <c r="F165" s="476"/>
      <c r="G165" s="476"/>
      <c r="H165" s="476"/>
      <c r="I165" s="826"/>
      <c r="J165" s="826"/>
      <c r="K165" s="826"/>
      <c r="L165" s="826"/>
      <c r="M165" s="826"/>
      <c r="N165" s="461"/>
    </row>
    <row r="166" spans="1:14" ht="16.5" thickBot="1">
      <c r="A166" s="475"/>
      <c r="B166" s="476"/>
      <c r="C166" s="477" t="s">
        <v>375</v>
      </c>
      <c r="D166" s="477" t="s">
        <v>376</v>
      </c>
      <c r="E166" s="477" t="s">
        <v>377</v>
      </c>
      <c r="F166" s="477" t="s">
        <v>378</v>
      </c>
      <c r="G166" s="477" t="s">
        <v>379</v>
      </c>
      <c r="H166" s="477" t="s">
        <v>380</v>
      </c>
      <c r="I166" s="477" t="s">
        <v>381</v>
      </c>
      <c r="J166" s="477" t="s">
        <v>382</v>
      </c>
      <c r="K166" s="477" t="s">
        <v>383</v>
      </c>
      <c r="L166" s="477" t="s">
        <v>384</v>
      </c>
      <c r="M166" s="477" t="s">
        <v>385</v>
      </c>
      <c r="N166" s="478" t="s">
        <v>386</v>
      </c>
    </row>
    <row r="167" spans="1:14">
      <c r="A167" s="804" t="s">
        <v>440</v>
      </c>
      <c r="B167" s="805"/>
      <c r="C167" s="479">
        <f>'MAPA DE RIESGOS'!D26</f>
        <v>32</v>
      </c>
      <c r="D167" s="479">
        <f>'MAPA DE RIESGOS'!F26</f>
        <v>23</v>
      </c>
      <c r="E167" s="479">
        <f>'MAPA DE RIESGOS'!H26</f>
        <v>40</v>
      </c>
      <c r="F167" s="480">
        <f>'MAPA DE RIESGOS'!J26</f>
        <v>33</v>
      </c>
      <c r="G167" s="575">
        <f>'MAPA DE RIESGOS'!L26</f>
        <v>38</v>
      </c>
      <c r="H167" s="575">
        <f>'MAPA DE RIESGOS'!N26</f>
        <v>36</v>
      </c>
      <c r="I167" s="526">
        <f>'MAPA DE RIESGOS'!P26</f>
        <v>37</v>
      </c>
      <c r="J167" s="479"/>
      <c r="K167" s="479"/>
      <c r="L167" s="479"/>
      <c r="M167" s="485"/>
      <c r="N167" s="480"/>
    </row>
    <row r="168" spans="1:14" ht="16.5" thickBot="1">
      <c r="A168" s="806" t="s">
        <v>441</v>
      </c>
      <c r="B168" s="807"/>
      <c r="C168" s="481">
        <f>'MAPA DE RIESGOS'!D27</f>
        <v>42</v>
      </c>
      <c r="D168" s="481">
        <f>'MAPA DE RIESGOS'!F27</f>
        <v>38</v>
      </c>
      <c r="E168" s="481">
        <f>'MAPA DE RIESGOS'!H27</f>
        <v>42</v>
      </c>
      <c r="F168" s="482">
        <f>'MAPA DE RIESGOS'!J27</f>
        <v>42</v>
      </c>
      <c r="G168" s="576">
        <f>'MAPA DE RIESGOS'!L27</f>
        <v>40</v>
      </c>
      <c r="H168" s="576">
        <f>'MAPA DE RIESGOS'!N27</f>
        <v>42</v>
      </c>
      <c r="I168" s="527">
        <f>'MAPA DE RIESGOS'!P27</f>
        <v>42</v>
      </c>
      <c r="J168" s="481"/>
      <c r="K168" s="481"/>
      <c r="L168" s="481"/>
      <c r="M168" s="482"/>
      <c r="N168" s="502"/>
    </row>
    <row r="169" spans="1:14" ht="16.5" thickBot="1">
      <c r="A169" s="808" t="s">
        <v>442</v>
      </c>
      <c r="B169" s="809"/>
      <c r="C169" s="483">
        <f t="shared" ref="C169:N169" si="7">C167/C168</f>
        <v>0.76190476190476186</v>
      </c>
      <c r="D169" s="483">
        <f t="shared" si="7"/>
        <v>0.60526315789473684</v>
      </c>
      <c r="E169" s="483">
        <f t="shared" si="7"/>
        <v>0.95238095238095233</v>
      </c>
      <c r="F169" s="483">
        <f t="shared" si="7"/>
        <v>0.7857142857142857</v>
      </c>
      <c r="G169" s="483">
        <f t="shared" si="7"/>
        <v>0.95</v>
      </c>
      <c r="H169" s="483">
        <f t="shared" si="7"/>
        <v>0.8571428571428571</v>
      </c>
      <c r="I169" s="483">
        <f t="shared" si="7"/>
        <v>0.88095238095238093</v>
      </c>
      <c r="J169" s="483" t="e">
        <f t="shared" si="7"/>
        <v>#DIV/0!</v>
      </c>
      <c r="K169" s="483" t="e">
        <f t="shared" si="7"/>
        <v>#DIV/0!</v>
      </c>
      <c r="L169" s="483" t="e">
        <f t="shared" si="7"/>
        <v>#DIV/0!</v>
      </c>
      <c r="M169" s="483" t="e">
        <f t="shared" si="7"/>
        <v>#DIV/0!</v>
      </c>
      <c r="N169" s="483" t="e">
        <f t="shared" si="7"/>
        <v>#DIV/0!</v>
      </c>
    </row>
    <row r="170" spans="1:14" ht="36.75" thickBot="1">
      <c r="A170" s="762"/>
      <c r="B170" s="846"/>
      <c r="C170" s="846"/>
      <c r="D170" s="846"/>
      <c r="E170" s="846"/>
      <c r="F170" s="846"/>
      <c r="G170" s="846"/>
      <c r="H170" s="846"/>
      <c r="I170" s="846"/>
      <c r="J170" s="846"/>
      <c r="K170" s="846"/>
      <c r="L170" s="846"/>
      <c r="M170" s="846"/>
      <c r="N170" s="847"/>
    </row>
    <row r="171" spans="1:14">
      <c r="A171" s="827"/>
      <c r="B171" s="828"/>
      <c r="C171" s="828"/>
      <c r="D171" s="828"/>
      <c r="E171" s="833" t="s">
        <v>423</v>
      </c>
      <c r="F171" s="833"/>
      <c r="G171" s="833"/>
      <c r="H171" s="833"/>
      <c r="I171" s="833"/>
      <c r="J171" s="833"/>
      <c r="K171" s="835" t="s">
        <v>444</v>
      </c>
      <c r="L171" s="833"/>
      <c r="M171" s="833"/>
      <c r="N171" s="836"/>
    </row>
    <row r="172" spans="1:14">
      <c r="A172" s="829"/>
      <c r="B172" s="830"/>
      <c r="C172" s="830"/>
      <c r="D172" s="830"/>
      <c r="E172" s="834"/>
      <c r="F172" s="834"/>
      <c r="G172" s="834"/>
      <c r="H172" s="834"/>
      <c r="I172" s="834"/>
      <c r="J172" s="834"/>
      <c r="K172" s="837"/>
      <c r="L172" s="834"/>
      <c r="M172" s="834"/>
      <c r="N172" s="838"/>
    </row>
    <row r="173" spans="1:14">
      <c r="A173" s="829"/>
      <c r="B173" s="830"/>
      <c r="C173" s="830"/>
      <c r="D173" s="830"/>
      <c r="E173" s="839" t="s">
        <v>425</v>
      </c>
      <c r="F173" s="839"/>
      <c r="G173" s="839"/>
      <c r="H173" s="839" t="s">
        <v>426</v>
      </c>
      <c r="I173" s="839"/>
      <c r="J173" s="839"/>
      <c r="K173" s="841" t="s">
        <v>427</v>
      </c>
      <c r="L173" s="842"/>
      <c r="M173" s="842"/>
      <c r="N173" s="843"/>
    </row>
    <row r="174" spans="1:14" ht="16.5" thickBot="1">
      <c r="A174" s="831"/>
      <c r="B174" s="832"/>
      <c r="C174" s="832"/>
      <c r="D174" s="832"/>
      <c r="E174" s="840"/>
      <c r="F174" s="840"/>
      <c r="G174" s="840"/>
      <c r="H174" s="840"/>
      <c r="I174" s="840"/>
      <c r="J174" s="840"/>
      <c r="K174" s="844" t="s">
        <v>428</v>
      </c>
      <c r="L174" s="844"/>
      <c r="M174" s="844"/>
      <c r="N174" s="845"/>
    </row>
    <row r="175" spans="1:14">
      <c r="A175" s="459"/>
      <c r="B175" s="460"/>
      <c r="C175" s="460"/>
      <c r="D175" s="460"/>
      <c r="E175" s="460"/>
      <c r="F175" s="460"/>
      <c r="G175" s="460"/>
      <c r="H175" s="460"/>
      <c r="I175" s="460"/>
      <c r="J175" s="460"/>
      <c r="K175" s="460"/>
      <c r="L175" s="460"/>
      <c r="M175" s="460"/>
      <c r="N175" s="461"/>
    </row>
    <row r="176" spans="1:14">
      <c r="A176" s="462" t="s">
        <v>373</v>
      </c>
      <c r="B176" s="484">
        <v>2017</v>
      </c>
      <c r="C176" s="464"/>
      <c r="D176" s="465"/>
      <c r="E176" s="465"/>
      <c r="F176" s="465"/>
      <c r="G176" s="466"/>
      <c r="H176" s="465"/>
      <c r="I176" s="465"/>
      <c r="J176" s="465"/>
      <c r="K176" s="467" t="s">
        <v>429</v>
      </c>
      <c r="L176" s="467"/>
      <c r="M176" s="465"/>
      <c r="N176" s="468"/>
    </row>
    <row r="177" spans="1:14">
      <c r="A177" s="462" t="s">
        <v>430</v>
      </c>
      <c r="B177" s="467"/>
      <c r="C177" s="464"/>
      <c r="D177" s="465"/>
      <c r="E177" s="465"/>
      <c r="F177" s="465"/>
      <c r="G177" s="466"/>
      <c r="H177" s="465"/>
      <c r="I177" s="465"/>
      <c r="J177" s="465"/>
      <c r="K177" s="467"/>
      <c r="L177" s="467"/>
      <c r="M177" s="465"/>
      <c r="N177" s="468"/>
    </row>
    <row r="178" spans="1:14">
      <c r="A178" s="813" t="s">
        <v>431</v>
      </c>
      <c r="B178" s="814"/>
      <c r="C178" s="814"/>
      <c r="D178" s="815" t="s">
        <v>458</v>
      </c>
      <c r="E178" s="815"/>
      <c r="F178" s="815"/>
      <c r="G178" s="815"/>
      <c r="H178" s="815"/>
      <c r="I178" s="815"/>
      <c r="J178" s="816"/>
      <c r="K178" s="467" t="s">
        <v>432</v>
      </c>
      <c r="L178" s="467"/>
      <c r="M178" s="465"/>
      <c r="N178" s="468"/>
    </row>
    <row r="179" spans="1:14">
      <c r="A179" s="462" t="s">
        <v>433</v>
      </c>
      <c r="B179" s="467"/>
      <c r="C179" s="464"/>
      <c r="D179" s="465"/>
      <c r="E179" s="465"/>
      <c r="F179" s="465"/>
      <c r="G179" s="465"/>
      <c r="H179" s="465"/>
      <c r="I179" s="465"/>
      <c r="J179" s="465"/>
      <c r="K179" s="467" t="s">
        <v>434</v>
      </c>
      <c r="L179" s="467"/>
      <c r="M179" s="465"/>
      <c r="N179" s="468"/>
    </row>
    <row r="180" spans="1:14">
      <c r="A180" s="462" t="s">
        <v>435</v>
      </c>
      <c r="B180" s="467"/>
      <c r="C180" s="469"/>
      <c r="D180" s="465"/>
      <c r="E180" s="465"/>
      <c r="F180" s="465"/>
      <c r="G180" s="465"/>
      <c r="H180" s="465"/>
      <c r="I180" s="465"/>
      <c r="J180" s="465" t="s">
        <v>436</v>
      </c>
      <c r="K180" s="467"/>
      <c r="L180" s="467"/>
      <c r="M180" s="465"/>
      <c r="N180" s="468"/>
    </row>
    <row r="181" spans="1:14">
      <c r="A181" s="470" t="s">
        <v>443</v>
      </c>
      <c r="B181" s="471"/>
      <c r="C181" s="472"/>
      <c r="D181" s="473"/>
      <c r="E181" s="473"/>
      <c r="F181" s="473"/>
      <c r="G181" s="473"/>
      <c r="H181" s="473"/>
      <c r="I181" s="473"/>
      <c r="J181" s="473"/>
      <c r="K181" s="471"/>
      <c r="L181" s="471"/>
      <c r="M181" s="473"/>
      <c r="N181" s="474"/>
    </row>
    <row r="182" spans="1:14">
      <c r="A182" s="817" t="s">
        <v>438</v>
      </c>
      <c r="B182" s="818"/>
      <c r="C182" s="818"/>
      <c r="D182" s="818"/>
      <c r="E182" s="818"/>
      <c r="F182" s="818"/>
      <c r="G182" s="818"/>
      <c r="H182" s="818"/>
      <c r="I182" s="818"/>
      <c r="J182" s="818"/>
      <c r="K182" s="818"/>
      <c r="L182" s="818"/>
      <c r="M182" s="818"/>
      <c r="N182" s="819"/>
    </row>
    <row r="183" spans="1:14">
      <c r="A183" s="820" t="s">
        <v>458</v>
      </c>
      <c r="B183" s="821"/>
      <c r="C183" s="821"/>
      <c r="D183" s="821"/>
      <c r="E183" s="821"/>
      <c r="F183" s="821"/>
      <c r="G183" s="821"/>
      <c r="H183" s="821"/>
      <c r="I183" s="821"/>
      <c r="J183" s="821"/>
      <c r="K183" s="821"/>
      <c r="L183" s="821"/>
      <c r="M183" s="821"/>
      <c r="N183" s="822"/>
    </row>
    <row r="184" spans="1:14">
      <c r="A184" s="820"/>
      <c r="B184" s="821"/>
      <c r="C184" s="821"/>
      <c r="D184" s="821"/>
      <c r="E184" s="821"/>
      <c r="F184" s="821"/>
      <c r="G184" s="821"/>
      <c r="H184" s="821"/>
      <c r="I184" s="821"/>
      <c r="J184" s="821"/>
      <c r="K184" s="821"/>
      <c r="L184" s="821"/>
      <c r="M184" s="821"/>
      <c r="N184" s="822"/>
    </row>
    <row r="185" spans="1:14">
      <c r="A185" s="823" t="s">
        <v>439</v>
      </c>
      <c r="B185" s="824"/>
      <c r="C185" s="824"/>
      <c r="D185" s="824"/>
      <c r="E185" s="824"/>
      <c r="F185" s="824"/>
      <c r="G185" s="824"/>
      <c r="H185" s="824"/>
      <c r="I185" s="824"/>
      <c r="J185" s="824"/>
      <c r="K185" s="824"/>
      <c r="L185" s="824"/>
      <c r="M185" s="824"/>
      <c r="N185" s="825"/>
    </row>
    <row r="186" spans="1:14" ht="16.5" thickBot="1">
      <c r="A186" s="475"/>
      <c r="B186" s="476"/>
      <c r="C186" s="476"/>
      <c r="D186" s="476"/>
      <c r="E186" s="476"/>
      <c r="F186" s="476"/>
      <c r="G186" s="476"/>
      <c r="H186" s="476"/>
      <c r="I186" s="826"/>
      <c r="J186" s="826"/>
      <c r="K186" s="826"/>
      <c r="L186" s="826"/>
      <c r="M186" s="826"/>
      <c r="N186" s="461"/>
    </row>
    <row r="187" spans="1:14" ht="16.5" thickBot="1">
      <c r="A187" s="475"/>
      <c r="B187" s="476"/>
      <c r="C187" s="477" t="s">
        <v>375</v>
      </c>
      <c r="D187" s="477" t="s">
        <v>376</v>
      </c>
      <c r="E187" s="477" t="s">
        <v>377</v>
      </c>
      <c r="F187" s="477" t="s">
        <v>378</v>
      </c>
      <c r="G187" s="477" t="s">
        <v>379</v>
      </c>
      <c r="H187" s="477" t="s">
        <v>380</v>
      </c>
      <c r="I187" s="477" t="s">
        <v>381</v>
      </c>
      <c r="J187" s="477" t="s">
        <v>382</v>
      </c>
      <c r="K187" s="477" t="s">
        <v>383</v>
      </c>
      <c r="L187" s="477" t="s">
        <v>384</v>
      </c>
      <c r="M187" s="477" t="s">
        <v>385</v>
      </c>
      <c r="N187" s="478" t="s">
        <v>386</v>
      </c>
    </row>
    <row r="188" spans="1:14">
      <c r="A188" s="804" t="s">
        <v>440</v>
      </c>
      <c r="B188" s="805"/>
      <c r="C188" s="479">
        <f>'MAPA DE RIESGOS'!D29</f>
        <v>32</v>
      </c>
      <c r="D188" s="479">
        <f>'MAPA DE RIESGOS'!F29</f>
        <v>23</v>
      </c>
      <c r="E188" s="479">
        <f>'MAPA DE RIESGOS'!H29</f>
        <v>40</v>
      </c>
      <c r="F188" s="480">
        <f>'MAPA DE RIESGOS'!J29</f>
        <v>33</v>
      </c>
      <c r="G188" s="575">
        <f>'MAPA DE RIESGOS'!L29</f>
        <v>40</v>
      </c>
      <c r="H188" s="575">
        <f>'MAPA DE RIESGOS'!N29</f>
        <v>36</v>
      </c>
      <c r="I188" s="526">
        <f>'MAPA DE RIESGOS'!P29</f>
        <v>37</v>
      </c>
      <c r="J188" s="479"/>
      <c r="K188" s="479"/>
      <c r="L188" s="479"/>
      <c r="M188" s="480"/>
      <c r="N188" s="480"/>
    </row>
    <row r="189" spans="1:14" ht="16.5" thickBot="1">
      <c r="A189" s="806" t="s">
        <v>441</v>
      </c>
      <c r="B189" s="807"/>
      <c r="C189" s="481">
        <f>'MAPA DE RIESGOS'!D30</f>
        <v>42</v>
      </c>
      <c r="D189" s="481">
        <f>'MAPA DE RIESGOS'!F30</f>
        <v>38</v>
      </c>
      <c r="E189" s="481">
        <f>'MAPA DE RIESGOS'!H30</f>
        <v>42</v>
      </c>
      <c r="F189" s="482">
        <f>'MAPA DE RIESGOS'!J30</f>
        <v>42</v>
      </c>
      <c r="G189" s="576">
        <f>'MAPA DE RIESGOS'!L30</f>
        <v>40</v>
      </c>
      <c r="H189" s="576">
        <f>'MAPA DE RIESGOS'!N30</f>
        <v>42</v>
      </c>
      <c r="I189" s="527">
        <f>'MAPA DE RIESGOS'!P30</f>
        <v>42</v>
      </c>
      <c r="J189" s="481"/>
      <c r="K189" s="481"/>
      <c r="L189" s="481"/>
      <c r="M189" s="482"/>
      <c r="N189" s="482"/>
    </row>
    <row r="190" spans="1:14" ht="16.5" thickBot="1">
      <c r="A190" s="808" t="s">
        <v>442</v>
      </c>
      <c r="B190" s="809"/>
      <c r="C190" s="483">
        <f t="shared" ref="C190:N190" si="8">C188/C189</f>
        <v>0.76190476190476186</v>
      </c>
      <c r="D190" s="483">
        <f t="shared" si="8"/>
        <v>0.60526315789473684</v>
      </c>
      <c r="E190" s="483">
        <f t="shared" si="8"/>
        <v>0.95238095238095233</v>
      </c>
      <c r="F190" s="483">
        <f t="shared" si="8"/>
        <v>0.7857142857142857</v>
      </c>
      <c r="G190" s="483">
        <f t="shared" si="8"/>
        <v>1</v>
      </c>
      <c r="H190" s="483">
        <f t="shared" si="8"/>
        <v>0.8571428571428571</v>
      </c>
      <c r="I190" s="483">
        <f t="shared" si="8"/>
        <v>0.88095238095238093</v>
      </c>
      <c r="J190" s="483" t="e">
        <f t="shared" si="8"/>
        <v>#DIV/0!</v>
      </c>
      <c r="K190" s="483" t="e">
        <f t="shared" si="8"/>
        <v>#DIV/0!</v>
      </c>
      <c r="L190" s="483" t="e">
        <f t="shared" si="8"/>
        <v>#DIV/0!</v>
      </c>
      <c r="M190" s="483" t="e">
        <f t="shared" si="8"/>
        <v>#DIV/0!</v>
      </c>
      <c r="N190" s="483" t="e">
        <f t="shared" si="8"/>
        <v>#DIV/0!</v>
      </c>
    </row>
    <row r="191" spans="1:14" ht="36.75" thickBot="1">
      <c r="A191" s="762"/>
      <c r="B191" s="846"/>
      <c r="C191" s="846"/>
      <c r="D191" s="846"/>
      <c r="E191" s="846"/>
      <c r="F191" s="846"/>
      <c r="G191" s="846"/>
      <c r="H191" s="846"/>
      <c r="I191" s="846"/>
      <c r="J191" s="846"/>
      <c r="K191" s="846"/>
      <c r="L191" s="846"/>
      <c r="M191" s="846"/>
      <c r="N191" s="847"/>
    </row>
    <row r="192" spans="1:14">
      <c r="A192" s="827"/>
      <c r="B192" s="828"/>
      <c r="C192" s="828"/>
      <c r="D192" s="828"/>
      <c r="E192" s="833" t="s">
        <v>423</v>
      </c>
      <c r="F192" s="833"/>
      <c r="G192" s="833"/>
      <c r="H192" s="833"/>
      <c r="I192" s="833"/>
      <c r="J192" s="833"/>
      <c r="K192" s="835" t="s">
        <v>444</v>
      </c>
      <c r="L192" s="833"/>
      <c r="M192" s="833"/>
      <c r="N192" s="836"/>
    </row>
    <row r="193" spans="1:14">
      <c r="A193" s="829"/>
      <c r="B193" s="830"/>
      <c r="C193" s="830"/>
      <c r="D193" s="830"/>
      <c r="E193" s="834"/>
      <c r="F193" s="834"/>
      <c r="G193" s="834"/>
      <c r="H193" s="834"/>
      <c r="I193" s="834"/>
      <c r="J193" s="834"/>
      <c r="K193" s="837"/>
      <c r="L193" s="834"/>
      <c r="M193" s="834"/>
      <c r="N193" s="838"/>
    </row>
    <row r="194" spans="1:14">
      <c r="A194" s="829"/>
      <c r="B194" s="830"/>
      <c r="C194" s="830"/>
      <c r="D194" s="830"/>
      <c r="E194" s="839" t="s">
        <v>425</v>
      </c>
      <c r="F194" s="839"/>
      <c r="G194" s="839"/>
      <c r="H194" s="839" t="s">
        <v>426</v>
      </c>
      <c r="I194" s="839"/>
      <c r="J194" s="839"/>
      <c r="K194" s="841" t="s">
        <v>427</v>
      </c>
      <c r="L194" s="842"/>
      <c r="M194" s="842"/>
      <c r="N194" s="843"/>
    </row>
    <row r="195" spans="1:14" ht="16.5" thickBot="1">
      <c r="A195" s="831"/>
      <c r="B195" s="832"/>
      <c r="C195" s="832"/>
      <c r="D195" s="832"/>
      <c r="E195" s="840"/>
      <c r="F195" s="840"/>
      <c r="G195" s="840"/>
      <c r="H195" s="840"/>
      <c r="I195" s="840"/>
      <c r="J195" s="840"/>
      <c r="K195" s="844" t="s">
        <v>428</v>
      </c>
      <c r="L195" s="844"/>
      <c r="M195" s="844"/>
      <c r="N195" s="845"/>
    </row>
    <row r="196" spans="1:14">
      <c r="A196" s="459"/>
      <c r="B196" s="460"/>
      <c r="C196" s="460"/>
      <c r="D196" s="460"/>
      <c r="E196" s="460"/>
      <c r="F196" s="460"/>
      <c r="G196" s="460"/>
      <c r="H196" s="460"/>
      <c r="I196" s="460"/>
      <c r="J196" s="460"/>
      <c r="K196" s="460"/>
      <c r="L196" s="460"/>
      <c r="M196" s="460"/>
      <c r="N196" s="461"/>
    </row>
    <row r="197" spans="1:14">
      <c r="A197" s="462" t="s">
        <v>373</v>
      </c>
      <c r="B197" s="484">
        <v>2017</v>
      </c>
      <c r="C197" s="464"/>
      <c r="D197" s="465"/>
      <c r="E197" s="465"/>
      <c r="F197" s="465"/>
      <c r="G197" s="466"/>
      <c r="H197" s="465"/>
      <c r="I197" s="465"/>
      <c r="J197" s="465"/>
      <c r="K197" s="467" t="s">
        <v>429</v>
      </c>
      <c r="L197" s="467"/>
      <c r="M197" s="465"/>
      <c r="N197" s="468"/>
    </row>
    <row r="198" spans="1:14">
      <c r="A198" s="462" t="s">
        <v>430</v>
      </c>
      <c r="B198" s="467"/>
      <c r="C198" s="464"/>
      <c r="D198" s="465"/>
      <c r="E198" s="465"/>
      <c r="F198" s="465"/>
      <c r="G198" s="466"/>
      <c r="H198" s="465"/>
      <c r="I198" s="465"/>
      <c r="J198" s="465"/>
      <c r="K198" s="467"/>
      <c r="L198" s="467"/>
      <c r="M198" s="465"/>
      <c r="N198" s="468"/>
    </row>
    <row r="199" spans="1:14">
      <c r="A199" s="813" t="s">
        <v>431</v>
      </c>
      <c r="B199" s="814"/>
      <c r="C199" s="814"/>
      <c r="D199" s="815" t="s">
        <v>459</v>
      </c>
      <c r="E199" s="815"/>
      <c r="F199" s="815"/>
      <c r="G199" s="815"/>
      <c r="H199" s="815"/>
      <c r="I199" s="815"/>
      <c r="J199" s="816"/>
      <c r="K199" s="467" t="s">
        <v>432</v>
      </c>
      <c r="L199" s="467"/>
      <c r="M199" s="465"/>
      <c r="N199" s="468"/>
    </row>
    <row r="200" spans="1:14">
      <c r="A200" s="462" t="s">
        <v>433</v>
      </c>
      <c r="B200" s="467"/>
      <c r="C200" s="464"/>
      <c r="D200" s="465"/>
      <c r="E200" s="465"/>
      <c r="F200" s="465"/>
      <c r="G200" s="465"/>
      <c r="H200" s="465"/>
      <c r="I200" s="465"/>
      <c r="J200" s="465"/>
      <c r="K200" s="467" t="s">
        <v>434</v>
      </c>
      <c r="L200" s="467"/>
      <c r="M200" s="465"/>
      <c r="N200" s="468"/>
    </row>
    <row r="201" spans="1:14">
      <c r="A201" s="462" t="s">
        <v>435</v>
      </c>
      <c r="B201" s="467"/>
      <c r="C201" s="469"/>
      <c r="D201" s="465"/>
      <c r="E201" s="465"/>
      <c r="F201" s="465"/>
      <c r="G201" s="465"/>
      <c r="H201" s="465"/>
      <c r="I201" s="465"/>
      <c r="J201" s="465" t="s">
        <v>436</v>
      </c>
      <c r="K201" s="467"/>
      <c r="L201" s="467"/>
      <c r="M201" s="465"/>
      <c r="N201" s="468"/>
    </row>
    <row r="202" spans="1:14">
      <c r="A202" s="470" t="s">
        <v>443</v>
      </c>
      <c r="B202" s="471"/>
      <c r="C202" s="472"/>
      <c r="D202" s="473"/>
      <c r="E202" s="473"/>
      <c r="F202" s="473"/>
      <c r="G202" s="473"/>
      <c r="H202" s="473"/>
      <c r="I202" s="473"/>
      <c r="J202" s="473"/>
      <c r="K202" s="471"/>
      <c r="L202" s="471"/>
      <c r="M202" s="473"/>
      <c r="N202" s="474"/>
    </row>
    <row r="203" spans="1:14">
      <c r="A203" s="817" t="s">
        <v>438</v>
      </c>
      <c r="B203" s="818"/>
      <c r="C203" s="818"/>
      <c r="D203" s="818"/>
      <c r="E203" s="818"/>
      <c r="F203" s="818"/>
      <c r="G203" s="818"/>
      <c r="H203" s="818"/>
      <c r="I203" s="818"/>
      <c r="J203" s="818"/>
      <c r="K203" s="818"/>
      <c r="L203" s="818"/>
      <c r="M203" s="818"/>
      <c r="N203" s="819"/>
    </row>
    <row r="204" spans="1:14">
      <c r="A204" s="820" t="s">
        <v>459</v>
      </c>
      <c r="B204" s="821"/>
      <c r="C204" s="821"/>
      <c r="D204" s="821"/>
      <c r="E204" s="821"/>
      <c r="F204" s="821"/>
      <c r="G204" s="821"/>
      <c r="H204" s="821"/>
      <c r="I204" s="821"/>
      <c r="J204" s="821"/>
      <c r="K204" s="821"/>
      <c r="L204" s="821"/>
      <c r="M204" s="821"/>
      <c r="N204" s="822"/>
    </row>
    <row r="205" spans="1:14">
      <c r="A205" s="820"/>
      <c r="B205" s="821"/>
      <c r="C205" s="821"/>
      <c r="D205" s="821"/>
      <c r="E205" s="821"/>
      <c r="F205" s="821"/>
      <c r="G205" s="821"/>
      <c r="H205" s="821"/>
      <c r="I205" s="821"/>
      <c r="J205" s="821"/>
      <c r="K205" s="821"/>
      <c r="L205" s="821"/>
      <c r="M205" s="821"/>
      <c r="N205" s="822"/>
    </row>
    <row r="206" spans="1:14">
      <c r="A206" s="823" t="s">
        <v>439</v>
      </c>
      <c r="B206" s="824"/>
      <c r="C206" s="824"/>
      <c r="D206" s="824"/>
      <c r="E206" s="824"/>
      <c r="F206" s="824"/>
      <c r="G206" s="824"/>
      <c r="H206" s="824"/>
      <c r="I206" s="824"/>
      <c r="J206" s="824"/>
      <c r="K206" s="824"/>
      <c r="L206" s="824"/>
      <c r="M206" s="824"/>
      <c r="N206" s="825"/>
    </row>
    <row r="207" spans="1:14" ht="16.5" thickBot="1">
      <c r="A207" s="475"/>
      <c r="B207" s="476"/>
      <c r="C207" s="476"/>
      <c r="D207" s="476"/>
      <c r="E207" s="476"/>
      <c r="F207" s="476"/>
      <c r="G207" s="476"/>
      <c r="H207" s="476"/>
      <c r="I207" s="826"/>
      <c r="J207" s="826"/>
      <c r="K207" s="826"/>
      <c r="L207" s="826"/>
      <c r="M207" s="826"/>
      <c r="N207" s="461"/>
    </row>
    <row r="208" spans="1:14" ht="16.5" thickBot="1">
      <c r="A208" s="475"/>
      <c r="B208" s="476"/>
      <c r="C208" s="477" t="s">
        <v>375</v>
      </c>
      <c r="D208" s="477" t="s">
        <v>376</v>
      </c>
      <c r="E208" s="477" t="s">
        <v>377</v>
      </c>
      <c r="F208" s="477" t="s">
        <v>378</v>
      </c>
      <c r="G208" s="477" t="s">
        <v>379</v>
      </c>
      <c r="H208" s="477" t="s">
        <v>380</v>
      </c>
      <c r="I208" s="477" t="s">
        <v>381</v>
      </c>
      <c r="J208" s="477" t="s">
        <v>382</v>
      </c>
      <c r="K208" s="477" t="s">
        <v>383</v>
      </c>
      <c r="L208" s="477" t="s">
        <v>384</v>
      </c>
      <c r="M208" s="477" t="s">
        <v>385</v>
      </c>
      <c r="N208" s="478" t="s">
        <v>386</v>
      </c>
    </row>
    <row r="209" spans="1:14">
      <c r="A209" s="804" t="s">
        <v>440</v>
      </c>
      <c r="B209" s="805"/>
      <c r="C209" s="479">
        <f>'MAPA DE RIESGOS'!D32</f>
        <v>164</v>
      </c>
      <c r="D209" s="479">
        <f>'MAPA DE RIESGOS'!F32</f>
        <v>156</v>
      </c>
      <c r="E209" s="479">
        <f>'MAPA DE RIESGOS'!H32</f>
        <v>179</v>
      </c>
      <c r="F209" s="480">
        <f>'MAPA DE RIESGOS'!J32</f>
        <v>139</v>
      </c>
      <c r="G209" s="480">
        <f>'MAPA DE RIESGOS'!L32</f>
        <v>149</v>
      </c>
      <c r="H209" s="575">
        <f>'MAPA DE RIESGOS'!N32</f>
        <v>188</v>
      </c>
      <c r="I209" s="479">
        <f>'MAPA DE RIESGOS'!P32</f>
        <v>199</v>
      </c>
      <c r="J209" s="479"/>
      <c r="K209" s="479"/>
      <c r="L209" s="479"/>
      <c r="M209" s="480"/>
      <c r="N209" s="480"/>
    </row>
    <row r="210" spans="1:14" ht="16.5" thickBot="1">
      <c r="A210" s="806" t="s">
        <v>441</v>
      </c>
      <c r="B210" s="807"/>
      <c r="C210" s="481">
        <f>'MAPA DE RIESGOS'!D33</f>
        <v>164</v>
      </c>
      <c r="D210" s="481">
        <f>'MAPA DE RIESGOS'!F33</f>
        <v>156</v>
      </c>
      <c r="E210" s="481">
        <f>'MAPA DE RIESGOS'!H33</f>
        <v>179</v>
      </c>
      <c r="F210" s="482">
        <f>'MAPA DE RIESGOS'!J33</f>
        <v>139</v>
      </c>
      <c r="G210" s="482">
        <f>'MAPA DE RIESGOS'!L33</f>
        <v>149</v>
      </c>
      <c r="H210" s="576">
        <f>'MAPA DE RIESGOS'!N33</f>
        <v>188</v>
      </c>
      <c r="I210" s="481">
        <f>'MAPA DE RIESGOS'!P33</f>
        <v>199</v>
      </c>
      <c r="J210" s="481"/>
      <c r="K210" s="481"/>
      <c r="L210" s="481"/>
      <c r="M210" s="482"/>
      <c r="N210" s="482"/>
    </row>
    <row r="211" spans="1:14" ht="16.5" thickBot="1">
      <c r="A211" s="808" t="s">
        <v>442</v>
      </c>
      <c r="B211" s="809"/>
      <c r="C211" s="483">
        <f t="shared" ref="C211:N211" si="9">C209/C210</f>
        <v>1</v>
      </c>
      <c r="D211" s="483">
        <f t="shared" si="9"/>
        <v>1</v>
      </c>
      <c r="E211" s="483">
        <f t="shared" si="9"/>
        <v>1</v>
      </c>
      <c r="F211" s="483">
        <f t="shared" si="9"/>
        <v>1</v>
      </c>
      <c r="G211" s="483">
        <f t="shared" si="9"/>
        <v>1</v>
      </c>
      <c r="H211" s="483">
        <f t="shared" si="9"/>
        <v>1</v>
      </c>
      <c r="I211" s="483">
        <f t="shared" si="9"/>
        <v>1</v>
      </c>
      <c r="J211" s="483" t="e">
        <f t="shared" si="9"/>
        <v>#DIV/0!</v>
      </c>
      <c r="K211" s="483" t="e">
        <f t="shared" si="9"/>
        <v>#DIV/0!</v>
      </c>
      <c r="L211" s="483" t="e">
        <f t="shared" si="9"/>
        <v>#DIV/0!</v>
      </c>
      <c r="M211" s="483" t="e">
        <f t="shared" si="9"/>
        <v>#DIV/0!</v>
      </c>
      <c r="N211" s="483" t="e">
        <f t="shared" si="9"/>
        <v>#DIV/0!</v>
      </c>
    </row>
    <row r="212" spans="1:14" ht="36.75" thickBot="1">
      <c r="A212" s="762"/>
      <c r="B212" s="846"/>
      <c r="C212" s="846"/>
      <c r="D212" s="846"/>
      <c r="E212" s="846"/>
      <c r="F212" s="846"/>
      <c r="G212" s="846"/>
      <c r="H212" s="846"/>
      <c r="I212" s="846"/>
      <c r="J212" s="846"/>
      <c r="K212" s="846"/>
      <c r="L212" s="846"/>
      <c r="M212" s="846"/>
      <c r="N212" s="847"/>
    </row>
    <row r="213" spans="1:14">
      <c r="A213" s="827"/>
      <c r="B213" s="828"/>
      <c r="C213" s="828"/>
      <c r="D213" s="828"/>
      <c r="E213" s="833" t="s">
        <v>423</v>
      </c>
      <c r="F213" s="833"/>
      <c r="G213" s="833"/>
      <c r="H213" s="833"/>
      <c r="I213" s="833"/>
      <c r="J213" s="833"/>
      <c r="K213" s="835" t="s">
        <v>444</v>
      </c>
      <c r="L213" s="833"/>
      <c r="M213" s="833"/>
      <c r="N213" s="836"/>
    </row>
    <row r="214" spans="1:14">
      <c r="A214" s="829"/>
      <c r="B214" s="830"/>
      <c r="C214" s="830"/>
      <c r="D214" s="830"/>
      <c r="E214" s="834"/>
      <c r="F214" s="834"/>
      <c r="G214" s="834"/>
      <c r="H214" s="834"/>
      <c r="I214" s="834"/>
      <c r="J214" s="834"/>
      <c r="K214" s="837"/>
      <c r="L214" s="834"/>
      <c r="M214" s="834"/>
      <c r="N214" s="838"/>
    </row>
    <row r="215" spans="1:14">
      <c r="A215" s="829"/>
      <c r="B215" s="830"/>
      <c r="C215" s="830"/>
      <c r="D215" s="830"/>
      <c r="E215" s="839" t="s">
        <v>425</v>
      </c>
      <c r="F215" s="839"/>
      <c r="G215" s="839"/>
      <c r="H215" s="839" t="s">
        <v>426</v>
      </c>
      <c r="I215" s="839"/>
      <c r="J215" s="839"/>
      <c r="K215" s="841" t="s">
        <v>427</v>
      </c>
      <c r="L215" s="842"/>
      <c r="M215" s="842"/>
      <c r="N215" s="843"/>
    </row>
    <row r="216" spans="1:14" ht="16.5" thickBot="1">
      <c r="A216" s="831"/>
      <c r="B216" s="832"/>
      <c r="C216" s="832"/>
      <c r="D216" s="832"/>
      <c r="E216" s="840"/>
      <c r="F216" s="840"/>
      <c r="G216" s="840"/>
      <c r="H216" s="840"/>
      <c r="I216" s="840"/>
      <c r="J216" s="840"/>
      <c r="K216" s="844" t="s">
        <v>428</v>
      </c>
      <c r="L216" s="844"/>
      <c r="M216" s="844"/>
      <c r="N216" s="845"/>
    </row>
    <row r="217" spans="1:14">
      <c r="A217" s="459"/>
      <c r="B217" s="460"/>
      <c r="C217" s="460"/>
      <c r="D217" s="460"/>
      <c r="E217" s="460"/>
      <c r="F217" s="460"/>
      <c r="G217" s="460"/>
      <c r="H217" s="460"/>
      <c r="I217" s="460"/>
      <c r="J217" s="460"/>
      <c r="K217" s="460"/>
      <c r="L217" s="460"/>
      <c r="M217" s="460"/>
      <c r="N217" s="461"/>
    </row>
    <row r="218" spans="1:14">
      <c r="A218" s="462" t="s">
        <v>373</v>
      </c>
      <c r="B218" s="484">
        <v>2017</v>
      </c>
      <c r="C218" s="464"/>
      <c r="D218" s="465"/>
      <c r="E218" s="465"/>
      <c r="F218" s="465"/>
      <c r="G218" s="466"/>
      <c r="H218" s="465"/>
      <c r="I218" s="465"/>
      <c r="J218" s="465"/>
      <c r="K218" s="467" t="s">
        <v>429</v>
      </c>
      <c r="L218" s="467"/>
      <c r="M218" s="465"/>
      <c r="N218" s="468"/>
    </row>
    <row r="219" spans="1:14">
      <c r="A219" s="462" t="s">
        <v>430</v>
      </c>
      <c r="B219" s="467"/>
      <c r="C219" s="464"/>
      <c r="D219" s="465"/>
      <c r="E219" s="465"/>
      <c r="F219" s="465"/>
      <c r="G219" s="466"/>
      <c r="H219" s="465"/>
      <c r="I219" s="465"/>
      <c r="J219" s="465"/>
      <c r="K219" s="467"/>
      <c r="L219" s="467"/>
      <c r="M219" s="465"/>
      <c r="N219" s="468"/>
    </row>
    <row r="220" spans="1:14">
      <c r="A220" s="813" t="s">
        <v>431</v>
      </c>
      <c r="B220" s="814"/>
      <c r="C220" s="814"/>
      <c r="D220" s="815" t="s">
        <v>461</v>
      </c>
      <c r="E220" s="815"/>
      <c r="F220" s="815"/>
      <c r="G220" s="815"/>
      <c r="H220" s="815"/>
      <c r="I220" s="815"/>
      <c r="J220" s="816"/>
      <c r="K220" s="467" t="s">
        <v>432</v>
      </c>
      <c r="L220" s="467"/>
      <c r="M220" s="465"/>
      <c r="N220" s="468"/>
    </row>
    <row r="221" spans="1:14">
      <c r="A221" s="462" t="s">
        <v>433</v>
      </c>
      <c r="B221" s="467"/>
      <c r="C221" s="464"/>
      <c r="D221" s="465"/>
      <c r="E221" s="465"/>
      <c r="F221" s="465"/>
      <c r="G221" s="465"/>
      <c r="H221" s="465"/>
      <c r="I221" s="465"/>
      <c r="J221" s="465"/>
      <c r="K221" s="467" t="s">
        <v>434</v>
      </c>
      <c r="L221" s="467"/>
      <c r="M221" s="465"/>
      <c r="N221" s="468"/>
    </row>
    <row r="222" spans="1:14">
      <c r="A222" s="462" t="s">
        <v>435</v>
      </c>
      <c r="B222" s="467"/>
      <c r="C222" s="469"/>
      <c r="D222" s="465"/>
      <c r="E222" s="465"/>
      <c r="F222" s="465"/>
      <c r="G222" s="465"/>
      <c r="H222" s="465"/>
      <c r="I222" s="465"/>
      <c r="J222" s="465" t="s">
        <v>436</v>
      </c>
      <c r="K222" s="467"/>
      <c r="L222" s="467"/>
      <c r="M222" s="465"/>
      <c r="N222" s="468"/>
    </row>
    <row r="223" spans="1:14">
      <c r="A223" s="470" t="s">
        <v>443</v>
      </c>
      <c r="B223" s="471"/>
      <c r="C223" s="472"/>
      <c r="D223" s="473"/>
      <c r="E223" s="473"/>
      <c r="F223" s="473"/>
      <c r="G223" s="473"/>
      <c r="H223" s="473"/>
      <c r="I223" s="473"/>
      <c r="J223" s="473"/>
      <c r="K223" s="471"/>
      <c r="L223" s="471"/>
      <c r="M223" s="473"/>
      <c r="N223" s="474"/>
    </row>
    <row r="224" spans="1:14">
      <c r="A224" s="817" t="s">
        <v>438</v>
      </c>
      <c r="B224" s="818"/>
      <c r="C224" s="818"/>
      <c r="D224" s="818"/>
      <c r="E224" s="818"/>
      <c r="F224" s="818"/>
      <c r="G224" s="818"/>
      <c r="H224" s="818"/>
      <c r="I224" s="818"/>
      <c r="J224" s="818"/>
      <c r="K224" s="818"/>
      <c r="L224" s="818"/>
      <c r="M224" s="818"/>
      <c r="N224" s="819"/>
    </row>
    <row r="225" spans="1:14">
      <c r="A225" s="857" t="s">
        <v>461</v>
      </c>
      <c r="B225" s="858"/>
      <c r="C225" s="858"/>
      <c r="D225" s="858"/>
      <c r="E225" s="858"/>
      <c r="F225" s="858"/>
      <c r="G225" s="858"/>
      <c r="H225" s="858"/>
      <c r="I225" s="858"/>
      <c r="J225" s="858"/>
      <c r="K225" s="858"/>
      <c r="L225" s="858"/>
      <c r="M225" s="858"/>
      <c r="N225" s="859"/>
    </row>
    <row r="226" spans="1:14">
      <c r="A226" s="857"/>
      <c r="B226" s="858"/>
      <c r="C226" s="858"/>
      <c r="D226" s="858"/>
      <c r="E226" s="858"/>
      <c r="F226" s="858"/>
      <c r="G226" s="858"/>
      <c r="H226" s="858"/>
      <c r="I226" s="858"/>
      <c r="J226" s="858"/>
      <c r="K226" s="858"/>
      <c r="L226" s="858"/>
      <c r="M226" s="858"/>
      <c r="N226" s="859"/>
    </row>
    <row r="227" spans="1:14">
      <c r="A227" s="823" t="s">
        <v>439</v>
      </c>
      <c r="B227" s="824"/>
      <c r="C227" s="824"/>
      <c r="D227" s="824"/>
      <c r="E227" s="824"/>
      <c r="F227" s="824"/>
      <c r="G227" s="824"/>
      <c r="H227" s="824"/>
      <c r="I227" s="824"/>
      <c r="J227" s="824"/>
      <c r="K227" s="824"/>
      <c r="L227" s="824"/>
      <c r="M227" s="824"/>
      <c r="N227" s="825"/>
    </row>
    <row r="228" spans="1:14" ht="16.5" thickBot="1">
      <c r="A228" s="475"/>
      <c r="B228" s="476"/>
      <c r="C228" s="476"/>
      <c r="D228" s="476"/>
      <c r="E228" s="476"/>
      <c r="F228" s="476"/>
      <c r="G228" s="476"/>
      <c r="H228" s="476"/>
      <c r="I228" s="826"/>
      <c r="J228" s="826"/>
      <c r="K228" s="826"/>
      <c r="L228" s="826"/>
      <c r="M228" s="826"/>
      <c r="N228" s="461"/>
    </row>
    <row r="229" spans="1:14" ht="16.5" thickBot="1">
      <c r="A229" s="475"/>
      <c r="B229" s="476"/>
      <c r="C229" s="477" t="s">
        <v>375</v>
      </c>
      <c r="D229" s="477" t="s">
        <v>376</v>
      </c>
      <c r="E229" s="477" t="s">
        <v>377</v>
      </c>
      <c r="F229" s="477" t="s">
        <v>378</v>
      </c>
      <c r="G229" s="477" t="s">
        <v>379</v>
      </c>
      <c r="H229" s="477" t="s">
        <v>380</v>
      </c>
      <c r="I229" s="477" t="s">
        <v>381</v>
      </c>
      <c r="J229" s="477" t="s">
        <v>382</v>
      </c>
      <c r="K229" s="477" t="s">
        <v>383</v>
      </c>
      <c r="L229" s="477" t="s">
        <v>384</v>
      </c>
      <c r="M229" s="477" t="s">
        <v>385</v>
      </c>
      <c r="N229" s="478" t="s">
        <v>386</v>
      </c>
    </row>
    <row r="230" spans="1:14">
      <c r="A230" s="804" t="s">
        <v>440</v>
      </c>
      <c r="B230" s="805"/>
      <c r="C230" s="479">
        <f>'MAPA DE RIESGOS'!D35</f>
        <v>67</v>
      </c>
      <c r="D230" s="536">
        <f>'MAPA DE RIESGOS'!F35</f>
        <v>91</v>
      </c>
      <c r="E230" s="479">
        <f>'MAPA DE RIESGOS'!H35</f>
        <v>115</v>
      </c>
      <c r="F230" s="480">
        <f>'MAPA DE RIESGOS'!J35</f>
        <v>93</v>
      </c>
      <c r="G230" s="575">
        <f>'MAPA DE RIESGOS'!L35</f>
        <v>178</v>
      </c>
      <c r="H230" s="575">
        <f>'MAPA DE RIESGOS'!N35</f>
        <v>181</v>
      </c>
      <c r="I230" s="479">
        <f>'MAPA DE RIESGOS'!P35</f>
        <v>144</v>
      </c>
      <c r="J230" s="479"/>
      <c r="K230" s="479"/>
      <c r="L230" s="479"/>
      <c r="M230" s="480"/>
      <c r="N230" s="480"/>
    </row>
    <row r="231" spans="1:14" ht="16.5" thickBot="1">
      <c r="A231" s="806" t="s">
        <v>441</v>
      </c>
      <c r="B231" s="807"/>
      <c r="C231" s="481">
        <f>'MAPA DE RIESGOS'!D36</f>
        <v>71</v>
      </c>
      <c r="D231" s="537">
        <f>'MAPA DE RIESGOS'!F36</f>
        <v>95</v>
      </c>
      <c r="E231" s="481">
        <f>'MAPA DE RIESGOS'!H36</f>
        <v>117</v>
      </c>
      <c r="F231" s="482">
        <f>'MAPA DE RIESGOS'!J36</f>
        <v>95</v>
      </c>
      <c r="G231" s="576">
        <f>'MAPA DE RIESGOS'!L36</f>
        <v>181</v>
      </c>
      <c r="H231" s="576">
        <f>'MAPA DE RIESGOS'!N36</f>
        <v>181</v>
      </c>
      <c r="I231" s="481">
        <f>'MAPA DE RIESGOS'!P36</f>
        <v>147</v>
      </c>
      <c r="J231" s="481"/>
      <c r="K231" s="481"/>
      <c r="L231" s="481"/>
      <c r="M231" s="482"/>
      <c r="N231" s="482"/>
    </row>
    <row r="232" spans="1:14" ht="16.5" thickBot="1">
      <c r="A232" s="808" t="s">
        <v>442</v>
      </c>
      <c r="B232" s="809"/>
      <c r="C232" s="483">
        <f t="shared" ref="C232:N232" si="10">C230/C231</f>
        <v>0.94366197183098588</v>
      </c>
      <c r="D232" s="483">
        <f t="shared" si="10"/>
        <v>0.95789473684210524</v>
      </c>
      <c r="E232" s="483">
        <f t="shared" si="10"/>
        <v>0.98290598290598286</v>
      </c>
      <c r="F232" s="483">
        <f t="shared" si="10"/>
        <v>0.97894736842105268</v>
      </c>
      <c r="G232" s="483">
        <f t="shared" si="10"/>
        <v>0.98342541436464093</v>
      </c>
      <c r="H232" s="483">
        <f t="shared" si="10"/>
        <v>1</v>
      </c>
      <c r="I232" s="483">
        <f t="shared" si="10"/>
        <v>0.97959183673469385</v>
      </c>
      <c r="J232" s="483" t="e">
        <f t="shared" si="10"/>
        <v>#DIV/0!</v>
      </c>
      <c r="K232" s="483" t="e">
        <f t="shared" si="10"/>
        <v>#DIV/0!</v>
      </c>
      <c r="L232" s="483" t="e">
        <f t="shared" si="10"/>
        <v>#DIV/0!</v>
      </c>
      <c r="M232" s="483" t="e">
        <f t="shared" si="10"/>
        <v>#DIV/0!</v>
      </c>
      <c r="N232" s="483" t="e">
        <f t="shared" si="10"/>
        <v>#DIV/0!</v>
      </c>
    </row>
    <row r="233" spans="1:14" ht="36.75" thickBot="1">
      <c r="A233" s="762"/>
      <c r="B233" s="846"/>
      <c r="C233" s="846"/>
      <c r="D233" s="846"/>
      <c r="E233" s="846"/>
      <c r="F233" s="846"/>
      <c r="G233" s="846"/>
      <c r="H233" s="846"/>
      <c r="I233" s="846"/>
      <c r="J233" s="846"/>
      <c r="K233" s="846"/>
      <c r="L233" s="846"/>
      <c r="M233" s="846"/>
      <c r="N233" s="847"/>
    </row>
    <row r="234" spans="1:14">
      <c r="A234" s="827"/>
      <c r="B234" s="828"/>
      <c r="C234" s="828"/>
      <c r="D234" s="828"/>
      <c r="E234" s="833" t="s">
        <v>423</v>
      </c>
      <c r="F234" s="833"/>
      <c r="G234" s="833"/>
      <c r="H234" s="833"/>
      <c r="I234" s="833"/>
      <c r="J234" s="833"/>
      <c r="K234" s="835" t="s">
        <v>444</v>
      </c>
      <c r="L234" s="833"/>
      <c r="M234" s="833"/>
      <c r="N234" s="836"/>
    </row>
    <row r="235" spans="1:14">
      <c r="A235" s="829"/>
      <c r="B235" s="830"/>
      <c r="C235" s="830"/>
      <c r="D235" s="830"/>
      <c r="E235" s="834"/>
      <c r="F235" s="834"/>
      <c r="G235" s="834"/>
      <c r="H235" s="834"/>
      <c r="I235" s="834"/>
      <c r="J235" s="834"/>
      <c r="K235" s="837"/>
      <c r="L235" s="834"/>
      <c r="M235" s="834"/>
      <c r="N235" s="838"/>
    </row>
    <row r="236" spans="1:14">
      <c r="A236" s="829"/>
      <c r="B236" s="830"/>
      <c r="C236" s="830"/>
      <c r="D236" s="830"/>
      <c r="E236" s="839" t="s">
        <v>425</v>
      </c>
      <c r="F236" s="839"/>
      <c r="G236" s="839"/>
      <c r="H236" s="839" t="s">
        <v>426</v>
      </c>
      <c r="I236" s="839"/>
      <c r="J236" s="839"/>
      <c r="K236" s="841" t="s">
        <v>427</v>
      </c>
      <c r="L236" s="842"/>
      <c r="M236" s="842"/>
      <c r="N236" s="843"/>
    </row>
    <row r="237" spans="1:14" ht="16.5" thickBot="1">
      <c r="A237" s="831"/>
      <c r="B237" s="832"/>
      <c r="C237" s="832"/>
      <c r="D237" s="832"/>
      <c r="E237" s="840"/>
      <c r="F237" s="840"/>
      <c r="G237" s="840"/>
      <c r="H237" s="840"/>
      <c r="I237" s="840"/>
      <c r="J237" s="840"/>
      <c r="K237" s="844" t="s">
        <v>428</v>
      </c>
      <c r="L237" s="844"/>
      <c r="M237" s="844"/>
      <c r="N237" s="845"/>
    </row>
    <row r="238" spans="1:14">
      <c r="A238" s="459"/>
      <c r="B238" s="460"/>
      <c r="C238" s="460"/>
      <c r="D238" s="460"/>
      <c r="E238" s="460"/>
      <c r="F238" s="460"/>
      <c r="G238" s="460"/>
      <c r="H238" s="460"/>
      <c r="I238" s="460"/>
      <c r="J238" s="460"/>
      <c r="K238" s="460"/>
      <c r="L238" s="460"/>
      <c r="M238" s="460"/>
      <c r="N238" s="461"/>
    </row>
    <row r="239" spans="1:14">
      <c r="A239" s="462" t="s">
        <v>373</v>
      </c>
      <c r="B239" s="484">
        <v>2017</v>
      </c>
      <c r="C239" s="464"/>
      <c r="D239" s="465"/>
      <c r="E239" s="465"/>
      <c r="F239" s="465"/>
      <c r="G239" s="466"/>
      <c r="H239" s="465"/>
      <c r="I239" s="465"/>
      <c r="J239" s="465"/>
      <c r="K239" s="467" t="s">
        <v>429</v>
      </c>
      <c r="L239" s="467"/>
      <c r="M239" s="465"/>
      <c r="N239" s="468"/>
    </row>
    <row r="240" spans="1:14">
      <c r="A240" s="462" t="s">
        <v>430</v>
      </c>
      <c r="B240" s="467"/>
      <c r="C240" s="464"/>
      <c r="D240" s="465"/>
      <c r="E240" s="465"/>
      <c r="F240" s="465"/>
      <c r="G240" s="466"/>
      <c r="H240" s="465"/>
      <c r="I240" s="465"/>
      <c r="J240" s="465"/>
      <c r="K240" s="467"/>
      <c r="L240" s="467"/>
      <c r="M240" s="465"/>
      <c r="N240" s="468"/>
    </row>
    <row r="241" spans="1:14">
      <c r="A241" s="813" t="s">
        <v>431</v>
      </c>
      <c r="B241" s="814"/>
      <c r="C241" s="814"/>
      <c r="D241" s="815" t="s">
        <v>462</v>
      </c>
      <c r="E241" s="815"/>
      <c r="F241" s="815"/>
      <c r="G241" s="815"/>
      <c r="H241" s="815"/>
      <c r="I241" s="815"/>
      <c r="J241" s="816"/>
      <c r="K241" s="467" t="s">
        <v>432</v>
      </c>
      <c r="L241" s="467"/>
      <c r="M241" s="465"/>
      <c r="N241" s="468"/>
    </row>
    <row r="242" spans="1:14">
      <c r="A242" s="462" t="s">
        <v>433</v>
      </c>
      <c r="B242" s="467"/>
      <c r="C242" s="464"/>
      <c r="D242" s="465"/>
      <c r="E242" s="465"/>
      <c r="F242" s="465"/>
      <c r="G242" s="465"/>
      <c r="H242" s="465"/>
      <c r="I242" s="465"/>
      <c r="J242" s="465"/>
      <c r="K242" s="467" t="s">
        <v>434</v>
      </c>
      <c r="L242" s="467"/>
      <c r="M242" s="465"/>
      <c r="N242" s="468"/>
    </row>
    <row r="243" spans="1:14">
      <c r="A243" s="462" t="s">
        <v>435</v>
      </c>
      <c r="B243" s="467"/>
      <c r="C243" s="469"/>
      <c r="D243" s="465"/>
      <c r="E243" s="465"/>
      <c r="F243" s="465"/>
      <c r="G243" s="465"/>
      <c r="H243" s="465"/>
      <c r="I243" s="465"/>
      <c r="J243" s="465" t="s">
        <v>436</v>
      </c>
      <c r="K243" s="467"/>
      <c r="L243" s="467"/>
      <c r="M243" s="465"/>
      <c r="N243" s="468"/>
    </row>
    <row r="244" spans="1:14">
      <c r="A244" s="470" t="s">
        <v>443</v>
      </c>
      <c r="B244" s="471"/>
      <c r="C244" s="472"/>
      <c r="D244" s="473"/>
      <c r="E244" s="473"/>
      <c r="F244" s="473"/>
      <c r="G244" s="473"/>
      <c r="H244" s="473"/>
      <c r="I244" s="473"/>
      <c r="J244" s="473"/>
      <c r="K244" s="471"/>
      <c r="L244" s="471"/>
      <c r="M244" s="473"/>
      <c r="N244" s="474"/>
    </row>
    <row r="245" spans="1:14">
      <c r="A245" s="817" t="s">
        <v>438</v>
      </c>
      <c r="B245" s="818"/>
      <c r="C245" s="818"/>
      <c r="D245" s="818"/>
      <c r="E245" s="818"/>
      <c r="F245" s="818"/>
      <c r="G245" s="818"/>
      <c r="H245" s="818"/>
      <c r="I245" s="818"/>
      <c r="J245" s="818"/>
      <c r="K245" s="818"/>
      <c r="L245" s="818"/>
      <c r="M245" s="818"/>
      <c r="N245" s="819"/>
    </row>
    <row r="246" spans="1:14">
      <c r="A246" s="820" t="s">
        <v>462</v>
      </c>
      <c r="B246" s="821"/>
      <c r="C246" s="821"/>
      <c r="D246" s="821"/>
      <c r="E246" s="821"/>
      <c r="F246" s="821"/>
      <c r="G246" s="821"/>
      <c r="H246" s="821"/>
      <c r="I246" s="821"/>
      <c r="J246" s="821"/>
      <c r="K246" s="821"/>
      <c r="L246" s="821"/>
      <c r="M246" s="821"/>
      <c r="N246" s="822"/>
    </row>
    <row r="247" spans="1:14">
      <c r="A247" s="820"/>
      <c r="B247" s="821"/>
      <c r="C247" s="821"/>
      <c r="D247" s="821"/>
      <c r="E247" s="821"/>
      <c r="F247" s="821"/>
      <c r="G247" s="821"/>
      <c r="H247" s="821"/>
      <c r="I247" s="821"/>
      <c r="J247" s="821"/>
      <c r="K247" s="821"/>
      <c r="L247" s="821"/>
      <c r="M247" s="821"/>
      <c r="N247" s="822"/>
    </row>
    <row r="248" spans="1:14">
      <c r="A248" s="823" t="s">
        <v>439</v>
      </c>
      <c r="B248" s="824"/>
      <c r="C248" s="824"/>
      <c r="D248" s="824"/>
      <c r="E248" s="824"/>
      <c r="F248" s="824"/>
      <c r="G248" s="824"/>
      <c r="H248" s="824"/>
      <c r="I248" s="824"/>
      <c r="J248" s="824"/>
      <c r="K248" s="824"/>
      <c r="L248" s="824"/>
      <c r="M248" s="824"/>
      <c r="N248" s="825"/>
    </row>
    <row r="249" spans="1:14" ht="16.5" thickBot="1">
      <c r="A249" s="475"/>
      <c r="B249" s="476"/>
      <c r="C249" s="476"/>
      <c r="D249" s="476"/>
      <c r="E249" s="476"/>
      <c r="F249" s="476"/>
      <c r="G249" s="476"/>
      <c r="H249" s="476"/>
      <c r="I249" s="826"/>
      <c r="J249" s="826"/>
      <c r="K249" s="826"/>
      <c r="L249" s="826"/>
      <c r="M249" s="826"/>
      <c r="N249" s="461"/>
    </row>
    <row r="250" spans="1:14" ht="16.5" thickBot="1">
      <c r="A250" s="475"/>
      <c r="B250" s="476"/>
      <c r="C250" s="477" t="s">
        <v>375</v>
      </c>
      <c r="D250" s="477" t="s">
        <v>376</v>
      </c>
      <c r="E250" s="477" t="s">
        <v>377</v>
      </c>
      <c r="F250" s="477" t="s">
        <v>378</v>
      </c>
      <c r="G250" s="477" t="s">
        <v>379</v>
      </c>
      <c r="H250" s="477" t="s">
        <v>380</v>
      </c>
      <c r="I250" s="477" t="s">
        <v>381</v>
      </c>
      <c r="J250" s="477" t="s">
        <v>382</v>
      </c>
      <c r="K250" s="477" t="s">
        <v>383</v>
      </c>
      <c r="L250" s="477" t="s">
        <v>384</v>
      </c>
      <c r="M250" s="477" t="s">
        <v>385</v>
      </c>
      <c r="N250" s="478" t="s">
        <v>386</v>
      </c>
    </row>
    <row r="251" spans="1:14">
      <c r="A251" s="804" t="s">
        <v>440</v>
      </c>
      <c r="B251" s="805"/>
      <c r="C251" s="479">
        <f>'MAPA DE RIESGOS'!D38</f>
        <v>64</v>
      </c>
      <c r="D251" s="536">
        <f>'MAPA DE RIESGOS'!F38</f>
        <v>92</v>
      </c>
      <c r="E251" s="479">
        <f>'MAPA DE RIESGOS'!H38</f>
        <v>111</v>
      </c>
      <c r="F251" s="480">
        <f>'MAPA DE RIESGOS'!J38</f>
        <v>94</v>
      </c>
      <c r="G251" s="575">
        <f>'MAPA DE RIESGOS'!L38</f>
        <v>176</v>
      </c>
      <c r="H251" s="575">
        <f>'MAPA DE RIESGOS'!N38</f>
        <v>175</v>
      </c>
      <c r="I251" s="479">
        <f>'MAPA DE RIESGOS'!P38</f>
        <v>147</v>
      </c>
      <c r="J251" s="479"/>
      <c r="K251" s="479"/>
      <c r="L251" s="479"/>
      <c r="M251" s="480"/>
      <c r="N251" s="480"/>
    </row>
    <row r="252" spans="1:14" ht="16.5" thickBot="1">
      <c r="A252" s="806" t="s">
        <v>441</v>
      </c>
      <c r="B252" s="807"/>
      <c r="C252" s="481">
        <f>'MAPA DE RIESGOS'!D39</f>
        <v>71</v>
      </c>
      <c r="D252" s="537">
        <f>'MAPA DE RIESGOS'!F39</f>
        <v>95</v>
      </c>
      <c r="E252" s="481">
        <f>'MAPA DE RIESGOS'!H39</f>
        <v>117</v>
      </c>
      <c r="F252" s="482">
        <f>'MAPA DE RIESGOS'!J39</f>
        <v>95</v>
      </c>
      <c r="G252" s="576">
        <f>'MAPA DE RIESGOS'!L39</f>
        <v>181</v>
      </c>
      <c r="H252" s="576">
        <f>'MAPA DE RIESGOS'!N39</f>
        <v>181</v>
      </c>
      <c r="I252" s="481">
        <f>'MAPA DE RIESGOS'!P39</f>
        <v>147</v>
      </c>
      <c r="J252" s="481"/>
      <c r="K252" s="481"/>
      <c r="L252" s="481"/>
      <c r="M252" s="482"/>
      <c r="N252" s="482"/>
    </row>
    <row r="253" spans="1:14" ht="16.5" thickBot="1">
      <c r="A253" s="808" t="s">
        <v>442</v>
      </c>
      <c r="B253" s="809"/>
      <c r="C253" s="483">
        <f t="shared" ref="C253:N253" si="11">C251/C252</f>
        <v>0.90140845070422537</v>
      </c>
      <c r="D253" s="483">
        <f t="shared" si="11"/>
        <v>0.96842105263157896</v>
      </c>
      <c r="E253" s="483">
        <f t="shared" si="11"/>
        <v>0.94871794871794868</v>
      </c>
      <c r="F253" s="483">
        <f t="shared" si="11"/>
        <v>0.98947368421052628</v>
      </c>
      <c r="G253" s="483">
        <f t="shared" si="11"/>
        <v>0.97237569060773477</v>
      </c>
      <c r="H253" s="483">
        <f t="shared" si="11"/>
        <v>0.96685082872928174</v>
      </c>
      <c r="I253" s="483">
        <f t="shared" si="11"/>
        <v>1</v>
      </c>
      <c r="J253" s="483" t="e">
        <f t="shared" si="11"/>
        <v>#DIV/0!</v>
      </c>
      <c r="K253" s="483" t="e">
        <f t="shared" si="11"/>
        <v>#DIV/0!</v>
      </c>
      <c r="L253" s="483" t="e">
        <f t="shared" si="11"/>
        <v>#DIV/0!</v>
      </c>
      <c r="M253" s="483" t="e">
        <f t="shared" si="11"/>
        <v>#DIV/0!</v>
      </c>
      <c r="N253" s="483" t="e">
        <f t="shared" si="11"/>
        <v>#DIV/0!</v>
      </c>
    </row>
    <row r="254" spans="1:14" ht="36.75" thickBot="1">
      <c r="A254" s="762"/>
      <c r="B254" s="846"/>
      <c r="C254" s="846"/>
      <c r="D254" s="846"/>
      <c r="E254" s="846"/>
      <c r="F254" s="846"/>
      <c r="G254" s="846"/>
      <c r="H254" s="846"/>
      <c r="I254" s="846"/>
      <c r="J254" s="846"/>
      <c r="K254" s="846"/>
      <c r="L254" s="846"/>
      <c r="M254" s="846"/>
      <c r="N254" s="847"/>
    </row>
    <row r="255" spans="1:14">
      <c r="A255" s="827"/>
      <c r="B255" s="828"/>
      <c r="C255" s="828"/>
      <c r="D255" s="828"/>
      <c r="E255" s="833" t="s">
        <v>423</v>
      </c>
      <c r="F255" s="833"/>
      <c r="G255" s="833"/>
      <c r="H255" s="833"/>
      <c r="I255" s="833"/>
      <c r="J255" s="833"/>
      <c r="K255" s="835" t="s">
        <v>444</v>
      </c>
      <c r="L255" s="833"/>
      <c r="M255" s="833"/>
      <c r="N255" s="836"/>
    </row>
    <row r="256" spans="1:14">
      <c r="A256" s="829"/>
      <c r="B256" s="830"/>
      <c r="C256" s="830"/>
      <c r="D256" s="830"/>
      <c r="E256" s="834"/>
      <c r="F256" s="834"/>
      <c r="G256" s="834"/>
      <c r="H256" s="834"/>
      <c r="I256" s="834"/>
      <c r="J256" s="834"/>
      <c r="K256" s="837"/>
      <c r="L256" s="834"/>
      <c r="M256" s="834"/>
      <c r="N256" s="838"/>
    </row>
    <row r="257" spans="1:14">
      <c r="A257" s="829"/>
      <c r="B257" s="830"/>
      <c r="C257" s="830"/>
      <c r="D257" s="830"/>
      <c r="E257" s="839" t="s">
        <v>425</v>
      </c>
      <c r="F257" s="839"/>
      <c r="G257" s="839"/>
      <c r="H257" s="839" t="s">
        <v>426</v>
      </c>
      <c r="I257" s="839"/>
      <c r="J257" s="839"/>
      <c r="K257" s="841" t="s">
        <v>427</v>
      </c>
      <c r="L257" s="842"/>
      <c r="M257" s="842"/>
      <c r="N257" s="843"/>
    </row>
    <row r="258" spans="1:14" ht="16.5" thickBot="1">
      <c r="A258" s="831"/>
      <c r="B258" s="832"/>
      <c r="C258" s="832"/>
      <c r="D258" s="832"/>
      <c r="E258" s="840"/>
      <c r="F258" s="840"/>
      <c r="G258" s="840"/>
      <c r="H258" s="840"/>
      <c r="I258" s="840"/>
      <c r="J258" s="840"/>
      <c r="K258" s="844" t="s">
        <v>428</v>
      </c>
      <c r="L258" s="844"/>
      <c r="M258" s="844"/>
      <c r="N258" s="845"/>
    </row>
    <row r="259" spans="1:14">
      <c r="A259" s="459"/>
      <c r="B259" s="460"/>
      <c r="C259" s="460"/>
      <c r="D259" s="460"/>
      <c r="E259" s="460"/>
      <c r="F259" s="460"/>
      <c r="G259" s="460"/>
      <c r="H259" s="460"/>
      <c r="I259" s="460"/>
      <c r="J259" s="460"/>
      <c r="K259" s="460"/>
      <c r="L259" s="460"/>
      <c r="M259" s="460"/>
      <c r="N259" s="461"/>
    </row>
    <row r="260" spans="1:14">
      <c r="A260" s="462" t="s">
        <v>373</v>
      </c>
      <c r="B260" s="484">
        <v>2017</v>
      </c>
      <c r="C260" s="464"/>
      <c r="D260" s="465"/>
      <c r="E260" s="465"/>
      <c r="F260" s="465"/>
      <c r="G260" s="466"/>
      <c r="H260" s="465"/>
      <c r="I260" s="465"/>
      <c r="J260" s="465"/>
      <c r="K260" s="467" t="s">
        <v>429</v>
      </c>
      <c r="L260" s="467"/>
      <c r="M260" s="465"/>
      <c r="N260" s="468"/>
    </row>
    <row r="261" spans="1:14">
      <c r="A261" s="462" t="s">
        <v>430</v>
      </c>
      <c r="B261" s="467"/>
      <c r="C261" s="464"/>
      <c r="D261" s="465"/>
      <c r="E261" s="465"/>
      <c r="F261" s="465"/>
      <c r="G261" s="466"/>
      <c r="H261" s="465"/>
      <c r="I261" s="465"/>
      <c r="J261" s="465"/>
      <c r="K261" s="467"/>
      <c r="L261" s="467"/>
      <c r="M261" s="465"/>
      <c r="N261" s="468"/>
    </row>
    <row r="262" spans="1:14">
      <c r="A262" s="813" t="s">
        <v>431</v>
      </c>
      <c r="B262" s="814"/>
      <c r="C262" s="814"/>
      <c r="D262" s="815" t="s">
        <v>463</v>
      </c>
      <c r="E262" s="815"/>
      <c r="F262" s="815"/>
      <c r="G262" s="815"/>
      <c r="H262" s="815"/>
      <c r="I262" s="815"/>
      <c r="J262" s="816"/>
      <c r="K262" s="467" t="s">
        <v>432</v>
      </c>
      <c r="L262" s="467"/>
      <c r="M262" s="465"/>
      <c r="N262" s="468"/>
    </row>
    <row r="263" spans="1:14">
      <c r="A263" s="462" t="s">
        <v>433</v>
      </c>
      <c r="B263" s="467"/>
      <c r="C263" s="464"/>
      <c r="D263" s="465"/>
      <c r="E263" s="465"/>
      <c r="F263" s="465"/>
      <c r="G263" s="465"/>
      <c r="H263" s="465"/>
      <c r="I263" s="465"/>
      <c r="J263" s="465"/>
      <c r="K263" s="467" t="s">
        <v>434</v>
      </c>
      <c r="L263" s="467"/>
      <c r="M263" s="465"/>
      <c r="N263" s="468"/>
    </row>
    <row r="264" spans="1:14">
      <c r="A264" s="462" t="s">
        <v>435</v>
      </c>
      <c r="B264" s="467"/>
      <c r="C264" s="469"/>
      <c r="D264" s="465"/>
      <c r="E264" s="465"/>
      <c r="F264" s="465"/>
      <c r="G264" s="465"/>
      <c r="H264" s="465"/>
      <c r="I264" s="465"/>
      <c r="J264" s="465" t="s">
        <v>436</v>
      </c>
      <c r="K264" s="467"/>
      <c r="L264" s="467"/>
      <c r="M264" s="465"/>
      <c r="N264" s="468"/>
    </row>
    <row r="265" spans="1:14">
      <c r="A265" s="470" t="s">
        <v>443</v>
      </c>
      <c r="B265" s="471"/>
      <c r="C265" s="472"/>
      <c r="D265" s="473"/>
      <c r="E265" s="473"/>
      <c r="F265" s="473"/>
      <c r="G265" s="473"/>
      <c r="H265" s="473"/>
      <c r="I265" s="473"/>
      <c r="J265" s="473"/>
      <c r="K265" s="471"/>
      <c r="L265" s="471"/>
      <c r="M265" s="473"/>
      <c r="N265" s="474"/>
    </row>
    <row r="266" spans="1:14">
      <c r="A266" s="817" t="s">
        <v>438</v>
      </c>
      <c r="B266" s="818"/>
      <c r="C266" s="818"/>
      <c r="D266" s="818"/>
      <c r="E266" s="818"/>
      <c r="F266" s="818"/>
      <c r="G266" s="818"/>
      <c r="H266" s="818"/>
      <c r="I266" s="818"/>
      <c r="J266" s="818"/>
      <c r="K266" s="818"/>
      <c r="L266" s="818"/>
      <c r="M266" s="818"/>
      <c r="N266" s="819"/>
    </row>
    <row r="267" spans="1:14">
      <c r="A267" s="820" t="s">
        <v>463</v>
      </c>
      <c r="B267" s="821"/>
      <c r="C267" s="821"/>
      <c r="D267" s="821"/>
      <c r="E267" s="821"/>
      <c r="F267" s="821"/>
      <c r="G267" s="821"/>
      <c r="H267" s="821"/>
      <c r="I267" s="821"/>
      <c r="J267" s="821"/>
      <c r="K267" s="821"/>
      <c r="L267" s="821"/>
      <c r="M267" s="821"/>
      <c r="N267" s="822"/>
    </row>
    <row r="268" spans="1:14">
      <c r="A268" s="820"/>
      <c r="B268" s="821"/>
      <c r="C268" s="821"/>
      <c r="D268" s="821"/>
      <c r="E268" s="821"/>
      <c r="F268" s="821"/>
      <c r="G268" s="821"/>
      <c r="H268" s="821"/>
      <c r="I268" s="821"/>
      <c r="J268" s="821"/>
      <c r="K268" s="821"/>
      <c r="L268" s="821"/>
      <c r="M268" s="821"/>
      <c r="N268" s="822"/>
    </row>
    <row r="269" spans="1:14">
      <c r="A269" s="823" t="s">
        <v>439</v>
      </c>
      <c r="B269" s="824"/>
      <c r="C269" s="824"/>
      <c r="D269" s="824"/>
      <c r="E269" s="824"/>
      <c r="F269" s="824"/>
      <c r="G269" s="824"/>
      <c r="H269" s="824"/>
      <c r="I269" s="824"/>
      <c r="J269" s="824"/>
      <c r="K269" s="824"/>
      <c r="L269" s="824"/>
      <c r="M269" s="824"/>
      <c r="N269" s="825"/>
    </row>
    <row r="270" spans="1:14" ht="16.5" thickBot="1">
      <c r="A270" s="475"/>
      <c r="B270" s="476"/>
      <c r="C270" s="476"/>
      <c r="D270" s="476"/>
      <c r="E270" s="476"/>
      <c r="F270" s="476"/>
      <c r="G270" s="476"/>
      <c r="H270" s="476"/>
      <c r="I270" s="826"/>
      <c r="J270" s="826"/>
      <c r="K270" s="826"/>
      <c r="L270" s="826"/>
      <c r="M270" s="826"/>
      <c r="N270" s="461"/>
    </row>
    <row r="271" spans="1:14" ht="16.5" thickBot="1">
      <c r="A271" s="475"/>
      <c r="B271" s="476"/>
      <c r="C271" s="477" t="s">
        <v>375</v>
      </c>
      <c r="D271" s="477" t="s">
        <v>376</v>
      </c>
      <c r="E271" s="477" t="s">
        <v>377</v>
      </c>
      <c r="F271" s="477" t="s">
        <v>378</v>
      </c>
      <c r="G271" s="477" t="s">
        <v>379</v>
      </c>
      <c r="H271" s="477" t="s">
        <v>380</v>
      </c>
      <c r="I271" s="477" t="s">
        <v>381</v>
      </c>
      <c r="J271" s="477" t="s">
        <v>382</v>
      </c>
      <c r="K271" s="477" t="s">
        <v>383</v>
      </c>
      <c r="L271" s="477" t="s">
        <v>384</v>
      </c>
      <c r="M271" s="477" t="s">
        <v>385</v>
      </c>
      <c r="N271" s="478" t="s">
        <v>386</v>
      </c>
    </row>
    <row r="272" spans="1:14">
      <c r="A272" s="804" t="s">
        <v>440</v>
      </c>
      <c r="B272" s="805"/>
      <c r="C272" s="479">
        <f>'MAPA DE RIESGOS'!D41</f>
        <v>164</v>
      </c>
      <c r="D272" s="479">
        <f>'MAPA DE RIESGOS'!F41</f>
        <v>156</v>
      </c>
      <c r="E272" s="479">
        <f>'MAPA DE RIESGOS'!H41</f>
        <v>179</v>
      </c>
      <c r="F272" s="480">
        <f>'MAPA DE RIESGOS'!J41</f>
        <v>139</v>
      </c>
      <c r="G272" s="480">
        <f>'MAPA DE RIESGOS'!L41</f>
        <v>149</v>
      </c>
      <c r="H272" s="575">
        <f>'MAPA DE RIESGOS'!N41</f>
        <v>188</v>
      </c>
      <c r="I272" s="479">
        <f>'MAPA DE RIESGOS'!P41</f>
        <v>199</v>
      </c>
      <c r="J272" s="479"/>
      <c r="K272" s="479"/>
      <c r="L272" s="479"/>
      <c r="M272" s="480"/>
      <c r="N272" s="480"/>
    </row>
    <row r="273" spans="1:14" ht="16.5" thickBot="1">
      <c r="A273" s="806" t="s">
        <v>441</v>
      </c>
      <c r="B273" s="807"/>
      <c r="C273" s="481">
        <f>'MAPA DE RIESGOS'!D42</f>
        <v>164</v>
      </c>
      <c r="D273" s="481">
        <f>'MAPA DE RIESGOS'!F42</f>
        <v>156</v>
      </c>
      <c r="E273" s="481">
        <f>'MAPA DE RIESGOS'!H42</f>
        <v>179</v>
      </c>
      <c r="F273" s="482">
        <f>'MAPA DE RIESGOS'!J42</f>
        <v>139</v>
      </c>
      <c r="G273" s="482">
        <f>'MAPA DE RIESGOS'!L42</f>
        <v>149</v>
      </c>
      <c r="H273" s="576">
        <f>'MAPA DE RIESGOS'!N42</f>
        <v>188</v>
      </c>
      <c r="I273" s="481">
        <f>'MAPA DE RIESGOS'!P42</f>
        <v>199</v>
      </c>
      <c r="J273" s="481"/>
      <c r="K273" s="481"/>
      <c r="L273" s="481"/>
      <c r="M273" s="482"/>
      <c r="N273" s="482"/>
    </row>
    <row r="274" spans="1:14" ht="16.5" thickBot="1">
      <c r="A274" s="808" t="s">
        <v>442</v>
      </c>
      <c r="B274" s="809"/>
      <c r="C274" s="483">
        <f t="shared" ref="C274:N274" si="12">C272/C273</f>
        <v>1</v>
      </c>
      <c r="D274" s="483">
        <f t="shared" si="12"/>
        <v>1</v>
      </c>
      <c r="E274" s="483">
        <f t="shared" si="12"/>
        <v>1</v>
      </c>
      <c r="F274" s="483">
        <f t="shared" si="12"/>
        <v>1</v>
      </c>
      <c r="G274" s="483">
        <f t="shared" si="12"/>
        <v>1</v>
      </c>
      <c r="H274" s="483">
        <f t="shared" si="12"/>
        <v>1</v>
      </c>
      <c r="I274" s="483">
        <f t="shared" si="12"/>
        <v>1</v>
      </c>
      <c r="J274" s="483" t="e">
        <f t="shared" si="12"/>
        <v>#DIV/0!</v>
      </c>
      <c r="K274" s="483" t="e">
        <f t="shared" si="12"/>
        <v>#DIV/0!</v>
      </c>
      <c r="L274" s="483" t="e">
        <f t="shared" si="12"/>
        <v>#DIV/0!</v>
      </c>
      <c r="M274" s="483" t="e">
        <f t="shared" si="12"/>
        <v>#DIV/0!</v>
      </c>
      <c r="N274" s="483" t="e">
        <f t="shared" si="12"/>
        <v>#DIV/0!</v>
      </c>
    </row>
    <row r="275" spans="1:14" ht="36.75" thickBot="1">
      <c r="A275" s="762"/>
      <c r="B275" s="846"/>
      <c r="C275" s="846"/>
      <c r="D275" s="846"/>
      <c r="E275" s="846"/>
      <c r="F275" s="846"/>
      <c r="G275" s="846"/>
      <c r="H275" s="846"/>
      <c r="I275" s="846"/>
      <c r="J275" s="846"/>
      <c r="K275" s="846"/>
      <c r="L275" s="846"/>
      <c r="M275" s="846"/>
      <c r="N275" s="847"/>
    </row>
    <row r="276" spans="1:14">
      <c r="A276" s="827"/>
      <c r="B276" s="828"/>
      <c r="C276" s="828"/>
      <c r="D276" s="828"/>
      <c r="E276" s="833" t="s">
        <v>423</v>
      </c>
      <c r="F276" s="833"/>
      <c r="G276" s="833"/>
      <c r="H276" s="833"/>
      <c r="I276" s="833"/>
      <c r="J276" s="833"/>
      <c r="K276" s="835" t="s">
        <v>444</v>
      </c>
      <c r="L276" s="833"/>
      <c r="M276" s="833"/>
      <c r="N276" s="836"/>
    </row>
    <row r="277" spans="1:14">
      <c r="A277" s="829"/>
      <c r="B277" s="830"/>
      <c r="C277" s="830"/>
      <c r="D277" s="830"/>
      <c r="E277" s="834"/>
      <c r="F277" s="834"/>
      <c r="G277" s="834"/>
      <c r="H277" s="834"/>
      <c r="I277" s="834"/>
      <c r="J277" s="834"/>
      <c r="K277" s="837"/>
      <c r="L277" s="834"/>
      <c r="M277" s="834"/>
      <c r="N277" s="838"/>
    </row>
    <row r="278" spans="1:14">
      <c r="A278" s="829"/>
      <c r="B278" s="830"/>
      <c r="C278" s="830"/>
      <c r="D278" s="830"/>
      <c r="E278" s="839" t="s">
        <v>425</v>
      </c>
      <c r="F278" s="839"/>
      <c r="G278" s="839"/>
      <c r="H278" s="839" t="s">
        <v>426</v>
      </c>
      <c r="I278" s="839"/>
      <c r="J278" s="839"/>
      <c r="K278" s="841" t="s">
        <v>427</v>
      </c>
      <c r="L278" s="842"/>
      <c r="M278" s="842"/>
      <c r="N278" s="843"/>
    </row>
    <row r="279" spans="1:14" ht="16.5" thickBot="1">
      <c r="A279" s="831"/>
      <c r="B279" s="832"/>
      <c r="C279" s="832"/>
      <c r="D279" s="832"/>
      <c r="E279" s="840"/>
      <c r="F279" s="840"/>
      <c r="G279" s="840"/>
      <c r="H279" s="840"/>
      <c r="I279" s="840"/>
      <c r="J279" s="840"/>
      <c r="K279" s="844" t="s">
        <v>428</v>
      </c>
      <c r="L279" s="844"/>
      <c r="M279" s="844"/>
      <c r="N279" s="845"/>
    </row>
    <row r="280" spans="1:14">
      <c r="A280" s="459"/>
      <c r="B280" s="460"/>
      <c r="C280" s="460"/>
      <c r="D280" s="460"/>
      <c r="E280" s="460"/>
      <c r="F280" s="460"/>
      <c r="G280" s="460"/>
      <c r="H280" s="460"/>
      <c r="I280" s="460"/>
      <c r="J280" s="460"/>
      <c r="K280" s="460"/>
      <c r="L280" s="460"/>
      <c r="M280" s="460"/>
      <c r="N280" s="461"/>
    </row>
    <row r="281" spans="1:14">
      <c r="A281" s="462" t="s">
        <v>373</v>
      </c>
      <c r="B281" s="484">
        <v>2017</v>
      </c>
      <c r="C281" s="464"/>
      <c r="D281" s="465"/>
      <c r="E281" s="465"/>
      <c r="F281" s="465"/>
      <c r="G281" s="466"/>
      <c r="H281" s="465"/>
      <c r="I281" s="465"/>
      <c r="J281" s="465"/>
      <c r="K281" s="467" t="s">
        <v>429</v>
      </c>
      <c r="L281" s="467"/>
      <c r="M281" s="465"/>
      <c r="N281" s="468"/>
    </row>
    <row r="282" spans="1:14">
      <c r="A282" s="462" t="s">
        <v>430</v>
      </c>
      <c r="B282" s="467"/>
      <c r="C282" s="464"/>
      <c r="D282" s="465"/>
      <c r="E282" s="465"/>
      <c r="F282" s="465"/>
      <c r="G282" s="466"/>
      <c r="H282" s="465"/>
      <c r="I282" s="465"/>
      <c r="J282" s="465"/>
      <c r="K282" s="467"/>
      <c r="L282" s="467"/>
      <c r="M282" s="465"/>
      <c r="N282" s="468"/>
    </row>
    <row r="283" spans="1:14">
      <c r="A283" s="813" t="s">
        <v>431</v>
      </c>
      <c r="B283" s="814"/>
      <c r="C283" s="814"/>
      <c r="D283" s="815" t="s">
        <v>464</v>
      </c>
      <c r="E283" s="815"/>
      <c r="F283" s="815"/>
      <c r="G283" s="815"/>
      <c r="H283" s="815"/>
      <c r="I283" s="815"/>
      <c r="J283" s="816"/>
      <c r="K283" s="467" t="s">
        <v>432</v>
      </c>
      <c r="L283" s="467"/>
      <c r="M283" s="465"/>
      <c r="N283" s="468"/>
    </row>
    <row r="284" spans="1:14">
      <c r="A284" s="462" t="s">
        <v>433</v>
      </c>
      <c r="B284" s="467"/>
      <c r="C284" s="464"/>
      <c r="D284" s="465"/>
      <c r="E284" s="465"/>
      <c r="F284" s="465"/>
      <c r="G284" s="465"/>
      <c r="H284" s="465"/>
      <c r="I284" s="465"/>
      <c r="J284" s="465"/>
      <c r="K284" s="467" t="s">
        <v>434</v>
      </c>
      <c r="L284" s="467"/>
      <c r="M284" s="465"/>
      <c r="N284" s="468"/>
    </row>
    <row r="285" spans="1:14">
      <c r="A285" s="462" t="s">
        <v>435</v>
      </c>
      <c r="B285" s="467"/>
      <c r="C285" s="469"/>
      <c r="D285" s="465"/>
      <c r="E285" s="465"/>
      <c r="F285" s="465"/>
      <c r="G285" s="465"/>
      <c r="H285" s="465"/>
      <c r="I285" s="465"/>
      <c r="J285" s="465" t="s">
        <v>436</v>
      </c>
      <c r="K285" s="467"/>
      <c r="L285" s="467"/>
      <c r="M285" s="465"/>
      <c r="N285" s="468"/>
    </row>
    <row r="286" spans="1:14">
      <c r="A286" s="470" t="s">
        <v>443</v>
      </c>
      <c r="B286" s="471"/>
      <c r="C286" s="472"/>
      <c r="D286" s="473"/>
      <c r="E286" s="473"/>
      <c r="F286" s="473"/>
      <c r="G286" s="473"/>
      <c r="H286" s="473"/>
      <c r="I286" s="473"/>
      <c r="J286" s="473"/>
      <c r="K286" s="471"/>
      <c r="L286" s="471"/>
      <c r="M286" s="473"/>
      <c r="N286" s="474"/>
    </row>
    <row r="287" spans="1:14">
      <c r="A287" s="817" t="s">
        <v>438</v>
      </c>
      <c r="B287" s="818"/>
      <c r="C287" s="818"/>
      <c r="D287" s="818"/>
      <c r="E287" s="818"/>
      <c r="F287" s="818"/>
      <c r="G287" s="818"/>
      <c r="H287" s="818"/>
      <c r="I287" s="818"/>
      <c r="J287" s="818"/>
      <c r="K287" s="818"/>
      <c r="L287" s="818"/>
      <c r="M287" s="818"/>
      <c r="N287" s="819"/>
    </row>
    <row r="288" spans="1:14">
      <c r="A288" s="820" t="s">
        <v>464</v>
      </c>
      <c r="B288" s="821"/>
      <c r="C288" s="821"/>
      <c r="D288" s="821"/>
      <c r="E288" s="821"/>
      <c r="F288" s="821"/>
      <c r="G288" s="821"/>
      <c r="H288" s="821"/>
      <c r="I288" s="821"/>
      <c r="J288" s="821"/>
      <c r="K288" s="821"/>
      <c r="L288" s="821"/>
      <c r="M288" s="821"/>
      <c r="N288" s="822"/>
    </row>
    <row r="289" spans="1:14">
      <c r="A289" s="820"/>
      <c r="B289" s="821"/>
      <c r="C289" s="821"/>
      <c r="D289" s="821"/>
      <c r="E289" s="821"/>
      <c r="F289" s="821"/>
      <c r="G289" s="821"/>
      <c r="H289" s="821"/>
      <c r="I289" s="821"/>
      <c r="J289" s="821"/>
      <c r="K289" s="821"/>
      <c r="L289" s="821"/>
      <c r="M289" s="821"/>
      <c r="N289" s="822"/>
    </row>
    <row r="290" spans="1:14">
      <c r="A290" s="823" t="s">
        <v>439</v>
      </c>
      <c r="B290" s="824"/>
      <c r="C290" s="824"/>
      <c r="D290" s="824"/>
      <c r="E290" s="824"/>
      <c r="F290" s="824"/>
      <c r="G290" s="824"/>
      <c r="H290" s="824"/>
      <c r="I290" s="824"/>
      <c r="J290" s="824"/>
      <c r="K290" s="824"/>
      <c r="L290" s="824"/>
      <c r="M290" s="824"/>
      <c r="N290" s="825"/>
    </row>
    <row r="291" spans="1:14" ht="16.5" thickBot="1">
      <c r="A291" s="475"/>
      <c r="B291" s="476"/>
      <c r="C291" s="476"/>
      <c r="D291" s="476"/>
      <c r="E291" s="476"/>
      <c r="F291" s="476"/>
      <c r="G291" s="476"/>
      <c r="H291" s="476"/>
      <c r="I291" s="826"/>
      <c r="J291" s="826"/>
      <c r="K291" s="826"/>
      <c r="L291" s="826"/>
      <c r="M291" s="826"/>
      <c r="N291" s="461"/>
    </row>
    <row r="292" spans="1:14" ht="16.5" thickBot="1">
      <c r="A292" s="475"/>
      <c r="B292" s="476"/>
      <c r="C292" s="477" t="s">
        <v>375</v>
      </c>
      <c r="D292" s="477" t="s">
        <v>376</v>
      </c>
      <c r="E292" s="477" t="s">
        <v>377</v>
      </c>
      <c r="F292" s="477" t="s">
        <v>378</v>
      </c>
      <c r="G292" s="477" t="s">
        <v>379</v>
      </c>
      <c r="H292" s="477" t="s">
        <v>380</v>
      </c>
      <c r="I292" s="477" t="s">
        <v>381</v>
      </c>
      <c r="J292" s="477" t="s">
        <v>382</v>
      </c>
      <c r="K292" s="477" t="s">
        <v>383</v>
      </c>
      <c r="L292" s="477" t="s">
        <v>384</v>
      </c>
      <c r="M292" s="477" t="s">
        <v>385</v>
      </c>
      <c r="N292" s="478" t="s">
        <v>386</v>
      </c>
    </row>
    <row r="293" spans="1:14">
      <c r="A293" s="804" t="s">
        <v>440</v>
      </c>
      <c r="B293" s="805"/>
      <c r="C293" s="479">
        <f>'MAPA DE RIESGOS'!D44</f>
        <v>164</v>
      </c>
      <c r="D293" s="479">
        <f>'MAPA DE RIESGOS'!F44</f>
        <v>153</v>
      </c>
      <c r="E293" s="479">
        <f>'MAPA DE RIESGOS'!H44</f>
        <v>179</v>
      </c>
      <c r="F293" s="480">
        <f>'MAPA DE RIESGOS'!J44</f>
        <v>138</v>
      </c>
      <c r="G293" s="480">
        <f>'MAPA DE RIESGOS'!L44</f>
        <v>149</v>
      </c>
      <c r="H293" s="575">
        <f>'MAPA DE RIESGOS'!N44</f>
        <v>188</v>
      </c>
      <c r="I293" s="479">
        <f>'MAPA DE RIESGOS'!P44</f>
        <v>198</v>
      </c>
      <c r="J293" s="479"/>
      <c r="K293" s="479"/>
      <c r="L293" s="479"/>
      <c r="M293" s="480"/>
      <c r="N293" s="480"/>
    </row>
    <row r="294" spans="1:14" ht="16.5" thickBot="1">
      <c r="A294" s="806" t="s">
        <v>441</v>
      </c>
      <c r="B294" s="807"/>
      <c r="C294" s="481">
        <f>'MAPA DE RIESGOS'!D45</f>
        <v>164</v>
      </c>
      <c r="D294" s="481">
        <f>'MAPA DE RIESGOS'!F45</f>
        <v>156</v>
      </c>
      <c r="E294" s="481">
        <f>'MAPA DE RIESGOS'!H45</f>
        <v>179</v>
      </c>
      <c r="F294" s="482">
        <f>'MAPA DE RIESGOS'!J45</f>
        <v>139</v>
      </c>
      <c r="G294" s="482">
        <f>'MAPA DE RIESGOS'!L45</f>
        <v>149</v>
      </c>
      <c r="H294" s="576">
        <f>'MAPA DE RIESGOS'!N45</f>
        <v>188</v>
      </c>
      <c r="I294" s="481">
        <f>'MAPA DE RIESGOS'!P45</f>
        <v>199</v>
      </c>
      <c r="J294" s="481"/>
      <c r="K294" s="481"/>
      <c r="L294" s="481"/>
      <c r="M294" s="482"/>
      <c r="N294" s="482"/>
    </row>
    <row r="295" spans="1:14" ht="16.5" thickBot="1">
      <c r="A295" s="808" t="s">
        <v>442</v>
      </c>
      <c r="B295" s="809"/>
      <c r="C295" s="483">
        <f t="shared" ref="C295:N295" si="13">C293/C294</f>
        <v>1</v>
      </c>
      <c r="D295" s="483">
        <f t="shared" si="13"/>
        <v>0.98076923076923073</v>
      </c>
      <c r="E295" s="483">
        <f t="shared" si="13"/>
        <v>1</v>
      </c>
      <c r="F295" s="483">
        <f t="shared" si="13"/>
        <v>0.9928057553956835</v>
      </c>
      <c r="G295" s="483">
        <f t="shared" si="13"/>
        <v>1</v>
      </c>
      <c r="H295" s="483">
        <f t="shared" si="13"/>
        <v>1</v>
      </c>
      <c r="I295" s="483">
        <f t="shared" si="13"/>
        <v>0.99497487437185927</v>
      </c>
      <c r="J295" s="483" t="e">
        <f t="shared" si="13"/>
        <v>#DIV/0!</v>
      </c>
      <c r="K295" s="483" t="e">
        <f t="shared" si="13"/>
        <v>#DIV/0!</v>
      </c>
      <c r="L295" s="483" t="e">
        <f t="shared" si="13"/>
        <v>#DIV/0!</v>
      </c>
      <c r="M295" s="483" t="e">
        <f t="shared" si="13"/>
        <v>#DIV/0!</v>
      </c>
      <c r="N295" s="483" t="e">
        <f t="shared" si="13"/>
        <v>#DIV/0!</v>
      </c>
    </row>
    <row r="296" spans="1:14" ht="36.75" thickBot="1">
      <c r="A296" s="762"/>
      <c r="B296" s="846"/>
      <c r="C296" s="846"/>
      <c r="D296" s="846"/>
      <c r="E296" s="846"/>
      <c r="F296" s="846"/>
      <c r="G296" s="846"/>
      <c r="H296" s="846"/>
      <c r="I296" s="846"/>
      <c r="J296" s="846"/>
      <c r="K296" s="846"/>
      <c r="L296" s="846"/>
      <c r="M296" s="846"/>
      <c r="N296" s="847"/>
    </row>
    <row r="297" spans="1:14">
      <c r="A297" s="827"/>
      <c r="B297" s="828"/>
      <c r="C297" s="828"/>
      <c r="D297" s="828"/>
      <c r="E297" s="833" t="s">
        <v>423</v>
      </c>
      <c r="F297" s="833"/>
      <c r="G297" s="833"/>
      <c r="H297" s="833"/>
      <c r="I297" s="833"/>
      <c r="J297" s="833"/>
      <c r="K297" s="835" t="s">
        <v>444</v>
      </c>
      <c r="L297" s="833"/>
      <c r="M297" s="833"/>
      <c r="N297" s="836"/>
    </row>
    <row r="298" spans="1:14">
      <c r="A298" s="829"/>
      <c r="B298" s="830"/>
      <c r="C298" s="830"/>
      <c r="D298" s="830"/>
      <c r="E298" s="834"/>
      <c r="F298" s="834"/>
      <c r="G298" s="834"/>
      <c r="H298" s="834"/>
      <c r="I298" s="834"/>
      <c r="J298" s="834"/>
      <c r="K298" s="837"/>
      <c r="L298" s="834"/>
      <c r="M298" s="834"/>
      <c r="N298" s="838"/>
    </row>
    <row r="299" spans="1:14">
      <c r="A299" s="829"/>
      <c r="B299" s="830"/>
      <c r="C299" s="830"/>
      <c r="D299" s="830"/>
      <c r="E299" s="839" t="s">
        <v>425</v>
      </c>
      <c r="F299" s="839"/>
      <c r="G299" s="839"/>
      <c r="H299" s="839" t="s">
        <v>426</v>
      </c>
      <c r="I299" s="839"/>
      <c r="J299" s="839"/>
      <c r="K299" s="841" t="s">
        <v>427</v>
      </c>
      <c r="L299" s="842"/>
      <c r="M299" s="842"/>
      <c r="N299" s="843"/>
    </row>
    <row r="300" spans="1:14" ht="16.5" thickBot="1">
      <c r="A300" s="831"/>
      <c r="B300" s="832"/>
      <c r="C300" s="832"/>
      <c r="D300" s="832"/>
      <c r="E300" s="840"/>
      <c r="F300" s="840"/>
      <c r="G300" s="840"/>
      <c r="H300" s="840"/>
      <c r="I300" s="840"/>
      <c r="J300" s="840"/>
      <c r="K300" s="844" t="s">
        <v>428</v>
      </c>
      <c r="L300" s="844"/>
      <c r="M300" s="844"/>
      <c r="N300" s="845"/>
    </row>
    <row r="301" spans="1:14">
      <c r="A301" s="459"/>
      <c r="B301" s="460"/>
      <c r="C301" s="460"/>
      <c r="D301" s="460"/>
      <c r="E301" s="460"/>
      <c r="F301" s="460"/>
      <c r="G301" s="460"/>
      <c r="H301" s="460"/>
      <c r="I301" s="460"/>
      <c r="J301" s="460"/>
      <c r="K301" s="460"/>
      <c r="L301" s="460"/>
      <c r="M301" s="460"/>
      <c r="N301" s="461"/>
    </row>
    <row r="302" spans="1:14">
      <c r="A302" s="462" t="s">
        <v>373</v>
      </c>
      <c r="B302" s="484">
        <v>2017</v>
      </c>
      <c r="C302" s="464"/>
      <c r="D302" s="465"/>
      <c r="E302" s="465"/>
      <c r="F302" s="465"/>
      <c r="G302" s="466"/>
      <c r="H302" s="465"/>
      <c r="I302" s="465"/>
      <c r="J302" s="465"/>
      <c r="K302" s="467" t="s">
        <v>429</v>
      </c>
      <c r="L302" s="467"/>
      <c r="M302" s="465"/>
      <c r="N302" s="468"/>
    </row>
    <row r="303" spans="1:14">
      <c r="A303" s="462" t="s">
        <v>430</v>
      </c>
      <c r="B303" s="467"/>
      <c r="C303" s="464"/>
      <c r="D303" s="465"/>
      <c r="E303" s="465"/>
      <c r="F303" s="465"/>
      <c r="G303" s="466"/>
      <c r="H303" s="465"/>
      <c r="I303" s="465"/>
      <c r="J303" s="465"/>
      <c r="K303" s="467"/>
      <c r="L303" s="467"/>
      <c r="M303" s="465"/>
      <c r="N303" s="468"/>
    </row>
    <row r="304" spans="1:14">
      <c r="A304" s="813" t="s">
        <v>431</v>
      </c>
      <c r="B304" s="814"/>
      <c r="C304" s="814"/>
      <c r="D304" s="815" t="s">
        <v>465</v>
      </c>
      <c r="E304" s="815"/>
      <c r="F304" s="815"/>
      <c r="G304" s="815"/>
      <c r="H304" s="815"/>
      <c r="I304" s="815"/>
      <c r="J304" s="816"/>
      <c r="K304" s="467" t="s">
        <v>432</v>
      </c>
      <c r="L304" s="467"/>
      <c r="M304" s="465"/>
      <c r="N304" s="468"/>
    </row>
    <row r="305" spans="1:14">
      <c r="A305" s="462" t="s">
        <v>433</v>
      </c>
      <c r="B305" s="467"/>
      <c r="C305" s="464"/>
      <c r="D305" s="465"/>
      <c r="E305" s="465"/>
      <c r="F305" s="465"/>
      <c r="G305" s="465"/>
      <c r="H305" s="465"/>
      <c r="I305" s="465"/>
      <c r="J305" s="465"/>
      <c r="K305" s="467" t="s">
        <v>434</v>
      </c>
      <c r="L305" s="467"/>
      <c r="M305" s="465"/>
      <c r="N305" s="468"/>
    </row>
    <row r="306" spans="1:14">
      <c r="A306" s="462" t="s">
        <v>435</v>
      </c>
      <c r="B306" s="467"/>
      <c r="C306" s="469"/>
      <c r="D306" s="465"/>
      <c r="E306" s="465"/>
      <c r="F306" s="465"/>
      <c r="G306" s="465"/>
      <c r="H306" s="465"/>
      <c r="I306" s="465"/>
      <c r="J306" s="465" t="s">
        <v>436</v>
      </c>
      <c r="K306" s="467"/>
      <c r="L306" s="467"/>
      <c r="M306" s="465"/>
      <c r="N306" s="468"/>
    </row>
    <row r="307" spans="1:14">
      <c r="A307" s="470" t="s">
        <v>443</v>
      </c>
      <c r="B307" s="471"/>
      <c r="C307" s="472"/>
      <c r="D307" s="473"/>
      <c r="E307" s="473"/>
      <c r="F307" s="473"/>
      <c r="G307" s="473"/>
      <c r="H307" s="473"/>
      <c r="I307" s="473"/>
      <c r="J307" s="473"/>
      <c r="K307" s="471"/>
      <c r="L307" s="471"/>
      <c r="M307" s="473"/>
      <c r="N307" s="474"/>
    </row>
    <row r="308" spans="1:14">
      <c r="A308" s="817" t="s">
        <v>438</v>
      </c>
      <c r="B308" s="818"/>
      <c r="C308" s="818"/>
      <c r="D308" s="818"/>
      <c r="E308" s="818"/>
      <c r="F308" s="818"/>
      <c r="G308" s="818"/>
      <c r="H308" s="818"/>
      <c r="I308" s="818"/>
      <c r="J308" s="818"/>
      <c r="K308" s="818"/>
      <c r="L308" s="818"/>
      <c r="M308" s="818"/>
      <c r="N308" s="819"/>
    </row>
    <row r="309" spans="1:14">
      <c r="A309" s="854" t="s">
        <v>465</v>
      </c>
      <c r="B309" s="855"/>
      <c r="C309" s="855"/>
      <c r="D309" s="855"/>
      <c r="E309" s="855"/>
      <c r="F309" s="855"/>
      <c r="G309" s="855"/>
      <c r="H309" s="855"/>
      <c r="I309" s="855"/>
      <c r="J309" s="855"/>
      <c r="K309" s="855"/>
      <c r="L309" s="855"/>
      <c r="M309" s="855"/>
      <c r="N309" s="856"/>
    </row>
    <row r="310" spans="1:14">
      <c r="A310" s="854"/>
      <c r="B310" s="855"/>
      <c r="C310" s="855"/>
      <c r="D310" s="855"/>
      <c r="E310" s="855"/>
      <c r="F310" s="855"/>
      <c r="G310" s="855"/>
      <c r="H310" s="855"/>
      <c r="I310" s="855"/>
      <c r="J310" s="855"/>
      <c r="K310" s="855"/>
      <c r="L310" s="855"/>
      <c r="M310" s="855"/>
      <c r="N310" s="856"/>
    </row>
    <row r="311" spans="1:14">
      <c r="A311" s="823" t="s">
        <v>439</v>
      </c>
      <c r="B311" s="824"/>
      <c r="C311" s="824"/>
      <c r="D311" s="824"/>
      <c r="E311" s="824"/>
      <c r="F311" s="824"/>
      <c r="G311" s="824"/>
      <c r="H311" s="824"/>
      <c r="I311" s="824"/>
      <c r="J311" s="824"/>
      <c r="K311" s="824"/>
      <c r="L311" s="824"/>
      <c r="M311" s="824"/>
      <c r="N311" s="825"/>
    </row>
    <row r="312" spans="1:14" ht="16.5" thickBot="1">
      <c r="A312" s="475"/>
      <c r="B312" s="476"/>
      <c r="C312" s="476"/>
      <c r="D312" s="476"/>
      <c r="E312" s="476"/>
      <c r="F312" s="476"/>
      <c r="G312" s="476"/>
      <c r="H312" s="476"/>
      <c r="I312" s="826"/>
      <c r="J312" s="826"/>
      <c r="K312" s="826"/>
      <c r="L312" s="826"/>
      <c r="M312" s="826"/>
      <c r="N312" s="461"/>
    </row>
    <row r="313" spans="1:14" ht="16.5" thickBot="1">
      <c r="A313" s="475"/>
      <c r="B313" s="476"/>
      <c r="C313" s="477" t="s">
        <v>375</v>
      </c>
      <c r="D313" s="477" t="s">
        <v>376</v>
      </c>
      <c r="E313" s="477" t="s">
        <v>377</v>
      </c>
      <c r="F313" s="477" t="s">
        <v>378</v>
      </c>
      <c r="G313" s="477" t="s">
        <v>379</v>
      </c>
      <c r="H313" s="477" t="s">
        <v>380</v>
      </c>
      <c r="I313" s="477" t="s">
        <v>381</v>
      </c>
      <c r="J313" s="477" t="s">
        <v>382</v>
      </c>
      <c r="K313" s="477" t="s">
        <v>383</v>
      </c>
      <c r="L313" s="477" t="s">
        <v>384</v>
      </c>
      <c r="M313" s="477" t="s">
        <v>385</v>
      </c>
      <c r="N313" s="478" t="s">
        <v>386</v>
      </c>
    </row>
    <row r="314" spans="1:14">
      <c r="A314" s="804" t="s">
        <v>440</v>
      </c>
      <c r="B314" s="805"/>
      <c r="C314" s="479">
        <f>'MAPA DE RIESGOS'!D47</f>
        <v>164</v>
      </c>
      <c r="D314" s="479">
        <f>'MAPA DE RIESGOS'!F44</f>
        <v>153</v>
      </c>
      <c r="E314" s="479">
        <f>'MAPA DE RIESGOS'!H47</f>
        <v>178</v>
      </c>
      <c r="F314" s="480">
        <f>'MAPA DE RIESGOS'!J47</f>
        <v>139</v>
      </c>
      <c r="G314" s="480">
        <f>'MAPA DE RIESGOS'!L47</f>
        <v>149</v>
      </c>
      <c r="H314" s="575">
        <f>'MAPA DE RIESGOS'!N47</f>
        <v>187</v>
      </c>
      <c r="I314" s="479">
        <f>'MAPA DE RIESGOS'!P47</f>
        <v>198</v>
      </c>
      <c r="J314" s="479"/>
      <c r="K314" s="479"/>
      <c r="L314" s="479"/>
      <c r="M314" s="480"/>
      <c r="N314" s="480"/>
    </row>
    <row r="315" spans="1:14" ht="16.5" thickBot="1">
      <c r="A315" s="806" t="s">
        <v>441</v>
      </c>
      <c r="B315" s="807"/>
      <c r="C315" s="481">
        <f>'MAPA DE RIESGOS'!D48</f>
        <v>164</v>
      </c>
      <c r="D315" s="481">
        <f>'MAPA DE RIESGOS'!F45</f>
        <v>156</v>
      </c>
      <c r="E315" s="481">
        <f>'MAPA DE RIESGOS'!H48</f>
        <v>179</v>
      </c>
      <c r="F315" s="482">
        <f>'MAPA DE RIESGOS'!J48</f>
        <v>139</v>
      </c>
      <c r="G315" s="482">
        <f>'MAPA DE RIESGOS'!L48</f>
        <v>149</v>
      </c>
      <c r="H315" s="576">
        <f>'MAPA DE RIESGOS'!N48</f>
        <v>188</v>
      </c>
      <c r="I315" s="481">
        <f>'MAPA DE RIESGOS'!P48</f>
        <v>199</v>
      </c>
      <c r="J315" s="481"/>
      <c r="K315" s="481"/>
      <c r="L315" s="481"/>
      <c r="M315" s="482"/>
      <c r="N315" s="482"/>
    </row>
    <row r="316" spans="1:14" ht="16.5" thickBot="1">
      <c r="A316" s="808" t="s">
        <v>442</v>
      </c>
      <c r="B316" s="809"/>
      <c r="C316" s="483">
        <f t="shared" ref="C316:N316" si="14">C314/C315</f>
        <v>1</v>
      </c>
      <c r="D316" s="483">
        <f t="shared" si="14"/>
        <v>0.98076923076923073</v>
      </c>
      <c r="E316" s="483">
        <f t="shared" si="14"/>
        <v>0.994413407821229</v>
      </c>
      <c r="F316" s="483">
        <f t="shared" si="14"/>
        <v>1</v>
      </c>
      <c r="G316" s="483">
        <f t="shared" si="14"/>
        <v>1</v>
      </c>
      <c r="H316" s="483">
        <f t="shared" si="14"/>
        <v>0.99468085106382975</v>
      </c>
      <c r="I316" s="483">
        <f t="shared" si="14"/>
        <v>0.99497487437185927</v>
      </c>
      <c r="J316" s="483" t="e">
        <f t="shared" si="14"/>
        <v>#DIV/0!</v>
      </c>
      <c r="K316" s="483" t="e">
        <f t="shared" si="14"/>
        <v>#DIV/0!</v>
      </c>
      <c r="L316" s="483" t="e">
        <f t="shared" si="14"/>
        <v>#DIV/0!</v>
      </c>
      <c r="M316" s="483" t="e">
        <f t="shared" si="14"/>
        <v>#DIV/0!</v>
      </c>
      <c r="N316" s="483" t="e">
        <f t="shared" si="14"/>
        <v>#DIV/0!</v>
      </c>
    </row>
    <row r="317" spans="1:14" ht="36.75" thickBot="1">
      <c r="A317" s="762"/>
      <c r="B317" s="846"/>
      <c r="C317" s="846"/>
      <c r="D317" s="846"/>
      <c r="E317" s="846"/>
      <c r="F317" s="846"/>
      <c r="G317" s="846"/>
      <c r="H317" s="846"/>
      <c r="I317" s="846"/>
      <c r="J317" s="846"/>
      <c r="K317" s="846"/>
      <c r="L317" s="846"/>
      <c r="M317" s="846"/>
      <c r="N317" s="847"/>
    </row>
    <row r="318" spans="1:14">
      <c r="A318" s="827"/>
      <c r="B318" s="828"/>
      <c r="C318" s="828"/>
      <c r="D318" s="828"/>
      <c r="E318" s="833" t="s">
        <v>423</v>
      </c>
      <c r="F318" s="833"/>
      <c r="G318" s="833"/>
      <c r="H318" s="833"/>
      <c r="I318" s="833"/>
      <c r="J318" s="833"/>
      <c r="K318" s="835" t="s">
        <v>444</v>
      </c>
      <c r="L318" s="833"/>
      <c r="M318" s="833"/>
      <c r="N318" s="836"/>
    </row>
    <row r="319" spans="1:14">
      <c r="A319" s="829"/>
      <c r="B319" s="830"/>
      <c r="C319" s="830"/>
      <c r="D319" s="830"/>
      <c r="E319" s="834"/>
      <c r="F319" s="834"/>
      <c r="G319" s="834"/>
      <c r="H319" s="834"/>
      <c r="I319" s="834"/>
      <c r="J319" s="834"/>
      <c r="K319" s="837"/>
      <c r="L319" s="834"/>
      <c r="M319" s="834"/>
      <c r="N319" s="838"/>
    </row>
    <row r="320" spans="1:14">
      <c r="A320" s="829"/>
      <c r="B320" s="830"/>
      <c r="C320" s="830"/>
      <c r="D320" s="830"/>
      <c r="E320" s="839" t="s">
        <v>425</v>
      </c>
      <c r="F320" s="839"/>
      <c r="G320" s="839"/>
      <c r="H320" s="839" t="s">
        <v>426</v>
      </c>
      <c r="I320" s="839"/>
      <c r="J320" s="839"/>
      <c r="K320" s="841" t="s">
        <v>427</v>
      </c>
      <c r="L320" s="842"/>
      <c r="M320" s="842"/>
      <c r="N320" s="843"/>
    </row>
    <row r="321" spans="1:14" ht="16.5" thickBot="1">
      <c r="A321" s="831"/>
      <c r="B321" s="832"/>
      <c r="C321" s="832"/>
      <c r="D321" s="832"/>
      <c r="E321" s="840"/>
      <c r="F321" s="840"/>
      <c r="G321" s="840"/>
      <c r="H321" s="840"/>
      <c r="I321" s="840"/>
      <c r="J321" s="840"/>
      <c r="K321" s="844" t="s">
        <v>428</v>
      </c>
      <c r="L321" s="844"/>
      <c r="M321" s="844"/>
      <c r="N321" s="845"/>
    </row>
    <row r="322" spans="1:14">
      <c r="A322" s="459"/>
      <c r="B322" s="460"/>
      <c r="C322" s="460"/>
      <c r="D322" s="460"/>
      <c r="E322" s="460"/>
      <c r="F322" s="460"/>
      <c r="G322" s="460"/>
      <c r="H322" s="460"/>
      <c r="I322" s="460"/>
      <c r="J322" s="460"/>
      <c r="K322" s="460"/>
      <c r="L322" s="460"/>
      <c r="M322" s="460"/>
      <c r="N322" s="461"/>
    </row>
    <row r="323" spans="1:14">
      <c r="A323" s="462" t="s">
        <v>373</v>
      </c>
      <c r="B323" s="484">
        <v>2017</v>
      </c>
      <c r="C323" s="464"/>
      <c r="D323" s="465"/>
      <c r="E323" s="465"/>
      <c r="F323" s="465"/>
      <c r="G323" s="466"/>
      <c r="H323" s="465"/>
      <c r="I323" s="465"/>
      <c r="J323" s="465"/>
      <c r="K323" s="467" t="s">
        <v>429</v>
      </c>
      <c r="L323" s="467"/>
      <c r="M323" s="465"/>
      <c r="N323" s="468"/>
    </row>
    <row r="324" spans="1:14">
      <c r="A324" s="462" t="s">
        <v>430</v>
      </c>
      <c r="B324" s="467"/>
      <c r="C324" s="464"/>
      <c r="D324" s="465"/>
      <c r="E324" s="465"/>
      <c r="F324" s="465"/>
      <c r="G324" s="466"/>
      <c r="H324" s="465"/>
      <c r="I324" s="465"/>
      <c r="J324" s="465"/>
      <c r="K324" s="467"/>
      <c r="L324" s="467"/>
      <c r="M324" s="465"/>
      <c r="N324" s="468"/>
    </row>
    <row r="325" spans="1:14">
      <c r="A325" s="813" t="s">
        <v>431</v>
      </c>
      <c r="B325" s="814"/>
      <c r="C325" s="814"/>
      <c r="D325" s="815" t="s">
        <v>466</v>
      </c>
      <c r="E325" s="815"/>
      <c r="F325" s="815"/>
      <c r="G325" s="815"/>
      <c r="H325" s="815"/>
      <c r="I325" s="815"/>
      <c r="J325" s="816"/>
      <c r="K325" s="467" t="s">
        <v>432</v>
      </c>
      <c r="L325" s="467"/>
      <c r="M325" s="465"/>
      <c r="N325" s="468"/>
    </row>
    <row r="326" spans="1:14">
      <c r="A326" s="462" t="s">
        <v>433</v>
      </c>
      <c r="B326" s="467"/>
      <c r="C326" s="464"/>
      <c r="D326" s="465"/>
      <c r="E326" s="465"/>
      <c r="F326" s="465"/>
      <c r="G326" s="465"/>
      <c r="H326" s="465"/>
      <c r="I326" s="465"/>
      <c r="J326" s="465"/>
      <c r="K326" s="467" t="s">
        <v>434</v>
      </c>
      <c r="L326" s="467"/>
      <c r="M326" s="465"/>
      <c r="N326" s="468"/>
    </row>
    <row r="327" spans="1:14">
      <c r="A327" s="462" t="s">
        <v>435</v>
      </c>
      <c r="B327" s="467"/>
      <c r="C327" s="469"/>
      <c r="D327" s="465"/>
      <c r="E327" s="465"/>
      <c r="F327" s="465"/>
      <c r="G327" s="465"/>
      <c r="H327" s="465"/>
      <c r="I327" s="465"/>
      <c r="J327" s="465" t="s">
        <v>436</v>
      </c>
      <c r="K327" s="467"/>
      <c r="L327" s="467"/>
      <c r="M327" s="465"/>
      <c r="N327" s="468"/>
    </row>
    <row r="328" spans="1:14">
      <c r="A328" s="470" t="s">
        <v>443</v>
      </c>
      <c r="B328" s="471"/>
      <c r="C328" s="472"/>
      <c r="D328" s="473"/>
      <c r="E328" s="473"/>
      <c r="F328" s="473"/>
      <c r="G328" s="473"/>
      <c r="H328" s="473"/>
      <c r="I328" s="473"/>
      <c r="J328" s="473"/>
      <c r="K328" s="471"/>
      <c r="L328" s="471"/>
      <c r="M328" s="473"/>
      <c r="N328" s="474"/>
    </row>
    <row r="329" spans="1:14">
      <c r="A329" s="817" t="s">
        <v>438</v>
      </c>
      <c r="B329" s="818"/>
      <c r="C329" s="818"/>
      <c r="D329" s="818"/>
      <c r="E329" s="818"/>
      <c r="F329" s="818"/>
      <c r="G329" s="818"/>
      <c r="H329" s="818"/>
      <c r="I329" s="818"/>
      <c r="J329" s="818"/>
      <c r="K329" s="818"/>
      <c r="L329" s="818"/>
      <c r="M329" s="818"/>
      <c r="N329" s="819"/>
    </row>
    <row r="330" spans="1:14">
      <c r="A330" s="820" t="s">
        <v>466</v>
      </c>
      <c r="B330" s="851"/>
      <c r="C330" s="851"/>
      <c r="D330" s="851"/>
      <c r="E330" s="851"/>
      <c r="F330" s="851"/>
      <c r="G330" s="851"/>
      <c r="H330" s="851"/>
      <c r="I330" s="851"/>
      <c r="J330" s="851"/>
      <c r="K330" s="851"/>
      <c r="L330" s="851"/>
      <c r="M330" s="851"/>
      <c r="N330" s="852"/>
    </row>
    <row r="331" spans="1:14">
      <c r="A331" s="853"/>
      <c r="B331" s="851"/>
      <c r="C331" s="851"/>
      <c r="D331" s="851"/>
      <c r="E331" s="851"/>
      <c r="F331" s="851"/>
      <c r="G331" s="851"/>
      <c r="H331" s="851"/>
      <c r="I331" s="851"/>
      <c r="J331" s="851"/>
      <c r="K331" s="851"/>
      <c r="L331" s="851"/>
      <c r="M331" s="851"/>
      <c r="N331" s="852"/>
    </row>
    <row r="332" spans="1:14">
      <c r="A332" s="823" t="s">
        <v>439</v>
      </c>
      <c r="B332" s="824"/>
      <c r="C332" s="824"/>
      <c r="D332" s="824"/>
      <c r="E332" s="824"/>
      <c r="F332" s="824"/>
      <c r="G332" s="824"/>
      <c r="H332" s="824"/>
      <c r="I332" s="824"/>
      <c r="J332" s="824"/>
      <c r="K332" s="824"/>
      <c r="L332" s="824"/>
      <c r="M332" s="824"/>
      <c r="N332" s="825"/>
    </row>
    <row r="333" spans="1:14" ht="16.5" thickBot="1">
      <c r="A333" s="475"/>
      <c r="B333" s="476"/>
      <c r="C333" s="476"/>
      <c r="D333" s="476"/>
      <c r="E333" s="476"/>
      <c r="F333" s="476"/>
      <c r="G333" s="476"/>
      <c r="H333" s="476"/>
      <c r="I333" s="826"/>
      <c r="J333" s="826"/>
      <c r="K333" s="826"/>
      <c r="L333" s="826"/>
      <c r="M333" s="826"/>
      <c r="N333" s="461"/>
    </row>
    <row r="334" spans="1:14" ht="16.5" thickBot="1">
      <c r="A334" s="475"/>
      <c r="B334" s="476"/>
      <c r="C334" s="477" t="s">
        <v>375</v>
      </c>
      <c r="D334" s="477" t="s">
        <v>376</v>
      </c>
      <c r="E334" s="477" t="s">
        <v>377</v>
      </c>
      <c r="F334" s="477" t="s">
        <v>378</v>
      </c>
      <c r="G334" s="477" t="s">
        <v>379</v>
      </c>
      <c r="H334" s="477" t="s">
        <v>380</v>
      </c>
      <c r="I334" s="477" t="s">
        <v>381</v>
      </c>
      <c r="J334" s="477" t="s">
        <v>382</v>
      </c>
      <c r="K334" s="477" t="s">
        <v>383</v>
      </c>
      <c r="L334" s="477" t="s">
        <v>384</v>
      </c>
      <c r="M334" s="477" t="s">
        <v>385</v>
      </c>
      <c r="N334" s="478" t="s">
        <v>386</v>
      </c>
    </row>
    <row r="335" spans="1:14">
      <c r="A335" s="804" t="s">
        <v>440</v>
      </c>
      <c r="B335" s="805"/>
      <c r="C335" s="479">
        <f>'MAPA DE RIESGOS'!D50</f>
        <v>163</v>
      </c>
      <c r="D335" s="479">
        <f>'MAPA DE RIESGOS'!F50</f>
        <v>154</v>
      </c>
      <c r="E335" s="479">
        <f>'MAPA DE RIESGOS'!H50</f>
        <v>174</v>
      </c>
      <c r="F335" s="480">
        <f>'MAPA DE RIESGOS'!J50</f>
        <v>138</v>
      </c>
      <c r="G335" s="480">
        <f>'MAPA DE RIESGOS'!L50</f>
        <v>148</v>
      </c>
      <c r="H335" s="575">
        <f>'MAPA DE RIESGOS'!N50</f>
        <v>187</v>
      </c>
      <c r="I335" s="479">
        <f>'MAPA DE RIESGOS'!P50</f>
        <v>198</v>
      </c>
      <c r="J335" s="479"/>
      <c r="K335" s="479"/>
      <c r="L335" s="479"/>
      <c r="M335" s="480"/>
      <c r="N335" s="480"/>
    </row>
    <row r="336" spans="1:14" ht="16.5" thickBot="1">
      <c r="A336" s="806" t="s">
        <v>441</v>
      </c>
      <c r="B336" s="807"/>
      <c r="C336" s="481">
        <f>'MAPA DE RIESGOS'!D51</f>
        <v>164</v>
      </c>
      <c r="D336" s="481">
        <f>'MAPA DE RIESGOS'!F51</f>
        <v>156</v>
      </c>
      <c r="E336" s="481">
        <f>'MAPA DE RIESGOS'!H51</f>
        <v>179</v>
      </c>
      <c r="F336" s="482">
        <f>'MAPA DE RIESGOS'!J51</f>
        <v>139</v>
      </c>
      <c r="G336" s="482">
        <f>'MAPA DE RIESGOS'!L51</f>
        <v>149</v>
      </c>
      <c r="H336" s="576">
        <f>'MAPA DE RIESGOS'!N51</f>
        <v>188</v>
      </c>
      <c r="I336" s="481">
        <f>'MAPA DE RIESGOS'!P51</f>
        <v>199</v>
      </c>
      <c r="J336" s="481"/>
      <c r="K336" s="481"/>
      <c r="L336" s="481"/>
      <c r="M336" s="482"/>
      <c r="N336" s="482"/>
    </row>
    <row r="337" spans="1:14" ht="16.5" thickBot="1">
      <c r="A337" s="808" t="s">
        <v>442</v>
      </c>
      <c r="B337" s="809"/>
      <c r="C337" s="483">
        <f t="shared" ref="C337:N337" si="15">C335/C336</f>
        <v>0.99390243902439024</v>
      </c>
      <c r="D337" s="483">
        <f t="shared" si="15"/>
        <v>0.98717948717948723</v>
      </c>
      <c r="E337" s="483">
        <f t="shared" si="15"/>
        <v>0.97206703910614523</v>
      </c>
      <c r="F337" s="483">
        <f t="shared" si="15"/>
        <v>0.9928057553956835</v>
      </c>
      <c r="G337" s="483">
        <f t="shared" si="15"/>
        <v>0.99328859060402686</v>
      </c>
      <c r="H337" s="483">
        <f t="shared" si="15"/>
        <v>0.99468085106382975</v>
      </c>
      <c r="I337" s="483">
        <f t="shared" si="15"/>
        <v>0.99497487437185927</v>
      </c>
      <c r="J337" s="483" t="e">
        <f t="shared" si="15"/>
        <v>#DIV/0!</v>
      </c>
      <c r="K337" s="483" t="e">
        <f t="shared" si="15"/>
        <v>#DIV/0!</v>
      </c>
      <c r="L337" s="483" t="e">
        <f t="shared" si="15"/>
        <v>#DIV/0!</v>
      </c>
      <c r="M337" s="483" t="e">
        <f t="shared" si="15"/>
        <v>#DIV/0!</v>
      </c>
      <c r="N337" s="483" t="e">
        <f t="shared" si="15"/>
        <v>#DIV/0!</v>
      </c>
    </row>
    <row r="338" spans="1:14" ht="36.75" thickBot="1">
      <c r="A338" s="762"/>
      <c r="B338" s="846"/>
      <c r="C338" s="846"/>
      <c r="D338" s="846"/>
      <c r="E338" s="846"/>
      <c r="F338" s="846"/>
      <c r="G338" s="846"/>
      <c r="H338" s="846"/>
      <c r="I338" s="846"/>
      <c r="J338" s="846"/>
      <c r="K338" s="846"/>
      <c r="L338" s="846"/>
      <c r="M338" s="846"/>
      <c r="N338" s="847"/>
    </row>
    <row r="339" spans="1:14">
      <c r="A339" s="827"/>
      <c r="B339" s="828"/>
      <c r="C339" s="828"/>
      <c r="D339" s="828"/>
      <c r="E339" s="833" t="s">
        <v>423</v>
      </c>
      <c r="F339" s="833"/>
      <c r="G339" s="833"/>
      <c r="H339" s="833"/>
      <c r="I339" s="833"/>
      <c r="J339" s="833"/>
      <c r="K339" s="835" t="s">
        <v>444</v>
      </c>
      <c r="L339" s="833"/>
      <c r="M339" s="833"/>
      <c r="N339" s="836"/>
    </row>
    <row r="340" spans="1:14">
      <c r="A340" s="829"/>
      <c r="B340" s="830"/>
      <c r="C340" s="830"/>
      <c r="D340" s="830"/>
      <c r="E340" s="834"/>
      <c r="F340" s="834"/>
      <c r="G340" s="834"/>
      <c r="H340" s="834"/>
      <c r="I340" s="834"/>
      <c r="J340" s="834"/>
      <c r="K340" s="837"/>
      <c r="L340" s="834"/>
      <c r="M340" s="834"/>
      <c r="N340" s="838"/>
    </row>
    <row r="341" spans="1:14">
      <c r="A341" s="829"/>
      <c r="B341" s="830"/>
      <c r="C341" s="830"/>
      <c r="D341" s="830"/>
      <c r="E341" s="839" t="s">
        <v>425</v>
      </c>
      <c r="F341" s="839"/>
      <c r="G341" s="839"/>
      <c r="H341" s="839" t="s">
        <v>426</v>
      </c>
      <c r="I341" s="839"/>
      <c r="J341" s="839"/>
      <c r="K341" s="841" t="s">
        <v>427</v>
      </c>
      <c r="L341" s="842"/>
      <c r="M341" s="842"/>
      <c r="N341" s="843"/>
    </row>
    <row r="342" spans="1:14" ht="16.5" thickBot="1">
      <c r="A342" s="831"/>
      <c r="B342" s="832"/>
      <c r="C342" s="832"/>
      <c r="D342" s="832"/>
      <c r="E342" s="840"/>
      <c r="F342" s="840"/>
      <c r="G342" s="840"/>
      <c r="H342" s="840"/>
      <c r="I342" s="840"/>
      <c r="J342" s="840"/>
      <c r="K342" s="844" t="s">
        <v>428</v>
      </c>
      <c r="L342" s="844"/>
      <c r="M342" s="844"/>
      <c r="N342" s="845"/>
    </row>
    <row r="343" spans="1:14">
      <c r="A343" s="459"/>
      <c r="B343" s="460"/>
      <c r="C343" s="460"/>
      <c r="D343" s="460"/>
      <c r="E343" s="460"/>
      <c r="F343" s="460"/>
      <c r="G343" s="460"/>
      <c r="H343" s="460"/>
      <c r="I343" s="460"/>
      <c r="J343" s="460"/>
      <c r="K343" s="460"/>
      <c r="L343" s="460"/>
      <c r="M343" s="460"/>
      <c r="N343" s="461"/>
    </row>
    <row r="344" spans="1:14">
      <c r="A344" s="462" t="s">
        <v>373</v>
      </c>
      <c r="B344" s="484">
        <v>2017</v>
      </c>
      <c r="C344" s="464"/>
      <c r="D344" s="465"/>
      <c r="E344" s="465"/>
      <c r="F344" s="465"/>
      <c r="G344" s="466"/>
      <c r="H344" s="465"/>
      <c r="I344" s="465"/>
      <c r="J344" s="465"/>
      <c r="K344" s="467" t="s">
        <v>429</v>
      </c>
      <c r="L344" s="467"/>
      <c r="M344" s="465"/>
      <c r="N344" s="468"/>
    </row>
    <row r="345" spans="1:14">
      <c r="A345" s="462" t="s">
        <v>430</v>
      </c>
      <c r="B345" s="467"/>
      <c r="C345" s="464"/>
      <c r="D345" s="465"/>
      <c r="E345" s="465"/>
      <c r="F345" s="465"/>
      <c r="G345" s="466"/>
      <c r="H345" s="465"/>
      <c r="I345" s="465"/>
      <c r="J345" s="465"/>
      <c r="K345" s="467"/>
      <c r="L345" s="467"/>
      <c r="M345" s="465"/>
      <c r="N345" s="468"/>
    </row>
    <row r="346" spans="1:14">
      <c r="A346" s="813" t="s">
        <v>431</v>
      </c>
      <c r="B346" s="814"/>
      <c r="C346" s="814"/>
      <c r="D346" s="815" t="s">
        <v>467</v>
      </c>
      <c r="E346" s="815"/>
      <c r="F346" s="815"/>
      <c r="G346" s="815"/>
      <c r="H346" s="815"/>
      <c r="I346" s="815"/>
      <c r="J346" s="816"/>
      <c r="K346" s="467" t="s">
        <v>432</v>
      </c>
      <c r="L346" s="467"/>
      <c r="M346" s="465"/>
      <c r="N346" s="468"/>
    </row>
    <row r="347" spans="1:14">
      <c r="A347" s="462" t="s">
        <v>433</v>
      </c>
      <c r="B347" s="467"/>
      <c r="C347" s="464"/>
      <c r="D347" s="465"/>
      <c r="E347" s="465"/>
      <c r="F347" s="465"/>
      <c r="G347" s="465"/>
      <c r="H347" s="465"/>
      <c r="I347" s="465"/>
      <c r="J347" s="465"/>
      <c r="K347" s="467" t="s">
        <v>434</v>
      </c>
      <c r="L347" s="467"/>
      <c r="M347" s="465"/>
      <c r="N347" s="468"/>
    </row>
    <row r="348" spans="1:14">
      <c r="A348" s="462" t="s">
        <v>435</v>
      </c>
      <c r="B348" s="467"/>
      <c r="C348" s="469"/>
      <c r="D348" s="465"/>
      <c r="E348" s="465"/>
      <c r="F348" s="465"/>
      <c r="G348" s="465"/>
      <c r="H348" s="465"/>
      <c r="I348" s="465"/>
      <c r="J348" s="465" t="s">
        <v>436</v>
      </c>
      <c r="K348" s="467"/>
      <c r="L348" s="467"/>
      <c r="M348" s="465"/>
      <c r="N348" s="468"/>
    </row>
    <row r="349" spans="1:14">
      <c r="A349" s="470" t="s">
        <v>443</v>
      </c>
      <c r="B349" s="471"/>
      <c r="C349" s="472"/>
      <c r="D349" s="473"/>
      <c r="E349" s="473"/>
      <c r="F349" s="473"/>
      <c r="G349" s="473"/>
      <c r="H349" s="473"/>
      <c r="I349" s="473"/>
      <c r="J349" s="473"/>
      <c r="K349" s="471"/>
      <c r="L349" s="471"/>
      <c r="M349" s="473"/>
      <c r="N349" s="474"/>
    </row>
    <row r="350" spans="1:14">
      <c r="A350" s="817" t="s">
        <v>438</v>
      </c>
      <c r="B350" s="818"/>
      <c r="C350" s="818"/>
      <c r="D350" s="818"/>
      <c r="E350" s="818"/>
      <c r="F350" s="818"/>
      <c r="G350" s="818"/>
      <c r="H350" s="818"/>
      <c r="I350" s="818"/>
      <c r="J350" s="818"/>
      <c r="K350" s="818"/>
      <c r="L350" s="818"/>
      <c r="M350" s="818"/>
      <c r="N350" s="819"/>
    </row>
    <row r="351" spans="1:14">
      <c r="A351" s="820" t="s">
        <v>467</v>
      </c>
      <c r="B351" s="821"/>
      <c r="C351" s="821"/>
      <c r="D351" s="821"/>
      <c r="E351" s="821"/>
      <c r="F351" s="821"/>
      <c r="G351" s="821"/>
      <c r="H351" s="821"/>
      <c r="I351" s="821"/>
      <c r="J351" s="821"/>
      <c r="K351" s="821"/>
      <c r="L351" s="821"/>
      <c r="M351" s="821"/>
      <c r="N351" s="822"/>
    </row>
    <row r="352" spans="1:14">
      <c r="A352" s="820"/>
      <c r="B352" s="821"/>
      <c r="C352" s="821"/>
      <c r="D352" s="821"/>
      <c r="E352" s="821"/>
      <c r="F352" s="821"/>
      <c r="G352" s="821"/>
      <c r="H352" s="821"/>
      <c r="I352" s="821"/>
      <c r="J352" s="821"/>
      <c r="K352" s="821"/>
      <c r="L352" s="821"/>
      <c r="M352" s="821"/>
      <c r="N352" s="822"/>
    </row>
    <row r="353" spans="1:14">
      <c r="A353" s="823" t="s">
        <v>439</v>
      </c>
      <c r="B353" s="824"/>
      <c r="C353" s="824"/>
      <c r="D353" s="824"/>
      <c r="E353" s="824"/>
      <c r="F353" s="824"/>
      <c r="G353" s="824"/>
      <c r="H353" s="824"/>
      <c r="I353" s="824"/>
      <c r="J353" s="824"/>
      <c r="K353" s="824"/>
      <c r="L353" s="824"/>
      <c r="M353" s="824"/>
      <c r="N353" s="825"/>
    </row>
    <row r="354" spans="1:14" ht="16.5" thickBot="1">
      <c r="A354" s="475"/>
      <c r="B354" s="476"/>
      <c r="C354" s="476"/>
      <c r="D354" s="476"/>
      <c r="E354" s="476"/>
      <c r="F354" s="476"/>
      <c r="G354" s="476"/>
      <c r="H354" s="476"/>
      <c r="I354" s="826"/>
      <c r="J354" s="826"/>
      <c r="K354" s="826"/>
      <c r="L354" s="826"/>
      <c r="M354" s="826"/>
      <c r="N354" s="461"/>
    </row>
    <row r="355" spans="1:14" ht="16.5" thickBot="1">
      <c r="A355" s="475"/>
      <c r="B355" s="476"/>
      <c r="C355" s="477" t="s">
        <v>375</v>
      </c>
      <c r="D355" s="477" t="s">
        <v>376</v>
      </c>
      <c r="E355" s="477" t="s">
        <v>377</v>
      </c>
      <c r="F355" s="477" t="s">
        <v>378</v>
      </c>
      <c r="G355" s="477" t="s">
        <v>379</v>
      </c>
      <c r="H355" s="477" t="s">
        <v>380</v>
      </c>
      <c r="I355" s="477" t="s">
        <v>381</v>
      </c>
      <c r="J355" s="477" t="s">
        <v>382</v>
      </c>
      <c r="K355" s="477" t="s">
        <v>383</v>
      </c>
      <c r="L355" s="477" t="s">
        <v>384</v>
      </c>
      <c r="M355" s="477" t="s">
        <v>385</v>
      </c>
      <c r="N355" s="478" t="s">
        <v>386</v>
      </c>
    </row>
    <row r="356" spans="1:14">
      <c r="A356" s="804" t="s">
        <v>440</v>
      </c>
      <c r="B356" s="805"/>
      <c r="C356" s="479">
        <f>'MAPA DE RIESGOS'!D53</f>
        <v>161</v>
      </c>
      <c r="D356" s="479">
        <f>'MAPA DE RIESGOS'!F53</f>
        <v>154</v>
      </c>
      <c r="E356" s="479">
        <f>'MAPA DE RIESGOS'!H53</f>
        <v>173</v>
      </c>
      <c r="F356" s="480">
        <f>'MAPA DE RIESGOS'!J53</f>
        <v>138</v>
      </c>
      <c r="G356" s="480">
        <f>'MAPA DE RIESGOS'!L53</f>
        <v>149</v>
      </c>
      <c r="H356" s="575">
        <f>'MAPA DE RIESGOS'!N53</f>
        <v>183</v>
      </c>
      <c r="I356" s="479">
        <f>'MAPA DE RIESGOS'!P53</f>
        <v>197</v>
      </c>
      <c r="J356" s="479"/>
      <c r="K356" s="479"/>
      <c r="L356" s="479"/>
      <c r="M356" s="480"/>
      <c r="N356" s="480"/>
    </row>
    <row r="357" spans="1:14" ht="16.5" thickBot="1">
      <c r="A357" s="806" t="s">
        <v>441</v>
      </c>
      <c r="B357" s="807"/>
      <c r="C357" s="481">
        <f>'MAPA DE RIESGOS'!D54</f>
        <v>164</v>
      </c>
      <c r="D357" s="481">
        <f>'MAPA DE RIESGOS'!F54</f>
        <v>154</v>
      </c>
      <c r="E357" s="481">
        <f>'MAPA DE RIESGOS'!H54</f>
        <v>179</v>
      </c>
      <c r="F357" s="482">
        <f>'MAPA DE RIESGOS'!J54</f>
        <v>139</v>
      </c>
      <c r="G357" s="482">
        <f>'MAPA DE RIESGOS'!L54</f>
        <v>149</v>
      </c>
      <c r="H357" s="576">
        <f>'MAPA DE RIESGOS'!N54</f>
        <v>188</v>
      </c>
      <c r="I357" s="481">
        <f>'MAPA DE RIESGOS'!P54</f>
        <v>199</v>
      </c>
      <c r="J357" s="481"/>
      <c r="K357" s="481"/>
      <c r="L357" s="481"/>
      <c r="M357" s="482"/>
      <c r="N357" s="482"/>
    </row>
    <row r="358" spans="1:14" ht="16.5" thickBot="1">
      <c r="A358" s="808" t="s">
        <v>442</v>
      </c>
      <c r="B358" s="809"/>
      <c r="C358" s="483">
        <f t="shared" ref="C358:N358" si="16">C356/C357</f>
        <v>0.98170731707317072</v>
      </c>
      <c r="D358" s="483">
        <f t="shared" si="16"/>
        <v>1</v>
      </c>
      <c r="E358" s="483">
        <f t="shared" si="16"/>
        <v>0.96648044692737434</v>
      </c>
      <c r="F358" s="483">
        <f t="shared" si="16"/>
        <v>0.9928057553956835</v>
      </c>
      <c r="G358" s="483">
        <f t="shared" si="16"/>
        <v>1</v>
      </c>
      <c r="H358" s="483">
        <f t="shared" si="16"/>
        <v>0.97340425531914898</v>
      </c>
      <c r="I358" s="483">
        <f t="shared" si="16"/>
        <v>0.98994974874371855</v>
      </c>
      <c r="J358" s="483" t="e">
        <f t="shared" si="16"/>
        <v>#DIV/0!</v>
      </c>
      <c r="K358" s="483" t="e">
        <f t="shared" si="16"/>
        <v>#DIV/0!</v>
      </c>
      <c r="L358" s="483" t="e">
        <f t="shared" si="16"/>
        <v>#DIV/0!</v>
      </c>
      <c r="M358" s="483" t="e">
        <f t="shared" si="16"/>
        <v>#DIV/0!</v>
      </c>
      <c r="N358" s="483" t="e">
        <f t="shared" si="16"/>
        <v>#DIV/0!</v>
      </c>
    </row>
    <row r="359" spans="1:14" ht="36.75" thickBot="1">
      <c r="A359" s="762"/>
      <c r="B359" s="846"/>
      <c r="C359" s="846"/>
      <c r="D359" s="846"/>
      <c r="E359" s="846"/>
      <c r="F359" s="846"/>
      <c r="G359" s="846"/>
      <c r="H359" s="846"/>
      <c r="I359" s="846"/>
      <c r="J359" s="846"/>
      <c r="K359" s="846"/>
      <c r="L359" s="846"/>
      <c r="M359" s="846"/>
      <c r="N359" s="847"/>
    </row>
    <row r="360" spans="1:14">
      <c r="A360" s="827"/>
      <c r="B360" s="828"/>
      <c r="C360" s="828"/>
      <c r="D360" s="828"/>
      <c r="E360" s="833" t="s">
        <v>423</v>
      </c>
      <c r="F360" s="833"/>
      <c r="G360" s="833"/>
      <c r="H360" s="833"/>
      <c r="I360" s="833"/>
      <c r="J360" s="833"/>
      <c r="K360" s="835" t="s">
        <v>444</v>
      </c>
      <c r="L360" s="833"/>
      <c r="M360" s="833"/>
      <c r="N360" s="836"/>
    </row>
    <row r="361" spans="1:14">
      <c r="A361" s="829"/>
      <c r="B361" s="830"/>
      <c r="C361" s="830"/>
      <c r="D361" s="830"/>
      <c r="E361" s="834"/>
      <c r="F361" s="834"/>
      <c r="G361" s="834"/>
      <c r="H361" s="834"/>
      <c r="I361" s="834"/>
      <c r="J361" s="834"/>
      <c r="K361" s="837"/>
      <c r="L361" s="834"/>
      <c r="M361" s="834"/>
      <c r="N361" s="838"/>
    </row>
    <row r="362" spans="1:14">
      <c r="A362" s="829"/>
      <c r="B362" s="830"/>
      <c r="C362" s="830"/>
      <c r="D362" s="830"/>
      <c r="E362" s="839" t="s">
        <v>425</v>
      </c>
      <c r="F362" s="839"/>
      <c r="G362" s="839"/>
      <c r="H362" s="839" t="s">
        <v>426</v>
      </c>
      <c r="I362" s="839"/>
      <c r="J362" s="839"/>
      <c r="K362" s="841" t="s">
        <v>427</v>
      </c>
      <c r="L362" s="842"/>
      <c r="M362" s="842"/>
      <c r="N362" s="843"/>
    </row>
    <row r="363" spans="1:14" ht="16.5" thickBot="1">
      <c r="A363" s="831"/>
      <c r="B363" s="832"/>
      <c r="C363" s="832"/>
      <c r="D363" s="832"/>
      <c r="E363" s="840"/>
      <c r="F363" s="840"/>
      <c r="G363" s="840"/>
      <c r="H363" s="840"/>
      <c r="I363" s="840"/>
      <c r="J363" s="840"/>
      <c r="K363" s="844" t="s">
        <v>428</v>
      </c>
      <c r="L363" s="844"/>
      <c r="M363" s="844"/>
      <c r="N363" s="845"/>
    </row>
    <row r="364" spans="1:14">
      <c r="A364" s="459"/>
      <c r="B364" s="460"/>
      <c r="C364" s="460"/>
      <c r="D364" s="460"/>
      <c r="E364" s="460"/>
      <c r="F364" s="460"/>
      <c r="G364" s="460"/>
      <c r="H364" s="460"/>
      <c r="I364" s="460"/>
      <c r="J364" s="460"/>
      <c r="K364" s="460"/>
      <c r="L364" s="460"/>
      <c r="M364" s="460"/>
      <c r="N364" s="461"/>
    </row>
    <row r="365" spans="1:14">
      <c r="A365" s="462" t="s">
        <v>373</v>
      </c>
      <c r="B365" s="484">
        <v>2017</v>
      </c>
      <c r="C365" s="464"/>
      <c r="D365" s="465"/>
      <c r="E365" s="465"/>
      <c r="F365" s="465"/>
      <c r="G365" s="466"/>
      <c r="H365" s="465"/>
      <c r="I365" s="465"/>
      <c r="J365" s="465"/>
      <c r="K365" s="467" t="s">
        <v>429</v>
      </c>
      <c r="L365" s="467"/>
      <c r="M365" s="465"/>
      <c r="N365" s="468"/>
    </row>
    <row r="366" spans="1:14">
      <c r="A366" s="462" t="s">
        <v>430</v>
      </c>
      <c r="B366" s="467"/>
      <c r="C366" s="464"/>
      <c r="D366" s="465"/>
      <c r="E366" s="465"/>
      <c r="F366" s="465"/>
      <c r="G366" s="466"/>
      <c r="H366" s="465"/>
      <c r="I366" s="465"/>
      <c r="J366" s="465"/>
      <c r="K366" s="467"/>
      <c r="L366" s="467"/>
      <c r="M366" s="465"/>
      <c r="N366" s="468"/>
    </row>
    <row r="367" spans="1:14">
      <c r="A367" s="813" t="s">
        <v>431</v>
      </c>
      <c r="B367" s="814"/>
      <c r="C367" s="814"/>
      <c r="D367" s="815" t="s">
        <v>468</v>
      </c>
      <c r="E367" s="815"/>
      <c r="F367" s="815"/>
      <c r="G367" s="815"/>
      <c r="H367" s="815"/>
      <c r="I367" s="815"/>
      <c r="J367" s="816"/>
      <c r="K367" s="467" t="s">
        <v>432</v>
      </c>
      <c r="L367" s="467"/>
      <c r="M367" s="465"/>
      <c r="N367" s="468"/>
    </row>
    <row r="368" spans="1:14">
      <c r="A368" s="462" t="s">
        <v>433</v>
      </c>
      <c r="B368" s="467"/>
      <c r="C368" s="464"/>
      <c r="D368" s="465"/>
      <c r="E368" s="465"/>
      <c r="F368" s="465"/>
      <c r="G368" s="465"/>
      <c r="H368" s="465"/>
      <c r="I368" s="465"/>
      <c r="J368" s="465"/>
      <c r="K368" s="467" t="s">
        <v>434</v>
      </c>
      <c r="L368" s="467"/>
      <c r="M368" s="465"/>
      <c r="N368" s="468"/>
    </row>
    <row r="369" spans="1:14">
      <c r="A369" s="462" t="s">
        <v>435</v>
      </c>
      <c r="B369" s="467"/>
      <c r="C369" s="469"/>
      <c r="D369" s="465"/>
      <c r="E369" s="465"/>
      <c r="F369" s="465"/>
      <c r="G369" s="465"/>
      <c r="H369" s="465"/>
      <c r="I369" s="465"/>
      <c r="J369" s="465" t="s">
        <v>436</v>
      </c>
      <c r="K369" s="467"/>
      <c r="L369" s="467"/>
      <c r="M369" s="465"/>
      <c r="N369" s="468"/>
    </row>
    <row r="370" spans="1:14">
      <c r="A370" s="470" t="s">
        <v>443</v>
      </c>
      <c r="B370" s="471"/>
      <c r="C370" s="472"/>
      <c r="D370" s="473"/>
      <c r="E370" s="473"/>
      <c r="F370" s="473"/>
      <c r="G370" s="473"/>
      <c r="H370" s="473"/>
      <c r="I370" s="473"/>
      <c r="J370" s="473"/>
      <c r="K370" s="471"/>
      <c r="L370" s="471"/>
      <c r="M370" s="473"/>
      <c r="N370" s="474"/>
    </row>
    <row r="371" spans="1:14">
      <c r="A371" s="817" t="s">
        <v>438</v>
      </c>
      <c r="B371" s="818"/>
      <c r="C371" s="818"/>
      <c r="D371" s="818"/>
      <c r="E371" s="818"/>
      <c r="F371" s="818"/>
      <c r="G371" s="818"/>
      <c r="H371" s="818"/>
      <c r="I371" s="818"/>
      <c r="J371" s="818"/>
      <c r="K371" s="818"/>
      <c r="L371" s="818"/>
      <c r="M371" s="818"/>
      <c r="N371" s="819"/>
    </row>
    <row r="372" spans="1:14">
      <c r="A372" s="820" t="s">
        <v>468</v>
      </c>
      <c r="B372" s="821"/>
      <c r="C372" s="821"/>
      <c r="D372" s="821"/>
      <c r="E372" s="821"/>
      <c r="F372" s="821"/>
      <c r="G372" s="821"/>
      <c r="H372" s="821"/>
      <c r="I372" s="821"/>
      <c r="J372" s="821"/>
      <c r="K372" s="821"/>
      <c r="L372" s="821"/>
      <c r="M372" s="821"/>
      <c r="N372" s="822"/>
    </row>
    <row r="373" spans="1:14">
      <c r="A373" s="820"/>
      <c r="B373" s="821"/>
      <c r="C373" s="821"/>
      <c r="D373" s="821"/>
      <c r="E373" s="821"/>
      <c r="F373" s="821"/>
      <c r="G373" s="821"/>
      <c r="H373" s="821"/>
      <c r="I373" s="821"/>
      <c r="J373" s="821"/>
      <c r="K373" s="821"/>
      <c r="L373" s="821"/>
      <c r="M373" s="821"/>
      <c r="N373" s="822"/>
    </row>
    <row r="374" spans="1:14">
      <c r="A374" s="823" t="s">
        <v>439</v>
      </c>
      <c r="B374" s="824"/>
      <c r="C374" s="824"/>
      <c r="D374" s="824"/>
      <c r="E374" s="824"/>
      <c r="F374" s="824"/>
      <c r="G374" s="824"/>
      <c r="H374" s="824"/>
      <c r="I374" s="824"/>
      <c r="J374" s="824"/>
      <c r="K374" s="824"/>
      <c r="L374" s="824"/>
      <c r="M374" s="824"/>
      <c r="N374" s="825"/>
    </row>
    <row r="375" spans="1:14" ht="16.5" thickBot="1">
      <c r="A375" s="475"/>
      <c r="B375" s="476"/>
      <c r="C375" s="476"/>
      <c r="D375" s="476"/>
      <c r="E375" s="476"/>
      <c r="F375" s="476"/>
      <c r="G375" s="476"/>
      <c r="H375" s="476"/>
      <c r="I375" s="826"/>
      <c r="J375" s="826"/>
      <c r="K375" s="826"/>
      <c r="L375" s="826"/>
      <c r="M375" s="826"/>
      <c r="N375" s="461"/>
    </row>
    <row r="376" spans="1:14" ht="16.5" thickBot="1">
      <c r="A376" s="475"/>
      <c r="B376" s="476"/>
      <c r="C376" s="477" t="s">
        <v>375</v>
      </c>
      <c r="D376" s="477" t="s">
        <v>376</v>
      </c>
      <c r="E376" s="477" t="s">
        <v>377</v>
      </c>
      <c r="F376" s="477" t="s">
        <v>378</v>
      </c>
      <c r="G376" s="477" t="s">
        <v>379</v>
      </c>
      <c r="H376" s="477" t="s">
        <v>380</v>
      </c>
      <c r="I376" s="477" t="s">
        <v>381</v>
      </c>
      <c r="J376" s="477" t="s">
        <v>382</v>
      </c>
      <c r="K376" s="477" t="s">
        <v>383</v>
      </c>
      <c r="L376" s="477" t="s">
        <v>384</v>
      </c>
      <c r="M376" s="477" t="s">
        <v>385</v>
      </c>
      <c r="N376" s="478" t="s">
        <v>386</v>
      </c>
    </row>
    <row r="377" spans="1:14">
      <c r="A377" s="804" t="s">
        <v>440</v>
      </c>
      <c r="B377" s="805"/>
      <c r="C377" s="479">
        <f>'MAPA DE RIESGOS'!D56</f>
        <v>5</v>
      </c>
      <c r="D377" s="479">
        <f>'MAPA DE RIESGOS'!F56</f>
        <v>10</v>
      </c>
      <c r="E377" s="536">
        <f>'MAPA DE RIESGOS'!H56</f>
        <v>7</v>
      </c>
      <c r="F377" s="480">
        <f>'MAPA DE RIESGOS'!J56</f>
        <v>6</v>
      </c>
      <c r="G377" s="480">
        <f>'MAPA DE RIESGOS'!L56</f>
        <v>14</v>
      </c>
      <c r="H377" s="575">
        <f>'MAPA DE RIESGOS'!N56</f>
        <v>7</v>
      </c>
      <c r="I377" s="526">
        <f>'MAPA DE RIESGOS'!P56</f>
        <v>8</v>
      </c>
      <c r="J377" s="479"/>
      <c r="K377" s="479"/>
      <c r="L377" s="479"/>
      <c r="M377" s="485"/>
      <c r="N377" s="480"/>
    </row>
    <row r="378" spans="1:14" ht="16.5" thickBot="1">
      <c r="A378" s="806" t="s">
        <v>441</v>
      </c>
      <c r="B378" s="807"/>
      <c r="C378" s="481">
        <f>'MAPA DE RIESGOS'!D57</f>
        <v>5</v>
      </c>
      <c r="D378" s="481">
        <f>'MAPA DE RIESGOS'!F57</f>
        <v>10</v>
      </c>
      <c r="E378" s="537">
        <f>'MAPA DE RIESGOS'!H57</f>
        <v>7</v>
      </c>
      <c r="F378" s="482">
        <f>'MAPA DE RIESGOS'!J57</f>
        <v>6</v>
      </c>
      <c r="G378" s="482">
        <f>'MAPA DE RIESGOS'!L57</f>
        <v>15</v>
      </c>
      <c r="H378" s="576">
        <f>'MAPA DE RIESGOS'!N57</f>
        <v>7</v>
      </c>
      <c r="I378" s="527">
        <f>'MAPA DE RIESGOS'!P57</f>
        <v>9</v>
      </c>
      <c r="J378" s="481"/>
      <c r="K378" s="481"/>
      <c r="L378" s="481"/>
      <c r="M378" s="482"/>
      <c r="N378" s="482"/>
    </row>
    <row r="379" spans="1:14" ht="16.5" thickBot="1">
      <c r="A379" s="808" t="s">
        <v>442</v>
      </c>
      <c r="B379" s="809"/>
      <c r="C379" s="483">
        <f t="shared" ref="C379:N379" si="17">C377/C378</f>
        <v>1</v>
      </c>
      <c r="D379" s="483">
        <f t="shared" si="17"/>
        <v>1</v>
      </c>
      <c r="E379" s="483">
        <f t="shared" si="17"/>
        <v>1</v>
      </c>
      <c r="F379" s="483">
        <f t="shared" si="17"/>
        <v>1</v>
      </c>
      <c r="G379" s="483">
        <f t="shared" si="17"/>
        <v>0.93333333333333335</v>
      </c>
      <c r="H379" s="483">
        <f t="shared" si="17"/>
        <v>1</v>
      </c>
      <c r="I379" s="483">
        <f t="shared" si="17"/>
        <v>0.88888888888888884</v>
      </c>
      <c r="J379" s="483" t="e">
        <f t="shared" si="17"/>
        <v>#DIV/0!</v>
      </c>
      <c r="K379" s="483" t="e">
        <f t="shared" si="17"/>
        <v>#DIV/0!</v>
      </c>
      <c r="L379" s="483" t="e">
        <f t="shared" si="17"/>
        <v>#DIV/0!</v>
      </c>
      <c r="M379" s="483" t="e">
        <f t="shared" si="17"/>
        <v>#DIV/0!</v>
      </c>
      <c r="N379" s="483" t="e">
        <f t="shared" si="17"/>
        <v>#DIV/0!</v>
      </c>
    </row>
    <row r="380" spans="1:14" ht="36.75" thickBot="1">
      <c r="A380" s="762"/>
      <c r="B380" s="846"/>
      <c r="C380" s="846"/>
      <c r="D380" s="846"/>
      <c r="E380" s="846"/>
      <c r="F380" s="846"/>
      <c r="G380" s="846"/>
      <c r="H380" s="846"/>
      <c r="I380" s="846"/>
      <c r="J380" s="846"/>
      <c r="K380" s="846"/>
      <c r="L380" s="846"/>
      <c r="M380" s="846"/>
      <c r="N380" s="847"/>
    </row>
    <row r="381" spans="1:14">
      <c r="A381" s="827"/>
      <c r="B381" s="828"/>
      <c r="C381" s="828"/>
      <c r="D381" s="828"/>
      <c r="E381" s="833" t="s">
        <v>423</v>
      </c>
      <c r="F381" s="833"/>
      <c r="G381" s="833"/>
      <c r="H381" s="833"/>
      <c r="I381" s="833"/>
      <c r="J381" s="833"/>
      <c r="K381" s="835" t="s">
        <v>444</v>
      </c>
      <c r="L381" s="833"/>
      <c r="M381" s="833"/>
      <c r="N381" s="836"/>
    </row>
    <row r="382" spans="1:14">
      <c r="A382" s="829"/>
      <c r="B382" s="830"/>
      <c r="C382" s="830"/>
      <c r="D382" s="830"/>
      <c r="E382" s="834"/>
      <c r="F382" s="834"/>
      <c r="G382" s="834"/>
      <c r="H382" s="834"/>
      <c r="I382" s="834"/>
      <c r="J382" s="834"/>
      <c r="K382" s="837"/>
      <c r="L382" s="834"/>
      <c r="M382" s="834"/>
      <c r="N382" s="838"/>
    </row>
    <row r="383" spans="1:14">
      <c r="A383" s="829"/>
      <c r="B383" s="830"/>
      <c r="C383" s="830"/>
      <c r="D383" s="830"/>
      <c r="E383" s="839" t="s">
        <v>425</v>
      </c>
      <c r="F383" s="839"/>
      <c r="G383" s="839"/>
      <c r="H383" s="839" t="s">
        <v>426</v>
      </c>
      <c r="I383" s="839"/>
      <c r="J383" s="839"/>
      <c r="K383" s="841" t="s">
        <v>427</v>
      </c>
      <c r="L383" s="842"/>
      <c r="M383" s="842"/>
      <c r="N383" s="843"/>
    </row>
    <row r="384" spans="1:14" ht="16.5" thickBot="1">
      <c r="A384" s="831"/>
      <c r="B384" s="832"/>
      <c r="C384" s="832"/>
      <c r="D384" s="832"/>
      <c r="E384" s="840"/>
      <c r="F384" s="840"/>
      <c r="G384" s="840"/>
      <c r="H384" s="840"/>
      <c r="I384" s="840"/>
      <c r="J384" s="840"/>
      <c r="K384" s="844" t="s">
        <v>428</v>
      </c>
      <c r="L384" s="844"/>
      <c r="M384" s="844"/>
      <c r="N384" s="845"/>
    </row>
    <row r="385" spans="1:14">
      <c r="A385" s="459"/>
      <c r="B385" s="460"/>
      <c r="C385" s="460"/>
      <c r="D385" s="460"/>
      <c r="E385" s="460"/>
      <c r="F385" s="460"/>
      <c r="G385" s="460"/>
      <c r="H385" s="460"/>
      <c r="I385" s="460"/>
      <c r="J385" s="460"/>
      <c r="K385" s="460"/>
      <c r="L385" s="460"/>
      <c r="M385" s="460"/>
      <c r="N385" s="461"/>
    </row>
    <row r="386" spans="1:14">
      <c r="A386" s="462" t="s">
        <v>373</v>
      </c>
      <c r="B386" s="484">
        <v>2017</v>
      </c>
      <c r="C386" s="464"/>
      <c r="D386" s="465"/>
      <c r="E386" s="465"/>
      <c r="F386" s="465"/>
      <c r="G386" s="466"/>
      <c r="H386" s="465"/>
      <c r="I386" s="465"/>
      <c r="J386" s="465"/>
      <c r="K386" s="467" t="s">
        <v>429</v>
      </c>
      <c r="L386" s="467"/>
      <c r="M386" s="465"/>
      <c r="N386" s="468"/>
    </row>
    <row r="387" spans="1:14">
      <c r="A387" s="462" t="s">
        <v>430</v>
      </c>
      <c r="B387" s="467"/>
      <c r="C387" s="464"/>
      <c r="D387" s="465"/>
      <c r="E387" s="465"/>
      <c r="F387" s="465"/>
      <c r="G387" s="466"/>
      <c r="H387" s="465"/>
      <c r="I387" s="465"/>
      <c r="J387" s="465"/>
      <c r="K387" s="467"/>
      <c r="L387" s="467"/>
      <c r="M387" s="465"/>
      <c r="N387" s="468"/>
    </row>
    <row r="388" spans="1:14">
      <c r="A388" s="813" t="s">
        <v>431</v>
      </c>
      <c r="B388" s="814"/>
      <c r="C388" s="814"/>
      <c r="D388" s="815" t="s">
        <v>469</v>
      </c>
      <c r="E388" s="815"/>
      <c r="F388" s="815"/>
      <c r="G388" s="815"/>
      <c r="H388" s="815"/>
      <c r="I388" s="815"/>
      <c r="J388" s="816"/>
      <c r="K388" s="467" t="s">
        <v>432</v>
      </c>
      <c r="L388" s="467"/>
      <c r="M388" s="465"/>
      <c r="N388" s="468"/>
    </row>
    <row r="389" spans="1:14">
      <c r="A389" s="462" t="s">
        <v>433</v>
      </c>
      <c r="B389" s="467"/>
      <c r="C389" s="464"/>
      <c r="D389" s="465"/>
      <c r="E389" s="465"/>
      <c r="F389" s="465"/>
      <c r="G389" s="465"/>
      <c r="H389" s="465"/>
      <c r="I389" s="465"/>
      <c r="J389" s="465"/>
      <c r="K389" s="467" t="s">
        <v>434</v>
      </c>
      <c r="L389" s="467"/>
      <c r="M389" s="465"/>
      <c r="N389" s="468"/>
    </row>
    <row r="390" spans="1:14">
      <c r="A390" s="462" t="s">
        <v>435</v>
      </c>
      <c r="B390" s="467"/>
      <c r="C390" s="469"/>
      <c r="D390" s="465"/>
      <c r="E390" s="465"/>
      <c r="F390" s="465"/>
      <c r="G390" s="465"/>
      <c r="H390" s="465"/>
      <c r="I390" s="465"/>
      <c r="J390" s="465" t="s">
        <v>436</v>
      </c>
      <c r="K390" s="467"/>
      <c r="L390" s="467"/>
      <c r="M390" s="465"/>
      <c r="N390" s="468"/>
    </row>
    <row r="391" spans="1:14">
      <c r="A391" s="470" t="s">
        <v>443</v>
      </c>
      <c r="B391" s="471"/>
      <c r="C391" s="472"/>
      <c r="D391" s="473"/>
      <c r="E391" s="473"/>
      <c r="F391" s="473"/>
      <c r="G391" s="473"/>
      <c r="H391" s="473"/>
      <c r="I391" s="473"/>
      <c r="J391" s="473"/>
      <c r="K391" s="471"/>
      <c r="L391" s="471"/>
      <c r="M391" s="473"/>
      <c r="N391" s="474"/>
    </row>
    <row r="392" spans="1:14">
      <c r="A392" s="817" t="s">
        <v>438</v>
      </c>
      <c r="B392" s="818"/>
      <c r="C392" s="818"/>
      <c r="D392" s="818"/>
      <c r="E392" s="818"/>
      <c r="F392" s="818"/>
      <c r="G392" s="818"/>
      <c r="H392" s="818"/>
      <c r="I392" s="818"/>
      <c r="J392" s="818"/>
      <c r="K392" s="818"/>
      <c r="L392" s="818"/>
      <c r="M392" s="818"/>
      <c r="N392" s="819"/>
    </row>
    <row r="393" spans="1:14">
      <c r="A393" s="820" t="s">
        <v>469</v>
      </c>
      <c r="B393" s="821"/>
      <c r="C393" s="821"/>
      <c r="D393" s="821"/>
      <c r="E393" s="821"/>
      <c r="F393" s="821"/>
      <c r="G393" s="821"/>
      <c r="H393" s="821"/>
      <c r="I393" s="821"/>
      <c r="J393" s="821"/>
      <c r="K393" s="821"/>
      <c r="L393" s="821"/>
      <c r="M393" s="821"/>
      <c r="N393" s="822"/>
    </row>
    <row r="394" spans="1:14">
      <c r="A394" s="820"/>
      <c r="B394" s="821"/>
      <c r="C394" s="821"/>
      <c r="D394" s="821"/>
      <c r="E394" s="821"/>
      <c r="F394" s="821"/>
      <c r="G394" s="821"/>
      <c r="H394" s="821"/>
      <c r="I394" s="821"/>
      <c r="J394" s="821"/>
      <c r="K394" s="821"/>
      <c r="L394" s="821"/>
      <c r="M394" s="821"/>
      <c r="N394" s="822"/>
    </row>
    <row r="395" spans="1:14">
      <c r="A395" s="823" t="s">
        <v>439</v>
      </c>
      <c r="B395" s="824"/>
      <c r="C395" s="824"/>
      <c r="D395" s="824"/>
      <c r="E395" s="824"/>
      <c r="F395" s="824"/>
      <c r="G395" s="824"/>
      <c r="H395" s="824"/>
      <c r="I395" s="824"/>
      <c r="J395" s="824"/>
      <c r="K395" s="824"/>
      <c r="L395" s="824"/>
      <c r="M395" s="824"/>
      <c r="N395" s="825"/>
    </row>
    <row r="396" spans="1:14" ht="16.5" thickBot="1">
      <c r="A396" s="475"/>
      <c r="B396" s="476"/>
      <c r="C396" s="476"/>
      <c r="D396" s="476"/>
      <c r="E396" s="476"/>
      <c r="F396" s="476"/>
      <c r="G396" s="476"/>
      <c r="H396" s="476"/>
      <c r="I396" s="826"/>
      <c r="J396" s="826"/>
      <c r="K396" s="826"/>
      <c r="L396" s="826"/>
      <c r="M396" s="826"/>
      <c r="N396" s="461"/>
    </row>
    <row r="397" spans="1:14" ht="16.5" thickBot="1">
      <c r="A397" s="475"/>
      <c r="B397" s="476"/>
      <c r="C397" s="477" t="s">
        <v>375</v>
      </c>
      <c r="D397" s="477" t="s">
        <v>376</v>
      </c>
      <c r="E397" s="477" t="s">
        <v>377</v>
      </c>
      <c r="F397" s="477" t="s">
        <v>378</v>
      </c>
      <c r="G397" s="477" t="s">
        <v>379</v>
      </c>
      <c r="H397" s="477" t="s">
        <v>380</v>
      </c>
      <c r="I397" s="477" t="s">
        <v>381</v>
      </c>
      <c r="J397" s="477" t="s">
        <v>382</v>
      </c>
      <c r="K397" s="477" t="s">
        <v>383</v>
      </c>
      <c r="L397" s="477" t="s">
        <v>384</v>
      </c>
      <c r="M397" s="477" t="s">
        <v>385</v>
      </c>
      <c r="N397" s="478" t="s">
        <v>386</v>
      </c>
    </row>
    <row r="398" spans="1:14">
      <c r="A398" s="804" t="s">
        <v>440</v>
      </c>
      <c r="B398" s="805"/>
      <c r="C398" s="479">
        <f>'MAPA DE RIESGOS'!D59</f>
        <v>3</v>
      </c>
      <c r="D398" s="479">
        <f>'MAPA DE RIESGOS'!F59</f>
        <v>3</v>
      </c>
      <c r="E398" s="479">
        <f>'MAPA DE RIESGOS'!H59</f>
        <v>1</v>
      </c>
      <c r="F398" s="480">
        <f>'MAPA DE RIESGOS'!J59</f>
        <v>3</v>
      </c>
      <c r="G398" s="480">
        <f>'MAPA DE RIESGOS'!L59</f>
        <v>0</v>
      </c>
      <c r="H398" s="480">
        <f>'MAPA DE RIESGOS'!N59</f>
        <v>2</v>
      </c>
      <c r="I398" s="479">
        <f>'MAPA DE RIESGOS'!P59</f>
        <v>0</v>
      </c>
      <c r="J398" s="479"/>
      <c r="K398" s="479"/>
      <c r="L398" s="479"/>
      <c r="M398" s="480"/>
      <c r="N398" s="480"/>
    </row>
    <row r="399" spans="1:14" ht="16.5" thickBot="1">
      <c r="A399" s="806" t="s">
        <v>441</v>
      </c>
      <c r="B399" s="807"/>
      <c r="C399" s="481">
        <f>'MAPA DE RIESGOS'!D60</f>
        <v>164</v>
      </c>
      <c r="D399" s="481">
        <f>'MAPA DE RIESGOS'!F60</f>
        <v>156</v>
      </c>
      <c r="E399" s="481">
        <f>'MAPA DE RIESGOS'!H60</f>
        <v>179</v>
      </c>
      <c r="F399" s="482">
        <f>'MAPA DE RIESGOS'!J60</f>
        <v>139</v>
      </c>
      <c r="G399" s="482">
        <f>'MAPA DE RIESGOS'!L60</f>
        <v>149</v>
      </c>
      <c r="H399" s="482">
        <f>'MAPA DE RIESGOS'!N60</f>
        <v>188</v>
      </c>
      <c r="I399" s="481">
        <f>'MAPA DE RIESGOS'!P60</f>
        <v>199</v>
      </c>
      <c r="J399" s="481"/>
      <c r="K399" s="481"/>
      <c r="L399" s="481"/>
      <c r="M399" s="482"/>
      <c r="N399" s="482"/>
    </row>
    <row r="400" spans="1:14" ht="16.5" thickBot="1">
      <c r="A400" s="808" t="s">
        <v>442</v>
      </c>
      <c r="B400" s="809"/>
      <c r="C400" s="483">
        <f t="shared" ref="C400:N400" si="18">C398/C399</f>
        <v>1.8292682926829267E-2</v>
      </c>
      <c r="D400" s="483">
        <f t="shared" si="18"/>
        <v>1.9230769230769232E-2</v>
      </c>
      <c r="E400" s="483">
        <f t="shared" si="18"/>
        <v>5.5865921787709499E-3</v>
      </c>
      <c r="F400" s="483">
        <f t="shared" si="18"/>
        <v>2.1582733812949641E-2</v>
      </c>
      <c r="G400" s="483">
        <f t="shared" si="18"/>
        <v>0</v>
      </c>
      <c r="H400" s="483">
        <f t="shared" si="18"/>
        <v>1.0638297872340425E-2</v>
      </c>
      <c r="I400" s="483">
        <f t="shared" si="18"/>
        <v>0</v>
      </c>
      <c r="J400" s="483" t="e">
        <f t="shared" si="18"/>
        <v>#DIV/0!</v>
      </c>
      <c r="K400" s="483" t="e">
        <f t="shared" si="18"/>
        <v>#DIV/0!</v>
      </c>
      <c r="L400" s="483" t="e">
        <f t="shared" si="18"/>
        <v>#DIV/0!</v>
      </c>
      <c r="M400" s="483" t="e">
        <f t="shared" si="18"/>
        <v>#DIV/0!</v>
      </c>
      <c r="N400" s="483" t="e">
        <f t="shared" si="18"/>
        <v>#DIV/0!</v>
      </c>
    </row>
    <row r="401" spans="1:14" ht="36.75" thickBot="1">
      <c r="A401" s="762"/>
      <c r="B401" s="846"/>
      <c r="C401" s="846"/>
      <c r="D401" s="846"/>
      <c r="E401" s="846"/>
      <c r="F401" s="846"/>
      <c r="G401" s="846"/>
      <c r="H401" s="846"/>
      <c r="I401" s="846"/>
      <c r="J401" s="846"/>
      <c r="K401" s="846"/>
      <c r="L401" s="846"/>
      <c r="M401" s="846"/>
      <c r="N401" s="847"/>
    </row>
    <row r="402" spans="1:14">
      <c r="A402" s="827"/>
      <c r="B402" s="828"/>
      <c r="C402" s="828"/>
      <c r="D402" s="828"/>
      <c r="E402" s="833" t="s">
        <v>423</v>
      </c>
      <c r="F402" s="833"/>
      <c r="G402" s="833"/>
      <c r="H402" s="833"/>
      <c r="I402" s="833"/>
      <c r="J402" s="833"/>
      <c r="K402" s="835" t="s">
        <v>444</v>
      </c>
      <c r="L402" s="833"/>
      <c r="M402" s="833"/>
      <c r="N402" s="836"/>
    </row>
    <row r="403" spans="1:14">
      <c r="A403" s="829"/>
      <c r="B403" s="830"/>
      <c r="C403" s="830"/>
      <c r="D403" s="830"/>
      <c r="E403" s="834"/>
      <c r="F403" s="834"/>
      <c r="G403" s="834"/>
      <c r="H403" s="834"/>
      <c r="I403" s="834"/>
      <c r="J403" s="834"/>
      <c r="K403" s="837"/>
      <c r="L403" s="834"/>
      <c r="M403" s="834"/>
      <c r="N403" s="838"/>
    </row>
    <row r="404" spans="1:14">
      <c r="A404" s="829"/>
      <c r="B404" s="830"/>
      <c r="C404" s="830"/>
      <c r="D404" s="830"/>
      <c r="E404" s="839" t="s">
        <v>425</v>
      </c>
      <c r="F404" s="839"/>
      <c r="G404" s="839"/>
      <c r="H404" s="839" t="s">
        <v>426</v>
      </c>
      <c r="I404" s="839"/>
      <c r="J404" s="839"/>
      <c r="K404" s="841" t="s">
        <v>427</v>
      </c>
      <c r="L404" s="842"/>
      <c r="M404" s="842"/>
      <c r="N404" s="843"/>
    </row>
    <row r="405" spans="1:14" ht="16.5" thickBot="1">
      <c r="A405" s="831"/>
      <c r="B405" s="832"/>
      <c r="C405" s="832"/>
      <c r="D405" s="832"/>
      <c r="E405" s="840"/>
      <c r="F405" s="840"/>
      <c r="G405" s="840"/>
      <c r="H405" s="840"/>
      <c r="I405" s="840"/>
      <c r="J405" s="840"/>
      <c r="K405" s="844" t="s">
        <v>428</v>
      </c>
      <c r="L405" s="844"/>
      <c r="M405" s="844"/>
      <c r="N405" s="845"/>
    </row>
    <row r="406" spans="1:14">
      <c r="A406" s="459"/>
      <c r="B406" s="460"/>
      <c r="C406" s="460"/>
      <c r="D406" s="460"/>
      <c r="E406" s="460"/>
      <c r="F406" s="460"/>
      <c r="G406" s="460"/>
      <c r="H406" s="460"/>
      <c r="I406" s="460"/>
      <c r="J406" s="460"/>
      <c r="K406" s="460"/>
      <c r="L406" s="460"/>
      <c r="M406" s="460"/>
      <c r="N406" s="461"/>
    </row>
    <row r="407" spans="1:14">
      <c r="A407" s="462" t="s">
        <v>373</v>
      </c>
      <c r="B407" s="484">
        <v>2017</v>
      </c>
      <c r="C407" s="464"/>
      <c r="D407" s="465"/>
      <c r="E407" s="465"/>
      <c r="F407" s="465"/>
      <c r="G407" s="466"/>
      <c r="H407" s="465"/>
      <c r="I407" s="465"/>
      <c r="J407" s="465"/>
      <c r="K407" s="467" t="s">
        <v>429</v>
      </c>
      <c r="L407" s="467"/>
      <c r="M407" s="465"/>
      <c r="N407" s="468"/>
    </row>
    <row r="408" spans="1:14">
      <c r="A408" s="462" t="s">
        <v>430</v>
      </c>
      <c r="B408" s="467"/>
      <c r="C408" s="464"/>
      <c r="D408" s="465"/>
      <c r="E408" s="465"/>
      <c r="F408" s="465"/>
      <c r="G408" s="466"/>
      <c r="H408" s="465"/>
      <c r="I408" s="465"/>
      <c r="J408" s="465"/>
      <c r="K408" s="467"/>
      <c r="L408" s="467"/>
      <c r="M408" s="465"/>
      <c r="N408" s="468"/>
    </row>
    <row r="409" spans="1:14">
      <c r="A409" s="813" t="s">
        <v>431</v>
      </c>
      <c r="B409" s="814"/>
      <c r="C409" s="814"/>
      <c r="D409" s="815" t="s">
        <v>470</v>
      </c>
      <c r="E409" s="815"/>
      <c r="F409" s="815"/>
      <c r="G409" s="815"/>
      <c r="H409" s="815"/>
      <c r="I409" s="815"/>
      <c r="J409" s="816"/>
      <c r="K409" s="467" t="s">
        <v>432</v>
      </c>
      <c r="L409" s="467"/>
      <c r="M409" s="465"/>
      <c r="N409" s="468"/>
    </row>
    <row r="410" spans="1:14">
      <c r="A410" s="462" t="s">
        <v>433</v>
      </c>
      <c r="B410" s="467"/>
      <c r="C410" s="464"/>
      <c r="D410" s="465"/>
      <c r="E410" s="465"/>
      <c r="F410" s="465"/>
      <c r="G410" s="465"/>
      <c r="H410" s="465"/>
      <c r="I410" s="465"/>
      <c r="J410" s="465"/>
      <c r="K410" s="467" t="s">
        <v>434</v>
      </c>
      <c r="L410" s="467"/>
      <c r="M410" s="465"/>
      <c r="N410" s="468"/>
    </row>
    <row r="411" spans="1:14">
      <c r="A411" s="462" t="s">
        <v>435</v>
      </c>
      <c r="B411" s="467"/>
      <c r="C411" s="469"/>
      <c r="D411" s="465"/>
      <c r="E411" s="465"/>
      <c r="F411" s="465"/>
      <c r="G411" s="465"/>
      <c r="H411" s="465"/>
      <c r="I411" s="465"/>
      <c r="J411" s="465" t="s">
        <v>436</v>
      </c>
      <c r="K411" s="467"/>
      <c r="L411" s="467"/>
      <c r="M411" s="465"/>
      <c r="N411" s="468"/>
    </row>
    <row r="412" spans="1:14">
      <c r="A412" s="470" t="s">
        <v>443</v>
      </c>
      <c r="B412" s="471"/>
      <c r="C412" s="472"/>
      <c r="D412" s="473"/>
      <c r="E412" s="473"/>
      <c r="F412" s="473"/>
      <c r="G412" s="473"/>
      <c r="H412" s="473"/>
      <c r="I412" s="473"/>
      <c r="J412" s="473"/>
      <c r="K412" s="471"/>
      <c r="L412" s="471"/>
      <c r="M412" s="473"/>
      <c r="N412" s="474"/>
    </row>
    <row r="413" spans="1:14">
      <c r="A413" s="817" t="s">
        <v>438</v>
      </c>
      <c r="B413" s="818"/>
      <c r="C413" s="818"/>
      <c r="D413" s="818"/>
      <c r="E413" s="818"/>
      <c r="F413" s="818"/>
      <c r="G413" s="818"/>
      <c r="H413" s="818"/>
      <c r="I413" s="818"/>
      <c r="J413" s="818"/>
      <c r="K413" s="818"/>
      <c r="L413" s="818"/>
      <c r="M413" s="818"/>
      <c r="N413" s="819"/>
    </row>
    <row r="414" spans="1:14">
      <c r="A414" s="820" t="s">
        <v>470</v>
      </c>
      <c r="B414" s="821"/>
      <c r="C414" s="821"/>
      <c r="D414" s="821"/>
      <c r="E414" s="821"/>
      <c r="F414" s="821"/>
      <c r="G414" s="821"/>
      <c r="H414" s="821"/>
      <c r="I414" s="821"/>
      <c r="J414" s="821"/>
      <c r="K414" s="821"/>
      <c r="L414" s="821"/>
      <c r="M414" s="821"/>
      <c r="N414" s="822"/>
    </row>
    <row r="415" spans="1:14">
      <c r="A415" s="820"/>
      <c r="B415" s="821"/>
      <c r="C415" s="821"/>
      <c r="D415" s="821"/>
      <c r="E415" s="821"/>
      <c r="F415" s="821"/>
      <c r="G415" s="821"/>
      <c r="H415" s="821"/>
      <c r="I415" s="821"/>
      <c r="J415" s="821"/>
      <c r="K415" s="821"/>
      <c r="L415" s="821"/>
      <c r="M415" s="821"/>
      <c r="N415" s="822"/>
    </row>
    <row r="416" spans="1:14">
      <c r="A416" s="823" t="s">
        <v>439</v>
      </c>
      <c r="B416" s="824"/>
      <c r="C416" s="824"/>
      <c r="D416" s="824"/>
      <c r="E416" s="824"/>
      <c r="F416" s="824"/>
      <c r="G416" s="824"/>
      <c r="H416" s="824"/>
      <c r="I416" s="824"/>
      <c r="J416" s="824"/>
      <c r="K416" s="824"/>
      <c r="L416" s="824"/>
      <c r="M416" s="824"/>
      <c r="N416" s="825"/>
    </row>
    <row r="417" spans="1:14" ht="16.5" thickBot="1">
      <c r="A417" s="475"/>
      <c r="B417" s="476"/>
      <c r="C417" s="476"/>
      <c r="D417" s="476"/>
      <c r="E417" s="476"/>
      <c r="F417" s="476"/>
      <c r="G417" s="476"/>
      <c r="H417" s="476"/>
      <c r="I417" s="826"/>
      <c r="J417" s="826"/>
      <c r="K417" s="826"/>
      <c r="L417" s="826"/>
      <c r="M417" s="826"/>
      <c r="N417" s="461"/>
    </row>
    <row r="418" spans="1:14" ht="16.5" thickBot="1">
      <c r="A418" s="475"/>
      <c r="B418" s="476"/>
      <c r="C418" s="477" t="s">
        <v>375</v>
      </c>
      <c r="D418" s="477" t="s">
        <v>376</v>
      </c>
      <c r="E418" s="477" t="s">
        <v>377</v>
      </c>
      <c r="F418" s="477" t="s">
        <v>378</v>
      </c>
      <c r="G418" s="477" t="s">
        <v>379</v>
      </c>
      <c r="H418" s="477" t="s">
        <v>380</v>
      </c>
      <c r="I418" s="477" t="s">
        <v>381</v>
      </c>
      <c r="J418" s="477" t="s">
        <v>382</v>
      </c>
      <c r="K418" s="477" t="s">
        <v>383</v>
      </c>
      <c r="L418" s="477" t="s">
        <v>384</v>
      </c>
      <c r="M418" s="477" t="s">
        <v>385</v>
      </c>
      <c r="N418" s="478" t="s">
        <v>386</v>
      </c>
    </row>
    <row r="419" spans="1:14">
      <c r="A419" s="804" t="s">
        <v>440</v>
      </c>
      <c r="B419" s="805"/>
      <c r="C419" s="479">
        <f>'MAPA DE RIESGOS'!D62</f>
        <v>2</v>
      </c>
      <c r="D419" s="479">
        <f>'MAPA DE RIESGOS'!F62</f>
        <v>1</v>
      </c>
      <c r="E419" s="479">
        <f>'MAPA DE RIESGOS'!H62</f>
        <v>2</v>
      </c>
      <c r="F419" s="480">
        <f>'MAPA DE RIESGOS'!J62</f>
        <v>0</v>
      </c>
      <c r="G419" s="480">
        <f>'MAPA DE RIESGOS'!L62</f>
        <v>0</v>
      </c>
      <c r="H419" s="575">
        <f>'MAPA DE RIESGOS'!N62</f>
        <v>2</v>
      </c>
      <c r="I419" s="479">
        <f>'MAPA DE RIESGOS'!P62</f>
        <v>2</v>
      </c>
      <c r="J419" s="479"/>
      <c r="K419" s="479"/>
      <c r="L419" s="479"/>
      <c r="M419" s="480"/>
      <c r="N419" s="480"/>
    </row>
    <row r="420" spans="1:14" ht="16.5" thickBot="1">
      <c r="A420" s="806" t="s">
        <v>441</v>
      </c>
      <c r="B420" s="807"/>
      <c r="C420" s="481">
        <f>'MAPA DE RIESGOS'!D63</f>
        <v>2</v>
      </c>
      <c r="D420" s="481">
        <f>'MAPA DE RIESGOS'!F63</f>
        <v>2</v>
      </c>
      <c r="E420" s="481">
        <f>'MAPA DE RIESGOS'!H63</f>
        <v>2</v>
      </c>
      <c r="F420" s="482">
        <f>'MAPA DE RIESGOS'!J63</f>
        <v>0</v>
      </c>
      <c r="G420" s="482">
        <f>'MAPA DE RIESGOS'!L63</f>
        <v>0</v>
      </c>
      <c r="H420" s="576">
        <f>'MAPA DE RIESGOS'!N63</f>
        <v>2</v>
      </c>
      <c r="I420" s="481">
        <f>'MAPA DE RIESGOS'!P63</f>
        <v>2</v>
      </c>
      <c r="J420" s="481"/>
      <c r="K420" s="481"/>
      <c r="L420" s="481"/>
      <c r="M420" s="482"/>
      <c r="N420" s="482"/>
    </row>
    <row r="421" spans="1:14" ht="16.5" thickBot="1">
      <c r="A421" s="808" t="s">
        <v>442</v>
      </c>
      <c r="B421" s="809"/>
      <c r="C421" s="483">
        <f t="shared" ref="C421:N421" si="19">C419/C420</f>
        <v>1</v>
      </c>
      <c r="D421" s="483">
        <f t="shared" si="19"/>
        <v>0.5</v>
      </c>
      <c r="E421" s="483">
        <f t="shared" si="19"/>
        <v>1</v>
      </c>
      <c r="F421" s="483">
        <v>1</v>
      </c>
      <c r="G421" s="483" t="e">
        <f t="shared" si="19"/>
        <v>#DIV/0!</v>
      </c>
      <c r="H421" s="483">
        <f t="shared" si="19"/>
        <v>1</v>
      </c>
      <c r="I421" s="483">
        <f t="shared" si="19"/>
        <v>1</v>
      </c>
      <c r="J421" s="483" t="e">
        <f t="shared" si="19"/>
        <v>#DIV/0!</v>
      </c>
      <c r="K421" s="483" t="e">
        <f t="shared" si="19"/>
        <v>#DIV/0!</v>
      </c>
      <c r="L421" s="483" t="e">
        <f t="shared" si="19"/>
        <v>#DIV/0!</v>
      </c>
      <c r="M421" s="483" t="e">
        <f t="shared" si="19"/>
        <v>#DIV/0!</v>
      </c>
      <c r="N421" s="483" t="e">
        <f t="shared" si="19"/>
        <v>#DIV/0!</v>
      </c>
    </row>
    <row r="422" spans="1:14" ht="36.75" thickBot="1">
      <c r="A422" s="762"/>
      <c r="B422" s="846"/>
      <c r="C422" s="846"/>
      <c r="D422" s="846"/>
      <c r="E422" s="846"/>
      <c r="F422" s="846"/>
      <c r="G422" s="846"/>
      <c r="H422" s="846"/>
      <c r="I422" s="846"/>
      <c r="J422" s="846"/>
      <c r="K422" s="846"/>
      <c r="L422" s="846"/>
      <c r="M422" s="846"/>
      <c r="N422" s="847"/>
    </row>
    <row r="423" spans="1:14">
      <c r="A423" s="827"/>
      <c r="B423" s="828"/>
      <c r="C423" s="828"/>
      <c r="D423" s="828"/>
      <c r="E423" s="833" t="s">
        <v>423</v>
      </c>
      <c r="F423" s="833"/>
      <c r="G423" s="833"/>
      <c r="H423" s="833"/>
      <c r="I423" s="833"/>
      <c r="J423" s="833"/>
      <c r="K423" s="835" t="s">
        <v>444</v>
      </c>
      <c r="L423" s="833"/>
      <c r="M423" s="833"/>
      <c r="N423" s="836"/>
    </row>
    <row r="424" spans="1:14">
      <c r="A424" s="829"/>
      <c r="B424" s="830"/>
      <c r="C424" s="830"/>
      <c r="D424" s="830"/>
      <c r="E424" s="834"/>
      <c r="F424" s="834"/>
      <c r="G424" s="834"/>
      <c r="H424" s="834"/>
      <c r="I424" s="834"/>
      <c r="J424" s="834"/>
      <c r="K424" s="837"/>
      <c r="L424" s="834"/>
      <c r="M424" s="834"/>
      <c r="N424" s="838"/>
    </row>
    <row r="425" spans="1:14">
      <c r="A425" s="829"/>
      <c r="B425" s="830"/>
      <c r="C425" s="830"/>
      <c r="D425" s="830"/>
      <c r="E425" s="839" t="s">
        <v>425</v>
      </c>
      <c r="F425" s="839"/>
      <c r="G425" s="839"/>
      <c r="H425" s="839" t="s">
        <v>426</v>
      </c>
      <c r="I425" s="839"/>
      <c r="J425" s="839"/>
      <c r="K425" s="841" t="s">
        <v>427</v>
      </c>
      <c r="L425" s="842"/>
      <c r="M425" s="842"/>
      <c r="N425" s="843"/>
    </row>
    <row r="426" spans="1:14" ht="16.5" thickBot="1">
      <c r="A426" s="831"/>
      <c r="B426" s="832"/>
      <c r="C426" s="832"/>
      <c r="D426" s="832"/>
      <c r="E426" s="840"/>
      <c r="F426" s="840"/>
      <c r="G426" s="840"/>
      <c r="H426" s="840"/>
      <c r="I426" s="840"/>
      <c r="J426" s="840"/>
      <c r="K426" s="844" t="s">
        <v>428</v>
      </c>
      <c r="L426" s="844"/>
      <c r="M426" s="844"/>
      <c r="N426" s="845"/>
    </row>
    <row r="427" spans="1:14">
      <c r="A427" s="459"/>
      <c r="B427" s="460"/>
      <c r="C427" s="460"/>
      <c r="D427" s="460"/>
      <c r="E427" s="460"/>
      <c r="F427" s="460"/>
      <c r="G427" s="460"/>
      <c r="H427" s="460"/>
      <c r="I427" s="460"/>
      <c r="J427" s="460"/>
      <c r="K427" s="460"/>
      <c r="L427" s="460"/>
      <c r="M427" s="460"/>
      <c r="N427" s="461"/>
    </row>
    <row r="428" spans="1:14">
      <c r="A428" s="462" t="s">
        <v>373</v>
      </c>
      <c r="B428" s="484">
        <v>2017</v>
      </c>
      <c r="C428" s="464"/>
      <c r="D428" s="465"/>
      <c r="E428" s="465"/>
      <c r="F428" s="465"/>
      <c r="G428" s="466"/>
      <c r="H428" s="465"/>
      <c r="I428" s="465"/>
      <c r="J428" s="465"/>
      <c r="K428" s="467" t="s">
        <v>429</v>
      </c>
      <c r="L428" s="467"/>
      <c r="M428" s="465"/>
      <c r="N428" s="468"/>
    </row>
    <row r="429" spans="1:14">
      <c r="A429" s="462" t="s">
        <v>430</v>
      </c>
      <c r="B429" s="467"/>
      <c r="C429" s="464"/>
      <c r="D429" s="465"/>
      <c r="E429" s="465"/>
      <c r="F429" s="465"/>
      <c r="G429" s="466"/>
      <c r="H429" s="465"/>
      <c r="I429" s="465"/>
      <c r="J429" s="465"/>
      <c r="K429" s="467"/>
      <c r="L429" s="467"/>
      <c r="M429" s="465"/>
      <c r="N429" s="468"/>
    </row>
    <row r="430" spans="1:14">
      <c r="A430" s="813" t="s">
        <v>431</v>
      </c>
      <c r="B430" s="814"/>
      <c r="C430" s="814"/>
      <c r="D430" s="815" t="s">
        <v>471</v>
      </c>
      <c r="E430" s="850"/>
      <c r="F430" s="850"/>
      <c r="G430" s="850"/>
      <c r="H430" s="850"/>
      <c r="I430" s="850"/>
      <c r="J430" s="850"/>
      <c r="K430" s="467" t="s">
        <v>432</v>
      </c>
      <c r="L430" s="467"/>
      <c r="M430" s="465"/>
      <c r="N430" s="468"/>
    </row>
    <row r="431" spans="1:14">
      <c r="A431" s="462" t="s">
        <v>433</v>
      </c>
      <c r="B431" s="467"/>
      <c r="C431" s="464"/>
      <c r="D431" s="465"/>
      <c r="E431" s="465"/>
      <c r="F431" s="465"/>
      <c r="G431" s="465"/>
      <c r="H431" s="465"/>
      <c r="I431" s="465"/>
      <c r="J431" s="465"/>
      <c r="K431" s="467" t="s">
        <v>434</v>
      </c>
      <c r="L431" s="467"/>
      <c r="M431" s="465"/>
      <c r="N431" s="468"/>
    </row>
    <row r="432" spans="1:14">
      <c r="A432" s="462" t="s">
        <v>435</v>
      </c>
      <c r="B432" s="467"/>
      <c r="C432" s="469"/>
      <c r="D432" s="465"/>
      <c r="E432" s="465"/>
      <c r="F432" s="465"/>
      <c r="G432" s="465"/>
      <c r="H432" s="465"/>
      <c r="I432" s="465"/>
      <c r="J432" s="465" t="s">
        <v>436</v>
      </c>
      <c r="K432" s="467"/>
      <c r="L432" s="467"/>
      <c r="M432" s="465"/>
      <c r="N432" s="468"/>
    </row>
    <row r="433" spans="1:14">
      <c r="A433" s="470" t="s">
        <v>443</v>
      </c>
      <c r="B433" s="471"/>
      <c r="C433" s="472"/>
      <c r="D433" s="473"/>
      <c r="E433" s="473"/>
      <c r="F433" s="473"/>
      <c r="G433" s="473"/>
      <c r="H433" s="473"/>
      <c r="I433" s="473"/>
      <c r="J433" s="473"/>
      <c r="K433" s="471"/>
      <c r="L433" s="471"/>
      <c r="M433" s="473"/>
      <c r="N433" s="474"/>
    </row>
    <row r="434" spans="1:14">
      <c r="A434" s="817" t="s">
        <v>438</v>
      </c>
      <c r="B434" s="818"/>
      <c r="C434" s="818"/>
      <c r="D434" s="818"/>
      <c r="E434" s="818"/>
      <c r="F434" s="818"/>
      <c r="G434" s="818"/>
      <c r="H434" s="818"/>
      <c r="I434" s="818"/>
      <c r="J434" s="818"/>
      <c r="K434" s="818"/>
      <c r="L434" s="818"/>
      <c r="M434" s="818"/>
      <c r="N434" s="819"/>
    </row>
    <row r="435" spans="1:14">
      <c r="A435" s="820" t="s">
        <v>471</v>
      </c>
      <c r="B435" s="821"/>
      <c r="C435" s="821"/>
      <c r="D435" s="821"/>
      <c r="E435" s="821"/>
      <c r="F435" s="821"/>
      <c r="G435" s="821"/>
      <c r="H435" s="821"/>
      <c r="I435" s="821"/>
      <c r="J435" s="821"/>
      <c r="K435" s="821"/>
      <c r="L435" s="821"/>
      <c r="M435" s="821"/>
      <c r="N435" s="822"/>
    </row>
    <row r="436" spans="1:14">
      <c r="A436" s="820"/>
      <c r="B436" s="821"/>
      <c r="C436" s="821"/>
      <c r="D436" s="821"/>
      <c r="E436" s="821"/>
      <c r="F436" s="821"/>
      <c r="G436" s="821"/>
      <c r="H436" s="821"/>
      <c r="I436" s="821"/>
      <c r="J436" s="821"/>
      <c r="K436" s="821"/>
      <c r="L436" s="821"/>
      <c r="M436" s="821"/>
      <c r="N436" s="822"/>
    </row>
    <row r="437" spans="1:14">
      <c r="A437" s="823" t="s">
        <v>439</v>
      </c>
      <c r="B437" s="824"/>
      <c r="C437" s="824"/>
      <c r="D437" s="824"/>
      <c r="E437" s="824"/>
      <c r="F437" s="824"/>
      <c r="G437" s="824"/>
      <c r="H437" s="824"/>
      <c r="I437" s="824"/>
      <c r="J437" s="824"/>
      <c r="K437" s="824"/>
      <c r="L437" s="824"/>
      <c r="M437" s="824"/>
      <c r="N437" s="825"/>
    </row>
    <row r="438" spans="1:14" ht="16.5" thickBot="1">
      <c r="A438" s="475"/>
      <c r="B438" s="476"/>
      <c r="C438" s="476"/>
      <c r="D438" s="476"/>
      <c r="E438" s="476"/>
      <c r="F438" s="476"/>
      <c r="G438" s="476"/>
      <c r="H438" s="476"/>
      <c r="I438" s="826"/>
      <c r="J438" s="826"/>
      <c r="K438" s="826"/>
      <c r="L438" s="826"/>
      <c r="M438" s="826"/>
      <c r="N438" s="461"/>
    </row>
    <row r="439" spans="1:14" ht="16.5" thickBot="1">
      <c r="A439" s="475"/>
      <c r="B439" s="476"/>
      <c r="C439" s="477" t="s">
        <v>375</v>
      </c>
      <c r="D439" s="477" t="s">
        <v>376</v>
      </c>
      <c r="E439" s="477" t="s">
        <v>377</v>
      </c>
      <c r="F439" s="477" t="s">
        <v>378</v>
      </c>
      <c r="G439" s="477" t="s">
        <v>379</v>
      </c>
      <c r="H439" s="477" t="s">
        <v>380</v>
      </c>
      <c r="I439" s="477" t="s">
        <v>381</v>
      </c>
      <c r="J439" s="477" t="s">
        <v>382</v>
      </c>
      <c r="K439" s="477" t="s">
        <v>383</v>
      </c>
      <c r="L439" s="477" t="s">
        <v>384</v>
      </c>
      <c r="M439" s="477" t="s">
        <v>385</v>
      </c>
      <c r="N439" s="478" t="s">
        <v>386</v>
      </c>
    </row>
    <row r="440" spans="1:14">
      <c r="A440" s="804" t="s">
        <v>440</v>
      </c>
      <c r="B440" s="805"/>
      <c r="C440" s="479">
        <f>'MAPA DE RIESGOS'!D65</f>
        <v>0</v>
      </c>
      <c r="D440" s="536">
        <f>'MAPA DE RIESGOS'!F65</f>
        <v>0</v>
      </c>
      <c r="E440" s="536">
        <f>'MAPA DE RIESGOS'!H65</f>
        <v>0</v>
      </c>
      <c r="F440" s="480">
        <v>0</v>
      </c>
      <c r="G440" s="575">
        <f>'MAPA DE RIESGOS'!L65</f>
        <v>0</v>
      </c>
      <c r="H440" s="575">
        <f>'MAPA DE RIESGOS'!N65</f>
        <v>0</v>
      </c>
      <c r="I440" s="526">
        <f>'MAPA DE RIESGOS'!P65</f>
        <v>0</v>
      </c>
      <c r="J440" s="479"/>
      <c r="K440" s="479"/>
      <c r="L440" s="479"/>
      <c r="M440" s="480"/>
      <c r="N440" s="480"/>
    </row>
    <row r="441" spans="1:14" ht="16.5" thickBot="1">
      <c r="A441" s="806" t="s">
        <v>441</v>
      </c>
      <c r="B441" s="807"/>
      <c r="C441" s="481">
        <f>'MAPA DE RIESGOS'!D66</f>
        <v>0</v>
      </c>
      <c r="D441" s="537">
        <f>'MAPA DE RIESGOS'!F66</f>
        <v>0</v>
      </c>
      <c r="E441" s="537">
        <f>'MAPA DE RIESGOS'!H66</f>
        <v>0</v>
      </c>
      <c r="F441" s="482">
        <v>0</v>
      </c>
      <c r="G441" s="576">
        <f>'MAPA DE RIESGOS'!L66</f>
        <v>0</v>
      </c>
      <c r="H441" s="576">
        <f>'MAPA DE RIESGOS'!N66</f>
        <v>0</v>
      </c>
      <c r="I441" s="527">
        <f>'MAPA DE RIESGOS'!P66</f>
        <v>0</v>
      </c>
      <c r="J441" s="481"/>
      <c r="K441" s="481"/>
      <c r="L441" s="481"/>
      <c r="M441" s="482"/>
      <c r="N441" s="482"/>
    </row>
    <row r="442" spans="1:14" ht="16.5" thickBot="1">
      <c r="A442" s="808" t="s">
        <v>442</v>
      </c>
      <c r="B442" s="809"/>
      <c r="C442" s="483" t="e">
        <f t="shared" ref="C442:N442" si="20">C440/C441</f>
        <v>#DIV/0!</v>
      </c>
      <c r="D442" s="483" t="e">
        <f t="shared" si="20"/>
        <v>#DIV/0!</v>
      </c>
      <c r="E442" s="483" t="e">
        <f t="shared" si="20"/>
        <v>#DIV/0!</v>
      </c>
      <c r="F442" s="483" t="e">
        <f t="shared" si="20"/>
        <v>#DIV/0!</v>
      </c>
      <c r="G442" s="483" t="e">
        <f t="shared" si="20"/>
        <v>#DIV/0!</v>
      </c>
      <c r="H442" s="483" t="e">
        <f t="shared" si="20"/>
        <v>#DIV/0!</v>
      </c>
      <c r="I442" s="483" t="e">
        <f t="shared" si="20"/>
        <v>#DIV/0!</v>
      </c>
      <c r="J442" s="483" t="e">
        <f t="shared" si="20"/>
        <v>#DIV/0!</v>
      </c>
      <c r="K442" s="483" t="e">
        <f t="shared" si="20"/>
        <v>#DIV/0!</v>
      </c>
      <c r="L442" s="483" t="e">
        <f t="shared" si="20"/>
        <v>#DIV/0!</v>
      </c>
      <c r="M442" s="483" t="e">
        <f t="shared" si="20"/>
        <v>#DIV/0!</v>
      </c>
      <c r="N442" s="483" t="e">
        <f t="shared" si="20"/>
        <v>#DIV/0!</v>
      </c>
    </row>
    <row r="443" spans="1:14" ht="36.75" thickBot="1">
      <c r="A443" s="762"/>
      <c r="B443" s="846"/>
      <c r="C443" s="846"/>
      <c r="D443" s="846"/>
      <c r="E443" s="846"/>
      <c r="F443" s="846"/>
      <c r="G443" s="846"/>
      <c r="H443" s="846"/>
      <c r="I443" s="846"/>
      <c r="J443" s="846"/>
      <c r="K443" s="846"/>
      <c r="L443" s="846"/>
      <c r="M443" s="846"/>
      <c r="N443" s="847"/>
    </row>
    <row r="444" spans="1:14">
      <c r="A444" s="827"/>
      <c r="B444" s="828"/>
      <c r="C444" s="828"/>
      <c r="D444" s="828"/>
      <c r="E444" s="833" t="s">
        <v>423</v>
      </c>
      <c r="F444" s="833"/>
      <c r="G444" s="833"/>
      <c r="H444" s="833"/>
      <c r="I444" s="833"/>
      <c r="J444" s="833"/>
      <c r="K444" s="835" t="s">
        <v>444</v>
      </c>
      <c r="L444" s="833"/>
      <c r="M444" s="833"/>
      <c r="N444" s="836"/>
    </row>
    <row r="445" spans="1:14">
      <c r="A445" s="829"/>
      <c r="B445" s="830"/>
      <c r="C445" s="830"/>
      <c r="D445" s="830"/>
      <c r="E445" s="834"/>
      <c r="F445" s="834"/>
      <c r="G445" s="834"/>
      <c r="H445" s="834"/>
      <c r="I445" s="834"/>
      <c r="J445" s="834"/>
      <c r="K445" s="837"/>
      <c r="L445" s="834"/>
      <c r="M445" s="834"/>
      <c r="N445" s="838"/>
    </row>
    <row r="446" spans="1:14">
      <c r="A446" s="829"/>
      <c r="B446" s="830"/>
      <c r="C446" s="830"/>
      <c r="D446" s="830"/>
      <c r="E446" s="839" t="s">
        <v>425</v>
      </c>
      <c r="F446" s="839"/>
      <c r="G446" s="839"/>
      <c r="H446" s="839" t="s">
        <v>426</v>
      </c>
      <c r="I446" s="839"/>
      <c r="J446" s="839"/>
      <c r="K446" s="841" t="s">
        <v>427</v>
      </c>
      <c r="L446" s="842"/>
      <c r="M446" s="842"/>
      <c r="N446" s="843"/>
    </row>
    <row r="447" spans="1:14" ht="16.5" thickBot="1">
      <c r="A447" s="831"/>
      <c r="B447" s="832"/>
      <c r="C447" s="832"/>
      <c r="D447" s="832"/>
      <c r="E447" s="840"/>
      <c r="F447" s="840"/>
      <c r="G447" s="840"/>
      <c r="H447" s="840"/>
      <c r="I447" s="840"/>
      <c r="J447" s="840"/>
      <c r="K447" s="844" t="s">
        <v>428</v>
      </c>
      <c r="L447" s="844"/>
      <c r="M447" s="844"/>
      <c r="N447" s="845"/>
    </row>
    <row r="448" spans="1:14">
      <c r="A448" s="459"/>
      <c r="B448" s="460"/>
      <c r="C448" s="460"/>
      <c r="D448" s="460"/>
      <c r="E448" s="460"/>
      <c r="F448" s="460"/>
      <c r="G448" s="460"/>
      <c r="H448" s="460"/>
      <c r="I448" s="460"/>
      <c r="J448" s="460"/>
      <c r="K448" s="460"/>
      <c r="L448" s="460"/>
      <c r="M448" s="460"/>
      <c r="N448" s="461"/>
    </row>
    <row r="449" spans="1:14">
      <c r="A449" s="462" t="s">
        <v>373</v>
      </c>
      <c r="B449" s="484">
        <v>2017</v>
      </c>
      <c r="C449" s="464"/>
      <c r="D449" s="465"/>
      <c r="E449" s="465"/>
      <c r="F449" s="465"/>
      <c r="G449" s="466"/>
      <c r="H449" s="465"/>
      <c r="I449" s="465"/>
      <c r="J449" s="465"/>
      <c r="K449" s="467" t="s">
        <v>429</v>
      </c>
      <c r="L449" s="467"/>
      <c r="M449" s="465"/>
      <c r="N449" s="468"/>
    </row>
    <row r="450" spans="1:14">
      <c r="A450" s="462" t="s">
        <v>430</v>
      </c>
      <c r="B450" s="467"/>
      <c r="C450" s="464"/>
      <c r="D450" s="465"/>
      <c r="E450" s="465"/>
      <c r="F450" s="465"/>
      <c r="G450" s="466"/>
      <c r="H450" s="465"/>
      <c r="I450" s="465"/>
      <c r="J450" s="465"/>
      <c r="K450" s="467"/>
      <c r="L450" s="467"/>
      <c r="M450" s="465"/>
      <c r="N450" s="468"/>
    </row>
    <row r="451" spans="1:14">
      <c r="A451" s="813" t="s">
        <v>431</v>
      </c>
      <c r="B451" s="814"/>
      <c r="C451" s="814"/>
      <c r="D451" s="815" t="s">
        <v>472</v>
      </c>
      <c r="E451" s="815"/>
      <c r="F451" s="815"/>
      <c r="G451" s="815"/>
      <c r="H451" s="815"/>
      <c r="I451" s="815"/>
      <c r="J451" s="816"/>
      <c r="K451" s="467" t="s">
        <v>432</v>
      </c>
      <c r="L451" s="467"/>
      <c r="M451" s="465"/>
      <c r="N451" s="468"/>
    </row>
    <row r="452" spans="1:14">
      <c r="A452" s="462" t="s">
        <v>433</v>
      </c>
      <c r="B452" s="467"/>
      <c r="C452" s="464"/>
      <c r="D452" s="465"/>
      <c r="E452" s="465"/>
      <c r="F452" s="465"/>
      <c r="G452" s="465"/>
      <c r="H452" s="465"/>
      <c r="I452" s="465"/>
      <c r="J452" s="465"/>
      <c r="K452" s="467" t="s">
        <v>434</v>
      </c>
      <c r="L452" s="467"/>
      <c r="M452" s="465"/>
      <c r="N452" s="468"/>
    </row>
    <row r="453" spans="1:14">
      <c r="A453" s="462" t="s">
        <v>435</v>
      </c>
      <c r="B453" s="467"/>
      <c r="C453" s="469"/>
      <c r="D453" s="465"/>
      <c r="E453" s="465"/>
      <c r="F453" s="465"/>
      <c r="G453" s="465"/>
      <c r="H453" s="465"/>
      <c r="I453" s="465"/>
      <c r="J453" s="465" t="s">
        <v>436</v>
      </c>
      <c r="K453" s="467"/>
      <c r="L453" s="467"/>
      <c r="M453" s="465"/>
      <c r="N453" s="468"/>
    </row>
    <row r="454" spans="1:14">
      <c r="A454" s="470" t="s">
        <v>443</v>
      </c>
      <c r="B454" s="471"/>
      <c r="C454" s="472"/>
      <c r="D454" s="473"/>
      <c r="E454" s="473"/>
      <c r="F454" s="473"/>
      <c r="G454" s="473"/>
      <c r="H454" s="473"/>
      <c r="I454" s="473"/>
      <c r="J454" s="473"/>
      <c r="K454" s="471"/>
      <c r="L454" s="471"/>
      <c r="M454" s="473"/>
      <c r="N454" s="474"/>
    </row>
    <row r="455" spans="1:14">
      <c r="A455" s="817" t="s">
        <v>438</v>
      </c>
      <c r="B455" s="818"/>
      <c r="C455" s="818"/>
      <c r="D455" s="818"/>
      <c r="E455" s="818"/>
      <c r="F455" s="818"/>
      <c r="G455" s="818"/>
      <c r="H455" s="818"/>
      <c r="I455" s="818"/>
      <c r="J455" s="818"/>
      <c r="K455" s="818"/>
      <c r="L455" s="818"/>
      <c r="M455" s="818"/>
      <c r="N455" s="819"/>
    </row>
    <row r="456" spans="1:14">
      <c r="A456" s="820" t="s">
        <v>472</v>
      </c>
      <c r="B456" s="821"/>
      <c r="C456" s="821"/>
      <c r="D456" s="821"/>
      <c r="E456" s="821"/>
      <c r="F456" s="821"/>
      <c r="G456" s="821"/>
      <c r="H456" s="821"/>
      <c r="I456" s="821"/>
      <c r="J456" s="821"/>
      <c r="K456" s="821"/>
      <c r="L456" s="821"/>
      <c r="M456" s="821"/>
      <c r="N456" s="822"/>
    </row>
    <row r="457" spans="1:14">
      <c r="A457" s="820"/>
      <c r="B457" s="821"/>
      <c r="C457" s="821"/>
      <c r="D457" s="821"/>
      <c r="E457" s="821"/>
      <c r="F457" s="821"/>
      <c r="G457" s="821"/>
      <c r="H457" s="821"/>
      <c r="I457" s="821"/>
      <c r="J457" s="821"/>
      <c r="K457" s="821"/>
      <c r="L457" s="821"/>
      <c r="M457" s="821"/>
      <c r="N457" s="822"/>
    </row>
    <row r="458" spans="1:14">
      <c r="A458" s="823" t="s">
        <v>439</v>
      </c>
      <c r="B458" s="824"/>
      <c r="C458" s="824"/>
      <c r="D458" s="824"/>
      <c r="E458" s="824"/>
      <c r="F458" s="824"/>
      <c r="G458" s="824"/>
      <c r="H458" s="824"/>
      <c r="I458" s="824"/>
      <c r="J458" s="824"/>
      <c r="K458" s="824"/>
      <c r="L458" s="824"/>
      <c r="M458" s="824"/>
      <c r="N458" s="825"/>
    </row>
    <row r="459" spans="1:14" ht="16.5" thickBot="1">
      <c r="A459" s="475"/>
      <c r="B459" s="476"/>
      <c r="C459" s="476"/>
      <c r="D459" s="476"/>
      <c r="E459" s="476"/>
      <c r="F459" s="476"/>
      <c r="G459" s="476"/>
      <c r="H459" s="476"/>
      <c r="I459" s="826"/>
      <c r="J459" s="826"/>
      <c r="K459" s="826"/>
      <c r="L459" s="826"/>
      <c r="M459" s="826"/>
      <c r="N459" s="461"/>
    </row>
    <row r="460" spans="1:14" ht="16.5" thickBot="1">
      <c r="A460" s="475"/>
      <c r="B460" s="476"/>
      <c r="C460" s="477" t="s">
        <v>375</v>
      </c>
      <c r="D460" s="477" t="s">
        <v>376</v>
      </c>
      <c r="E460" s="477" t="s">
        <v>377</v>
      </c>
      <c r="F460" s="477" t="s">
        <v>378</v>
      </c>
      <c r="G460" s="477" t="s">
        <v>379</v>
      </c>
      <c r="H460" s="477" t="s">
        <v>380</v>
      </c>
      <c r="I460" s="477" t="s">
        <v>381</v>
      </c>
      <c r="J460" s="477" t="s">
        <v>382</v>
      </c>
      <c r="K460" s="477" t="s">
        <v>383</v>
      </c>
      <c r="L460" s="477" t="s">
        <v>384</v>
      </c>
      <c r="M460" s="477" t="s">
        <v>385</v>
      </c>
      <c r="N460" s="478" t="s">
        <v>386</v>
      </c>
    </row>
    <row r="461" spans="1:14">
      <c r="A461" s="804" t="s">
        <v>440</v>
      </c>
      <c r="B461" s="805"/>
      <c r="C461" s="503">
        <v>121</v>
      </c>
      <c r="D461" s="479">
        <f>'MAPA DE RIESGOS'!F68</f>
        <v>121</v>
      </c>
      <c r="E461" s="479">
        <f>'MAPA DE RIESGOS'!H68</f>
        <v>121</v>
      </c>
      <c r="F461" s="480">
        <f>'MAPA DE RIESGOS'!J68</f>
        <v>121</v>
      </c>
      <c r="G461" s="480">
        <f>'MAPA DE RIESGOS'!L68</f>
        <v>211</v>
      </c>
      <c r="H461" s="575">
        <f>'MAPA DE RIESGOS'!N68</f>
        <v>212</v>
      </c>
      <c r="I461" s="479">
        <f>'MAPA DE RIESGOS'!P68</f>
        <v>210</v>
      </c>
      <c r="J461" s="479"/>
      <c r="K461" s="479"/>
      <c r="L461" s="479"/>
      <c r="M461" s="480"/>
      <c r="N461" s="480"/>
    </row>
    <row r="462" spans="1:14" ht="16.5" thickBot="1">
      <c r="A462" s="806" t="s">
        <v>441</v>
      </c>
      <c r="B462" s="807"/>
      <c r="C462" s="503">
        <v>121</v>
      </c>
      <c r="D462" s="481">
        <f>'MAPA DE RIESGOS'!F69</f>
        <v>121</v>
      </c>
      <c r="E462" s="481">
        <f>'MAPA DE RIESGOS'!H69</f>
        <v>121</v>
      </c>
      <c r="F462" s="482">
        <f>'MAPA DE RIESGOS'!J69</f>
        <v>121</v>
      </c>
      <c r="G462" s="482">
        <f>'MAPA DE RIESGOS'!L69</f>
        <v>212</v>
      </c>
      <c r="H462" s="576">
        <f>'MAPA DE RIESGOS'!N69</f>
        <v>212</v>
      </c>
      <c r="I462" s="481">
        <f>'MAPA DE RIESGOS'!P69</f>
        <v>212</v>
      </c>
      <c r="J462" s="481"/>
      <c r="K462" s="481"/>
      <c r="L462" s="481"/>
      <c r="M462" s="482"/>
      <c r="N462" s="482"/>
    </row>
    <row r="463" spans="1:14" ht="16.5" thickBot="1">
      <c r="A463" s="808" t="s">
        <v>442</v>
      </c>
      <c r="B463" s="809"/>
      <c r="C463" s="483">
        <f>C462/C461</f>
        <v>1</v>
      </c>
      <c r="D463" s="483">
        <f t="shared" ref="D463:N463" si="21">D462/D461</f>
        <v>1</v>
      </c>
      <c r="E463" s="483">
        <f t="shared" si="21"/>
        <v>1</v>
      </c>
      <c r="F463" s="483">
        <f t="shared" si="21"/>
        <v>1</v>
      </c>
      <c r="G463" s="483">
        <f t="shared" si="21"/>
        <v>1.0047393364928909</v>
      </c>
      <c r="H463" s="483">
        <f t="shared" si="21"/>
        <v>1</v>
      </c>
      <c r="I463" s="483">
        <f t="shared" si="21"/>
        <v>1.0095238095238095</v>
      </c>
      <c r="J463" s="483" t="e">
        <f t="shared" si="21"/>
        <v>#DIV/0!</v>
      </c>
      <c r="K463" s="483" t="e">
        <f t="shared" si="21"/>
        <v>#DIV/0!</v>
      </c>
      <c r="L463" s="483" t="e">
        <f t="shared" si="21"/>
        <v>#DIV/0!</v>
      </c>
      <c r="M463" s="483" t="e">
        <f t="shared" si="21"/>
        <v>#DIV/0!</v>
      </c>
      <c r="N463" s="483" t="e">
        <f t="shared" si="21"/>
        <v>#DIV/0!</v>
      </c>
    </row>
    <row r="464" spans="1:14" ht="36.75" thickBot="1">
      <c r="A464" s="762"/>
      <c r="B464" s="846"/>
      <c r="C464" s="846"/>
      <c r="D464" s="846"/>
      <c r="E464" s="846"/>
      <c r="F464" s="846"/>
      <c r="G464" s="846"/>
      <c r="H464" s="846"/>
      <c r="I464" s="846"/>
      <c r="J464" s="846"/>
      <c r="K464" s="846"/>
      <c r="L464" s="846"/>
      <c r="M464" s="846"/>
      <c r="N464" s="847"/>
    </row>
    <row r="465" spans="1:14">
      <c r="A465" s="827"/>
      <c r="B465" s="828"/>
      <c r="C465" s="828"/>
      <c r="D465" s="828"/>
      <c r="E465" s="833" t="s">
        <v>423</v>
      </c>
      <c r="F465" s="833"/>
      <c r="G465" s="833"/>
      <c r="H465" s="833"/>
      <c r="I465" s="833"/>
      <c r="J465" s="833"/>
      <c r="K465" s="835" t="s">
        <v>444</v>
      </c>
      <c r="L465" s="833"/>
      <c r="M465" s="833"/>
      <c r="N465" s="836"/>
    </row>
    <row r="466" spans="1:14">
      <c r="A466" s="829"/>
      <c r="B466" s="830"/>
      <c r="C466" s="830"/>
      <c r="D466" s="830"/>
      <c r="E466" s="834"/>
      <c r="F466" s="834"/>
      <c r="G466" s="834"/>
      <c r="H466" s="834"/>
      <c r="I466" s="834"/>
      <c r="J466" s="834"/>
      <c r="K466" s="837"/>
      <c r="L466" s="834"/>
      <c r="M466" s="834"/>
      <c r="N466" s="838"/>
    </row>
    <row r="467" spans="1:14">
      <c r="A467" s="829"/>
      <c r="B467" s="830"/>
      <c r="C467" s="830"/>
      <c r="D467" s="830"/>
      <c r="E467" s="839" t="s">
        <v>425</v>
      </c>
      <c r="F467" s="839"/>
      <c r="G467" s="839"/>
      <c r="H467" s="839" t="s">
        <v>426</v>
      </c>
      <c r="I467" s="839"/>
      <c r="J467" s="839"/>
      <c r="K467" s="841" t="s">
        <v>427</v>
      </c>
      <c r="L467" s="842"/>
      <c r="M467" s="842"/>
      <c r="N467" s="843"/>
    </row>
    <row r="468" spans="1:14" ht="16.5" thickBot="1">
      <c r="A468" s="831"/>
      <c r="B468" s="832"/>
      <c r="C468" s="832"/>
      <c r="D468" s="832"/>
      <c r="E468" s="840"/>
      <c r="F468" s="840"/>
      <c r="G468" s="840"/>
      <c r="H468" s="840"/>
      <c r="I468" s="840"/>
      <c r="J468" s="840"/>
      <c r="K468" s="844" t="s">
        <v>428</v>
      </c>
      <c r="L468" s="844"/>
      <c r="M468" s="844"/>
      <c r="N468" s="845"/>
    </row>
    <row r="469" spans="1:14">
      <c r="A469" s="459"/>
      <c r="B469" s="460"/>
      <c r="C469" s="460"/>
      <c r="D469" s="460"/>
      <c r="E469" s="460"/>
      <c r="F469" s="460"/>
      <c r="G469" s="460"/>
      <c r="H469" s="460"/>
      <c r="I469" s="460"/>
      <c r="J469" s="460"/>
      <c r="K469" s="460"/>
      <c r="L469" s="460"/>
      <c r="M469" s="460"/>
      <c r="N469" s="461"/>
    </row>
    <row r="470" spans="1:14">
      <c r="A470" s="462" t="s">
        <v>373</v>
      </c>
      <c r="B470" s="484">
        <v>2017</v>
      </c>
      <c r="C470" s="464"/>
      <c r="D470" s="465"/>
      <c r="E470" s="465"/>
      <c r="F470" s="465"/>
      <c r="G470" s="466"/>
      <c r="H470" s="465"/>
      <c r="I470" s="465"/>
      <c r="J470" s="465"/>
      <c r="K470" s="467" t="s">
        <v>429</v>
      </c>
      <c r="L470" s="467"/>
      <c r="M470" s="465"/>
      <c r="N470" s="468"/>
    </row>
    <row r="471" spans="1:14">
      <c r="A471" s="462" t="s">
        <v>430</v>
      </c>
      <c r="B471" s="467"/>
      <c r="C471" s="464"/>
      <c r="D471" s="465"/>
      <c r="E471" s="465"/>
      <c r="F471" s="465"/>
      <c r="G471" s="466"/>
      <c r="H471" s="465"/>
      <c r="I471" s="465"/>
      <c r="J471" s="465"/>
      <c r="K471" s="467"/>
      <c r="L471" s="467"/>
      <c r="M471" s="465"/>
      <c r="N471" s="468"/>
    </row>
    <row r="472" spans="1:14">
      <c r="A472" s="813" t="s">
        <v>431</v>
      </c>
      <c r="B472" s="814"/>
      <c r="C472" s="814"/>
      <c r="D472" s="815" t="s">
        <v>473</v>
      </c>
      <c r="E472" s="815"/>
      <c r="F472" s="815"/>
      <c r="G472" s="815"/>
      <c r="H472" s="815"/>
      <c r="I472" s="815"/>
      <c r="J472" s="816"/>
      <c r="K472" s="467" t="s">
        <v>432</v>
      </c>
      <c r="L472" s="467"/>
      <c r="M472" s="465"/>
      <c r="N472" s="468"/>
    </row>
    <row r="473" spans="1:14">
      <c r="A473" s="462" t="s">
        <v>433</v>
      </c>
      <c r="B473" s="467"/>
      <c r="C473" s="464"/>
      <c r="D473" s="465"/>
      <c r="E473" s="465"/>
      <c r="F473" s="465"/>
      <c r="G473" s="465"/>
      <c r="H473" s="465"/>
      <c r="I473" s="465"/>
      <c r="J473" s="465"/>
      <c r="K473" s="467" t="s">
        <v>434</v>
      </c>
      <c r="L473" s="467"/>
      <c r="M473" s="465"/>
      <c r="N473" s="468"/>
    </row>
    <row r="474" spans="1:14">
      <c r="A474" s="462" t="s">
        <v>435</v>
      </c>
      <c r="B474" s="467"/>
      <c r="C474" s="469"/>
      <c r="D474" s="465"/>
      <c r="E474" s="465"/>
      <c r="F474" s="465"/>
      <c r="G474" s="465"/>
      <c r="H474" s="465"/>
      <c r="I474" s="465"/>
      <c r="J474" s="465" t="s">
        <v>436</v>
      </c>
      <c r="K474" s="467"/>
      <c r="L474" s="467"/>
      <c r="M474" s="465"/>
      <c r="N474" s="468"/>
    </row>
    <row r="475" spans="1:14">
      <c r="A475" s="470" t="s">
        <v>443</v>
      </c>
      <c r="B475" s="471"/>
      <c r="C475" s="472"/>
      <c r="D475" s="473"/>
      <c r="E475" s="473"/>
      <c r="F475" s="473"/>
      <c r="G475" s="473"/>
      <c r="H475" s="473"/>
      <c r="I475" s="473"/>
      <c r="J475" s="473"/>
      <c r="K475" s="471"/>
      <c r="L475" s="471"/>
      <c r="M475" s="473"/>
      <c r="N475" s="474"/>
    </row>
    <row r="476" spans="1:14">
      <c r="A476" s="817" t="s">
        <v>438</v>
      </c>
      <c r="B476" s="818"/>
      <c r="C476" s="818"/>
      <c r="D476" s="818"/>
      <c r="E476" s="818"/>
      <c r="F476" s="818"/>
      <c r="G476" s="818"/>
      <c r="H476" s="818"/>
      <c r="I476" s="818"/>
      <c r="J476" s="818"/>
      <c r="K476" s="818"/>
      <c r="L476" s="818"/>
      <c r="M476" s="818"/>
      <c r="N476" s="819"/>
    </row>
    <row r="477" spans="1:14">
      <c r="A477" s="820" t="s">
        <v>473</v>
      </c>
      <c r="B477" s="821"/>
      <c r="C477" s="821"/>
      <c r="D477" s="821"/>
      <c r="E477" s="821"/>
      <c r="F477" s="821"/>
      <c r="G477" s="821"/>
      <c r="H477" s="821"/>
      <c r="I477" s="821"/>
      <c r="J477" s="821"/>
      <c r="K477" s="821"/>
      <c r="L477" s="821"/>
      <c r="M477" s="821"/>
      <c r="N477" s="822"/>
    </row>
    <row r="478" spans="1:14">
      <c r="A478" s="820"/>
      <c r="B478" s="821"/>
      <c r="C478" s="821"/>
      <c r="D478" s="821"/>
      <c r="E478" s="821"/>
      <c r="F478" s="821"/>
      <c r="G478" s="821"/>
      <c r="H478" s="821"/>
      <c r="I478" s="821"/>
      <c r="J478" s="821"/>
      <c r="K478" s="821"/>
      <c r="L478" s="821"/>
      <c r="M478" s="821"/>
      <c r="N478" s="822"/>
    </row>
    <row r="479" spans="1:14">
      <c r="A479" s="823" t="s">
        <v>439</v>
      </c>
      <c r="B479" s="824"/>
      <c r="C479" s="824"/>
      <c r="D479" s="824"/>
      <c r="E479" s="824"/>
      <c r="F479" s="824"/>
      <c r="G479" s="824"/>
      <c r="H479" s="824"/>
      <c r="I479" s="824"/>
      <c r="J479" s="824"/>
      <c r="K479" s="824"/>
      <c r="L479" s="824"/>
      <c r="M479" s="824"/>
      <c r="N479" s="825"/>
    </row>
    <row r="480" spans="1:14" ht="16.5" thickBot="1">
      <c r="A480" s="475"/>
      <c r="B480" s="476"/>
      <c r="C480" s="476"/>
      <c r="D480" s="476"/>
      <c r="E480" s="476"/>
      <c r="F480" s="476"/>
      <c r="G480" s="476"/>
      <c r="H480" s="476"/>
      <c r="I480" s="826"/>
      <c r="J480" s="826"/>
      <c r="K480" s="826"/>
      <c r="L480" s="826"/>
      <c r="M480" s="826"/>
      <c r="N480" s="461"/>
    </row>
    <row r="481" spans="1:14" ht="16.5" thickBot="1">
      <c r="A481" s="475"/>
      <c r="B481" s="476"/>
      <c r="C481" s="477" t="s">
        <v>375</v>
      </c>
      <c r="D481" s="477" t="s">
        <v>376</v>
      </c>
      <c r="E481" s="477" t="s">
        <v>377</v>
      </c>
      <c r="F481" s="477" t="s">
        <v>378</v>
      </c>
      <c r="G481" s="477" t="s">
        <v>379</v>
      </c>
      <c r="H481" s="477" t="s">
        <v>380</v>
      </c>
      <c r="I481" s="477" t="s">
        <v>381</v>
      </c>
      <c r="J481" s="477" t="s">
        <v>382</v>
      </c>
      <c r="K481" s="477" t="s">
        <v>383</v>
      </c>
      <c r="L481" s="477" t="s">
        <v>384</v>
      </c>
      <c r="M481" s="477" t="s">
        <v>385</v>
      </c>
      <c r="N481" s="478" t="s">
        <v>386</v>
      </c>
    </row>
    <row r="482" spans="1:14">
      <c r="A482" s="804" t="s">
        <v>440</v>
      </c>
      <c r="B482" s="805"/>
      <c r="C482" s="479">
        <f>'MAPA DE RIESGOS'!D71</f>
        <v>121</v>
      </c>
      <c r="D482" s="479">
        <f>'MAPA DE RIESGOS'!F71</f>
        <v>121</v>
      </c>
      <c r="E482" s="479">
        <f>'MAPA DE RIESGOS'!H71</f>
        <v>121</v>
      </c>
      <c r="F482" s="480">
        <f>'MAPA DE RIESGOS'!J71</f>
        <v>121</v>
      </c>
      <c r="G482" s="480">
        <f>'MAPA DE RIESGOS'!L71</f>
        <v>212</v>
      </c>
      <c r="H482" s="575">
        <f>'MAPA DE RIESGOS'!N71</f>
        <v>212</v>
      </c>
      <c r="I482" s="479">
        <f>'MAPA DE RIESGOS'!P71</f>
        <v>211</v>
      </c>
      <c r="J482" s="479"/>
      <c r="K482" s="479"/>
      <c r="L482" s="479"/>
      <c r="M482" s="480"/>
      <c r="N482" s="480"/>
    </row>
    <row r="483" spans="1:14" ht="16.5" thickBot="1">
      <c r="A483" s="806" t="s">
        <v>441</v>
      </c>
      <c r="B483" s="807"/>
      <c r="C483" s="481">
        <f>'MAPA DE RIESGOS'!D72</f>
        <v>121</v>
      </c>
      <c r="D483" s="481">
        <f>'MAPA DE RIESGOS'!F72</f>
        <v>121</v>
      </c>
      <c r="E483" s="481">
        <f>'MAPA DE RIESGOS'!H72</f>
        <v>121</v>
      </c>
      <c r="F483" s="482">
        <f>'MAPA DE RIESGOS'!J72</f>
        <v>121</v>
      </c>
      <c r="G483" s="482">
        <f>'MAPA DE RIESGOS'!L72</f>
        <v>212</v>
      </c>
      <c r="H483" s="576">
        <f>'MAPA DE RIESGOS'!N72</f>
        <v>212</v>
      </c>
      <c r="I483" s="481">
        <f>'MAPA DE RIESGOS'!P72</f>
        <v>212</v>
      </c>
      <c r="J483" s="481"/>
      <c r="K483" s="481"/>
      <c r="L483" s="481"/>
      <c r="M483" s="482"/>
      <c r="N483" s="482"/>
    </row>
    <row r="484" spans="1:14" ht="16.5" thickBot="1">
      <c r="A484" s="808" t="s">
        <v>442</v>
      </c>
      <c r="B484" s="809"/>
      <c r="C484" s="483">
        <f>C483/C482</f>
        <v>1</v>
      </c>
      <c r="D484" s="483">
        <f t="shared" ref="D484:N484" si="22">D483/D482</f>
        <v>1</v>
      </c>
      <c r="E484" s="483">
        <f t="shared" si="22"/>
        <v>1</v>
      </c>
      <c r="F484" s="483">
        <f t="shared" si="22"/>
        <v>1</v>
      </c>
      <c r="G484" s="483">
        <f t="shared" si="22"/>
        <v>1</v>
      </c>
      <c r="H484" s="483">
        <f t="shared" si="22"/>
        <v>1</v>
      </c>
      <c r="I484" s="483">
        <f t="shared" si="22"/>
        <v>1.0047393364928909</v>
      </c>
      <c r="J484" s="483" t="e">
        <f t="shared" si="22"/>
        <v>#DIV/0!</v>
      </c>
      <c r="K484" s="483" t="e">
        <f t="shared" si="22"/>
        <v>#DIV/0!</v>
      </c>
      <c r="L484" s="483" t="e">
        <f t="shared" si="22"/>
        <v>#DIV/0!</v>
      </c>
      <c r="M484" s="483" t="e">
        <f t="shared" si="22"/>
        <v>#DIV/0!</v>
      </c>
      <c r="N484" s="483" t="e">
        <f t="shared" si="22"/>
        <v>#DIV/0!</v>
      </c>
    </row>
    <row r="485" spans="1:14" ht="36.75" thickBot="1">
      <c r="A485" s="762"/>
      <c r="B485" s="846"/>
      <c r="C485" s="846"/>
      <c r="D485" s="846"/>
      <c r="E485" s="846"/>
      <c r="F485" s="846"/>
      <c r="G485" s="846"/>
      <c r="H485" s="846"/>
      <c r="I485" s="846"/>
      <c r="J485" s="846"/>
      <c r="K485" s="846"/>
      <c r="L485" s="846"/>
      <c r="M485" s="846"/>
      <c r="N485" s="847"/>
    </row>
    <row r="486" spans="1:14">
      <c r="A486" s="827"/>
      <c r="B486" s="828"/>
      <c r="C486" s="828"/>
      <c r="D486" s="828"/>
      <c r="E486" s="833" t="s">
        <v>423</v>
      </c>
      <c r="F486" s="833"/>
      <c r="G486" s="833"/>
      <c r="H486" s="833"/>
      <c r="I486" s="833"/>
      <c r="J486" s="833"/>
      <c r="K486" s="835" t="s">
        <v>444</v>
      </c>
      <c r="L486" s="833"/>
      <c r="M486" s="833"/>
      <c r="N486" s="836"/>
    </row>
    <row r="487" spans="1:14">
      <c r="A487" s="829"/>
      <c r="B487" s="830"/>
      <c r="C487" s="830"/>
      <c r="D487" s="830"/>
      <c r="E487" s="834"/>
      <c r="F487" s="834"/>
      <c r="G487" s="834"/>
      <c r="H487" s="834"/>
      <c r="I487" s="834"/>
      <c r="J487" s="834"/>
      <c r="K487" s="837"/>
      <c r="L487" s="834"/>
      <c r="M487" s="834"/>
      <c r="N487" s="838"/>
    </row>
    <row r="488" spans="1:14">
      <c r="A488" s="829"/>
      <c r="B488" s="830"/>
      <c r="C488" s="830"/>
      <c r="D488" s="830"/>
      <c r="E488" s="839" t="s">
        <v>425</v>
      </c>
      <c r="F488" s="839"/>
      <c r="G488" s="839"/>
      <c r="H488" s="839" t="s">
        <v>426</v>
      </c>
      <c r="I488" s="839"/>
      <c r="J488" s="839"/>
      <c r="K488" s="841" t="s">
        <v>427</v>
      </c>
      <c r="L488" s="842"/>
      <c r="M488" s="842"/>
      <c r="N488" s="843"/>
    </row>
    <row r="489" spans="1:14" ht="16.5" thickBot="1">
      <c r="A489" s="831"/>
      <c r="B489" s="832"/>
      <c r="C489" s="832"/>
      <c r="D489" s="832"/>
      <c r="E489" s="840"/>
      <c r="F489" s="840"/>
      <c r="G489" s="840"/>
      <c r="H489" s="840"/>
      <c r="I489" s="840"/>
      <c r="J489" s="840"/>
      <c r="K489" s="844" t="s">
        <v>428</v>
      </c>
      <c r="L489" s="844"/>
      <c r="M489" s="844"/>
      <c r="N489" s="845"/>
    </row>
    <row r="490" spans="1:14">
      <c r="A490" s="459"/>
      <c r="B490" s="460"/>
      <c r="C490" s="460"/>
      <c r="D490" s="460"/>
      <c r="E490" s="460"/>
      <c r="F490" s="460"/>
      <c r="G490" s="460"/>
      <c r="H490" s="460"/>
      <c r="I490" s="460"/>
      <c r="J490" s="460"/>
      <c r="K490" s="460"/>
      <c r="L490" s="460"/>
      <c r="M490" s="460"/>
      <c r="N490" s="461"/>
    </row>
    <row r="491" spans="1:14">
      <c r="A491" s="462" t="s">
        <v>373</v>
      </c>
      <c r="B491" s="484">
        <v>2017</v>
      </c>
      <c r="C491" s="464"/>
      <c r="D491" s="465"/>
      <c r="E491" s="465"/>
      <c r="F491" s="465"/>
      <c r="G491" s="466"/>
      <c r="H491" s="465"/>
      <c r="I491" s="465"/>
      <c r="J491" s="465"/>
      <c r="K491" s="467" t="s">
        <v>429</v>
      </c>
      <c r="L491" s="467"/>
      <c r="M491" s="465"/>
      <c r="N491" s="468"/>
    </row>
    <row r="492" spans="1:14">
      <c r="A492" s="462" t="s">
        <v>430</v>
      </c>
      <c r="B492" s="467"/>
      <c r="C492" s="464"/>
      <c r="D492" s="465"/>
      <c r="E492" s="465"/>
      <c r="F492" s="465"/>
      <c r="G492" s="466"/>
      <c r="H492" s="465"/>
      <c r="I492" s="465"/>
      <c r="J492" s="465"/>
      <c r="K492" s="467"/>
      <c r="L492" s="467"/>
      <c r="M492" s="465"/>
      <c r="N492" s="468"/>
    </row>
    <row r="493" spans="1:14">
      <c r="A493" s="813" t="s">
        <v>431</v>
      </c>
      <c r="B493" s="814"/>
      <c r="C493" s="814"/>
      <c r="D493" s="815" t="s">
        <v>474</v>
      </c>
      <c r="E493" s="815"/>
      <c r="F493" s="815"/>
      <c r="G493" s="815"/>
      <c r="H493" s="815"/>
      <c r="I493" s="815"/>
      <c r="J493" s="816"/>
      <c r="K493" s="467" t="s">
        <v>432</v>
      </c>
      <c r="L493" s="467"/>
      <c r="M493" s="465"/>
      <c r="N493" s="468"/>
    </row>
    <row r="494" spans="1:14">
      <c r="A494" s="462" t="s">
        <v>433</v>
      </c>
      <c r="B494" s="467"/>
      <c r="C494" s="464"/>
      <c r="D494" s="465"/>
      <c r="E494" s="465"/>
      <c r="F494" s="465"/>
      <c r="G494" s="465"/>
      <c r="H494" s="465"/>
      <c r="I494" s="465"/>
      <c r="J494" s="465"/>
      <c r="K494" s="467" t="s">
        <v>434</v>
      </c>
      <c r="L494" s="467"/>
      <c r="M494" s="465"/>
      <c r="N494" s="468"/>
    </row>
    <row r="495" spans="1:14">
      <c r="A495" s="462" t="s">
        <v>435</v>
      </c>
      <c r="B495" s="467"/>
      <c r="C495" s="469"/>
      <c r="D495" s="465"/>
      <c r="E495" s="465"/>
      <c r="F495" s="465"/>
      <c r="G495" s="465"/>
      <c r="H495" s="465"/>
      <c r="I495" s="465"/>
      <c r="J495" s="465" t="s">
        <v>436</v>
      </c>
      <c r="K495" s="467"/>
      <c r="L495" s="467"/>
      <c r="M495" s="465"/>
      <c r="N495" s="468"/>
    </row>
    <row r="496" spans="1:14">
      <c r="A496" s="470" t="s">
        <v>443</v>
      </c>
      <c r="B496" s="471"/>
      <c r="C496" s="472"/>
      <c r="D496" s="473"/>
      <c r="E496" s="473"/>
      <c r="F496" s="473"/>
      <c r="G496" s="473"/>
      <c r="H496" s="473"/>
      <c r="I496" s="473"/>
      <c r="J496" s="473"/>
      <c r="K496" s="471"/>
      <c r="L496" s="471"/>
      <c r="M496" s="473"/>
      <c r="N496" s="474"/>
    </row>
    <row r="497" spans="1:14">
      <c r="A497" s="817" t="s">
        <v>438</v>
      </c>
      <c r="B497" s="818"/>
      <c r="C497" s="818"/>
      <c r="D497" s="818"/>
      <c r="E497" s="818"/>
      <c r="F497" s="818"/>
      <c r="G497" s="818"/>
      <c r="H497" s="818"/>
      <c r="I497" s="818"/>
      <c r="J497" s="818"/>
      <c r="K497" s="818"/>
      <c r="L497" s="818"/>
      <c r="M497" s="818"/>
      <c r="N497" s="819"/>
    </row>
    <row r="498" spans="1:14">
      <c r="A498" s="820" t="s">
        <v>474</v>
      </c>
      <c r="B498" s="821"/>
      <c r="C498" s="821"/>
      <c r="D498" s="821"/>
      <c r="E498" s="821"/>
      <c r="F498" s="821"/>
      <c r="G498" s="821"/>
      <c r="H498" s="821"/>
      <c r="I498" s="821"/>
      <c r="J498" s="821"/>
      <c r="K498" s="821"/>
      <c r="L498" s="821"/>
      <c r="M498" s="821"/>
      <c r="N498" s="822"/>
    </row>
    <row r="499" spans="1:14">
      <c r="A499" s="820"/>
      <c r="B499" s="821"/>
      <c r="C499" s="821"/>
      <c r="D499" s="821"/>
      <c r="E499" s="821"/>
      <c r="F499" s="821"/>
      <c r="G499" s="821"/>
      <c r="H499" s="821"/>
      <c r="I499" s="821"/>
      <c r="J499" s="821"/>
      <c r="K499" s="821"/>
      <c r="L499" s="821"/>
      <c r="M499" s="821"/>
      <c r="N499" s="822"/>
    </row>
    <row r="500" spans="1:14">
      <c r="A500" s="823" t="s">
        <v>439</v>
      </c>
      <c r="B500" s="824"/>
      <c r="C500" s="824"/>
      <c r="D500" s="824"/>
      <c r="E500" s="824"/>
      <c r="F500" s="824"/>
      <c r="G500" s="824"/>
      <c r="H500" s="824"/>
      <c r="I500" s="824"/>
      <c r="J500" s="824"/>
      <c r="K500" s="824"/>
      <c r="L500" s="824"/>
      <c r="M500" s="824"/>
      <c r="N500" s="825"/>
    </row>
    <row r="501" spans="1:14" ht="16.5" thickBot="1">
      <c r="A501" s="475"/>
      <c r="B501" s="476"/>
      <c r="C501" s="476"/>
      <c r="D501" s="476"/>
      <c r="E501" s="476"/>
      <c r="F501" s="476"/>
      <c r="G501" s="476"/>
      <c r="H501" s="476"/>
      <c r="I501" s="826"/>
      <c r="J501" s="826"/>
      <c r="K501" s="826"/>
      <c r="L501" s="826"/>
      <c r="M501" s="826"/>
      <c r="N501" s="461"/>
    </row>
    <row r="502" spans="1:14" ht="16.5" thickBot="1">
      <c r="A502" s="475"/>
      <c r="B502" s="476"/>
      <c r="C502" s="477" t="s">
        <v>375</v>
      </c>
      <c r="D502" s="477" t="s">
        <v>376</v>
      </c>
      <c r="E502" s="477" t="s">
        <v>377</v>
      </c>
      <c r="F502" s="477" t="s">
        <v>378</v>
      </c>
      <c r="G502" s="477" t="s">
        <v>379</v>
      </c>
      <c r="H502" s="477" t="s">
        <v>380</v>
      </c>
      <c r="I502" s="477" t="s">
        <v>381</v>
      </c>
      <c r="J502" s="477" t="s">
        <v>382</v>
      </c>
      <c r="K502" s="477" t="s">
        <v>383</v>
      </c>
      <c r="L502" s="477" t="s">
        <v>384</v>
      </c>
      <c r="M502" s="477" t="s">
        <v>385</v>
      </c>
      <c r="N502" s="478" t="s">
        <v>386</v>
      </c>
    </row>
    <row r="503" spans="1:14">
      <c r="A503" s="804" t="s">
        <v>440</v>
      </c>
      <c r="B503" s="805"/>
      <c r="C503" s="479">
        <f>'MAPA DE RIESGOS'!D74</f>
        <v>164</v>
      </c>
      <c r="D503" s="479">
        <f>'MAPA DE RIESGOS'!F74</f>
        <v>156</v>
      </c>
      <c r="E503" s="479">
        <f>'MAPA DE RIESGOS'!H74</f>
        <v>179</v>
      </c>
      <c r="F503" s="480">
        <f>'MAPA DE RIESGOS'!J74</f>
        <v>139</v>
      </c>
      <c r="G503" s="480">
        <f>'MAPA DE RIESGOS'!L74</f>
        <v>148</v>
      </c>
      <c r="H503" s="575">
        <f>'MAPA DE RIESGOS'!N74</f>
        <v>188</v>
      </c>
      <c r="I503" s="479">
        <f>'MAPA DE RIESGOS'!P74</f>
        <v>199</v>
      </c>
      <c r="J503" s="479"/>
      <c r="K503" s="479"/>
      <c r="L503" s="479"/>
      <c r="M503" s="480"/>
      <c r="N503" s="480"/>
    </row>
    <row r="504" spans="1:14" ht="16.5" thickBot="1">
      <c r="A504" s="806" t="s">
        <v>441</v>
      </c>
      <c r="B504" s="807"/>
      <c r="C504" s="481">
        <f>'MAPA DE RIESGOS'!D75</f>
        <v>164</v>
      </c>
      <c r="D504" s="481">
        <f>'MAPA DE RIESGOS'!F75</f>
        <v>156</v>
      </c>
      <c r="E504" s="481">
        <f>'MAPA DE RIESGOS'!H75</f>
        <v>179</v>
      </c>
      <c r="F504" s="482">
        <f>'MAPA DE RIESGOS'!J75</f>
        <v>139</v>
      </c>
      <c r="G504" s="482">
        <f>'MAPA DE RIESGOS'!L75</f>
        <v>149</v>
      </c>
      <c r="H504" s="576">
        <f>'MAPA DE RIESGOS'!N75</f>
        <v>188</v>
      </c>
      <c r="I504" s="481">
        <f>'MAPA DE RIESGOS'!P75</f>
        <v>199</v>
      </c>
      <c r="J504" s="481"/>
      <c r="K504" s="481"/>
      <c r="L504" s="481"/>
      <c r="M504" s="482"/>
      <c r="N504" s="482"/>
    </row>
    <row r="505" spans="1:14" ht="16.5" thickBot="1">
      <c r="A505" s="808" t="s">
        <v>442</v>
      </c>
      <c r="B505" s="809"/>
      <c r="C505" s="483">
        <f t="shared" ref="C505:N505" si="23">C503/C504</f>
        <v>1</v>
      </c>
      <c r="D505" s="483">
        <f t="shared" si="23"/>
        <v>1</v>
      </c>
      <c r="E505" s="483">
        <f t="shared" si="23"/>
        <v>1</v>
      </c>
      <c r="F505" s="483">
        <f t="shared" si="23"/>
        <v>1</v>
      </c>
      <c r="G505" s="483">
        <f t="shared" si="23"/>
        <v>0.99328859060402686</v>
      </c>
      <c r="H505" s="483">
        <f t="shared" si="23"/>
        <v>1</v>
      </c>
      <c r="I505" s="483">
        <f t="shared" si="23"/>
        <v>1</v>
      </c>
      <c r="J505" s="483" t="e">
        <f t="shared" si="23"/>
        <v>#DIV/0!</v>
      </c>
      <c r="K505" s="483" t="e">
        <f t="shared" si="23"/>
        <v>#DIV/0!</v>
      </c>
      <c r="L505" s="483" t="e">
        <f t="shared" si="23"/>
        <v>#DIV/0!</v>
      </c>
      <c r="M505" s="483" t="e">
        <f t="shared" si="23"/>
        <v>#DIV/0!</v>
      </c>
      <c r="N505" s="483" t="e">
        <f t="shared" si="23"/>
        <v>#DIV/0!</v>
      </c>
    </row>
    <row r="506" spans="1:14" ht="36.75" thickBot="1">
      <c r="A506" s="810"/>
      <c r="B506" s="811"/>
      <c r="C506" s="811"/>
      <c r="D506" s="811"/>
      <c r="E506" s="811"/>
      <c r="F506" s="811"/>
      <c r="G506" s="811"/>
      <c r="H506" s="811"/>
      <c r="I506" s="811"/>
      <c r="J506" s="811"/>
      <c r="K506" s="811"/>
      <c r="L506" s="811"/>
      <c r="M506" s="811"/>
      <c r="N506" s="812"/>
    </row>
    <row r="507" spans="1:14">
      <c r="A507" s="827"/>
      <c r="B507" s="828"/>
      <c r="C507" s="828"/>
      <c r="D507" s="828"/>
      <c r="E507" s="833" t="s">
        <v>423</v>
      </c>
      <c r="F507" s="833"/>
      <c r="G507" s="833"/>
      <c r="H507" s="833"/>
      <c r="I507" s="833"/>
      <c r="J507" s="833"/>
      <c r="K507" s="835" t="s">
        <v>444</v>
      </c>
      <c r="L507" s="833"/>
      <c r="M507" s="833"/>
      <c r="N507" s="836"/>
    </row>
    <row r="508" spans="1:14">
      <c r="A508" s="829"/>
      <c r="B508" s="830"/>
      <c r="C508" s="830"/>
      <c r="D508" s="830"/>
      <c r="E508" s="834"/>
      <c r="F508" s="834"/>
      <c r="G508" s="834"/>
      <c r="H508" s="834"/>
      <c r="I508" s="834"/>
      <c r="J508" s="834"/>
      <c r="K508" s="837"/>
      <c r="L508" s="834"/>
      <c r="M508" s="834"/>
      <c r="N508" s="838"/>
    </row>
    <row r="509" spans="1:14">
      <c r="A509" s="829"/>
      <c r="B509" s="830"/>
      <c r="C509" s="830"/>
      <c r="D509" s="830"/>
      <c r="E509" s="839" t="s">
        <v>425</v>
      </c>
      <c r="F509" s="839"/>
      <c r="G509" s="839"/>
      <c r="H509" s="839" t="s">
        <v>426</v>
      </c>
      <c r="I509" s="839"/>
      <c r="J509" s="839"/>
      <c r="K509" s="841" t="s">
        <v>427</v>
      </c>
      <c r="L509" s="842"/>
      <c r="M509" s="842"/>
      <c r="N509" s="843"/>
    </row>
    <row r="510" spans="1:14" ht="16.5" thickBot="1">
      <c r="A510" s="831"/>
      <c r="B510" s="832"/>
      <c r="C510" s="832"/>
      <c r="D510" s="832"/>
      <c r="E510" s="840"/>
      <c r="F510" s="840"/>
      <c r="G510" s="840"/>
      <c r="H510" s="840"/>
      <c r="I510" s="840"/>
      <c r="J510" s="840"/>
      <c r="K510" s="844" t="s">
        <v>428</v>
      </c>
      <c r="L510" s="844"/>
      <c r="M510" s="844"/>
      <c r="N510" s="845"/>
    </row>
    <row r="511" spans="1:14">
      <c r="A511" s="459"/>
      <c r="B511" s="460"/>
      <c r="C511" s="460"/>
      <c r="D511" s="460"/>
      <c r="E511" s="460"/>
      <c r="F511" s="460"/>
      <c r="G511" s="460"/>
      <c r="H511" s="460"/>
      <c r="I511" s="460"/>
      <c r="J511" s="460"/>
      <c r="K511" s="460"/>
      <c r="L511" s="460"/>
      <c r="M511" s="460"/>
      <c r="N511" s="461"/>
    </row>
    <row r="512" spans="1:14">
      <c r="A512" s="462" t="s">
        <v>373</v>
      </c>
      <c r="B512" s="484">
        <v>2017</v>
      </c>
      <c r="C512" s="464"/>
      <c r="D512" s="465"/>
      <c r="E512" s="465"/>
      <c r="F512" s="465"/>
      <c r="G512" s="466"/>
      <c r="H512" s="465"/>
      <c r="I512" s="465"/>
      <c r="J512" s="465"/>
      <c r="K512" s="467" t="s">
        <v>429</v>
      </c>
      <c r="L512" s="467"/>
      <c r="M512" s="465"/>
      <c r="N512" s="468"/>
    </row>
    <row r="513" spans="1:14">
      <c r="A513" s="462" t="s">
        <v>430</v>
      </c>
      <c r="B513" s="467"/>
      <c r="C513" s="464"/>
      <c r="D513" s="465"/>
      <c r="E513" s="465"/>
      <c r="F513" s="465"/>
      <c r="G513" s="466"/>
      <c r="H513" s="465"/>
      <c r="I513" s="465"/>
      <c r="J513" s="465"/>
      <c r="K513" s="467"/>
      <c r="L513" s="467"/>
      <c r="M513" s="465"/>
      <c r="N513" s="468"/>
    </row>
    <row r="514" spans="1:14">
      <c r="A514" s="813" t="s">
        <v>431</v>
      </c>
      <c r="B514" s="814"/>
      <c r="C514" s="814"/>
      <c r="D514" s="815" t="s">
        <v>475</v>
      </c>
      <c r="E514" s="815"/>
      <c r="F514" s="815"/>
      <c r="G514" s="815"/>
      <c r="H514" s="815"/>
      <c r="I514" s="815"/>
      <c r="J514" s="816"/>
      <c r="K514" s="467" t="s">
        <v>432</v>
      </c>
      <c r="L514" s="467"/>
      <c r="M514" s="465"/>
      <c r="N514" s="468"/>
    </row>
    <row r="515" spans="1:14">
      <c r="A515" s="462" t="s">
        <v>433</v>
      </c>
      <c r="B515" s="467"/>
      <c r="C515" s="464"/>
      <c r="D515" s="465"/>
      <c r="E515" s="465"/>
      <c r="F515" s="465"/>
      <c r="G515" s="465"/>
      <c r="H515" s="465"/>
      <c r="I515" s="465"/>
      <c r="J515" s="465"/>
      <c r="K515" s="467" t="s">
        <v>434</v>
      </c>
      <c r="L515" s="467"/>
      <c r="M515" s="465"/>
      <c r="N515" s="468"/>
    </row>
    <row r="516" spans="1:14">
      <c r="A516" s="462" t="s">
        <v>435</v>
      </c>
      <c r="B516" s="467"/>
      <c r="C516" s="469"/>
      <c r="D516" s="465"/>
      <c r="E516" s="465"/>
      <c r="F516" s="465"/>
      <c r="G516" s="465"/>
      <c r="H516" s="465"/>
      <c r="I516" s="465"/>
      <c r="J516" s="465" t="s">
        <v>436</v>
      </c>
      <c r="K516" s="467"/>
      <c r="L516" s="467"/>
      <c r="M516" s="465"/>
      <c r="N516" s="468"/>
    </row>
    <row r="517" spans="1:14">
      <c r="A517" s="470" t="s">
        <v>443</v>
      </c>
      <c r="B517" s="471"/>
      <c r="C517" s="472"/>
      <c r="D517" s="473"/>
      <c r="E517" s="473"/>
      <c r="F517" s="473"/>
      <c r="G517" s="473"/>
      <c r="H517" s="473"/>
      <c r="I517" s="473"/>
      <c r="J517" s="473"/>
      <c r="K517" s="471"/>
      <c r="L517" s="471"/>
      <c r="M517" s="473"/>
      <c r="N517" s="474"/>
    </row>
    <row r="518" spans="1:14">
      <c r="A518" s="817" t="s">
        <v>438</v>
      </c>
      <c r="B518" s="818"/>
      <c r="C518" s="818"/>
      <c r="D518" s="818"/>
      <c r="E518" s="818"/>
      <c r="F518" s="818"/>
      <c r="G518" s="818"/>
      <c r="H518" s="818"/>
      <c r="I518" s="818"/>
      <c r="J518" s="818"/>
      <c r="K518" s="818"/>
      <c r="L518" s="818"/>
      <c r="M518" s="818"/>
      <c r="N518" s="819"/>
    </row>
    <row r="519" spans="1:14">
      <c r="A519" s="820" t="s">
        <v>475</v>
      </c>
      <c r="B519" s="821"/>
      <c r="C519" s="821"/>
      <c r="D519" s="821"/>
      <c r="E519" s="821"/>
      <c r="F519" s="821"/>
      <c r="G519" s="821"/>
      <c r="H519" s="821"/>
      <c r="I519" s="821"/>
      <c r="J519" s="821"/>
      <c r="K519" s="821"/>
      <c r="L519" s="821"/>
      <c r="M519" s="821"/>
      <c r="N519" s="822"/>
    </row>
    <row r="520" spans="1:14">
      <c r="A520" s="820"/>
      <c r="B520" s="821"/>
      <c r="C520" s="821"/>
      <c r="D520" s="821"/>
      <c r="E520" s="821"/>
      <c r="F520" s="821"/>
      <c r="G520" s="821"/>
      <c r="H520" s="821"/>
      <c r="I520" s="821"/>
      <c r="J520" s="821"/>
      <c r="K520" s="821"/>
      <c r="L520" s="821"/>
      <c r="M520" s="821"/>
      <c r="N520" s="822"/>
    </row>
    <row r="521" spans="1:14">
      <c r="A521" s="823" t="s">
        <v>439</v>
      </c>
      <c r="B521" s="824"/>
      <c r="C521" s="824"/>
      <c r="D521" s="824"/>
      <c r="E521" s="824"/>
      <c r="F521" s="824"/>
      <c r="G521" s="824"/>
      <c r="H521" s="824"/>
      <c r="I521" s="824"/>
      <c r="J521" s="824"/>
      <c r="K521" s="824"/>
      <c r="L521" s="824"/>
      <c r="M521" s="824"/>
      <c r="N521" s="825"/>
    </row>
    <row r="522" spans="1:14" ht="16.5" thickBot="1">
      <c r="A522" s="475"/>
      <c r="B522" s="476"/>
      <c r="C522" s="476"/>
      <c r="D522" s="476"/>
      <c r="E522" s="476"/>
      <c r="F522" s="476"/>
      <c r="G522" s="476"/>
      <c r="H522" s="476"/>
      <c r="I522" s="826"/>
      <c r="J522" s="826"/>
      <c r="K522" s="826"/>
      <c r="L522" s="826"/>
      <c r="M522" s="826"/>
      <c r="N522" s="461"/>
    </row>
    <row r="523" spans="1:14" ht="16.5" thickBot="1">
      <c r="A523" s="475"/>
      <c r="B523" s="476"/>
      <c r="C523" s="477" t="s">
        <v>375</v>
      </c>
      <c r="D523" s="477" t="s">
        <v>376</v>
      </c>
      <c r="E523" s="477" t="s">
        <v>377</v>
      </c>
      <c r="F523" s="477" t="s">
        <v>378</v>
      </c>
      <c r="G523" s="477" t="s">
        <v>379</v>
      </c>
      <c r="H523" s="477" t="s">
        <v>380</v>
      </c>
      <c r="I523" s="477" t="s">
        <v>381</v>
      </c>
      <c r="J523" s="477" t="s">
        <v>382</v>
      </c>
      <c r="K523" s="477" t="s">
        <v>383</v>
      </c>
      <c r="L523" s="477" t="s">
        <v>384</v>
      </c>
      <c r="M523" s="477" t="s">
        <v>385</v>
      </c>
      <c r="N523" s="478" t="s">
        <v>386</v>
      </c>
    </row>
    <row r="524" spans="1:14">
      <c r="A524" s="804" t="s">
        <v>440</v>
      </c>
      <c r="B524" s="805"/>
      <c r="C524" s="479">
        <f>'MAPA DE RIESGOS'!D77</f>
        <v>162</v>
      </c>
      <c r="D524" s="479">
        <f>'MAPA DE RIESGOS'!F77</f>
        <v>155</v>
      </c>
      <c r="E524" s="479">
        <f>'MAPA DE RIESGOS'!H77</f>
        <v>178</v>
      </c>
      <c r="F524" s="480">
        <f>'MAPA DE RIESGOS'!J77</f>
        <v>139</v>
      </c>
      <c r="G524" s="480">
        <f>'MAPA DE RIESGOS'!L77</f>
        <v>149</v>
      </c>
      <c r="H524" s="575">
        <f>'MAPA DE RIESGOS'!N77</f>
        <v>188</v>
      </c>
      <c r="I524" s="479">
        <f>'MAPA DE RIESGOS'!P77</f>
        <v>199</v>
      </c>
      <c r="J524" s="479"/>
      <c r="K524" s="479"/>
      <c r="L524" s="479"/>
      <c r="M524" s="480"/>
      <c r="N524" s="480"/>
    </row>
    <row r="525" spans="1:14" ht="16.5" thickBot="1">
      <c r="A525" s="806" t="s">
        <v>441</v>
      </c>
      <c r="B525" s="807"/>
      <c r="C525" s="481">
        <f>'MAPA DE RIESGOS'!D78</f>
        <v>164</v>
      </c>
      <c r="D525" s="481">
        <f>'MAPA DE RIESGOS'!F78</f>
        <v>156</v>
      </c>
      <c r="E525" s="481">
        <f>'MAPA DE RIESGOS'!H78</f>
        <v>179</v>
      </c>
      <c r="F525" s="482">
        <f>'MAPA DE RIESGOS'!J78</f>
        <v>139</v>
      </c>
      <c r="G525" s="482">
        <f>'MAPA DE RIESGOS'!L78</f>
        <v>149</v>
      </c>
      <c r="H525" s="576">
        <f>'MAPA DE RIESGOS'!N78</f>
        <v>188</v>
      </c>
      <c r="I525" s="481">
        <f>'MAPA DE RIESGOS'!P78</f>
        <v>199</v>
      </c>
      <c r="J525" s="481"/>
      <c r="K525" s="481"/>
      <c r="L525" s="481"/>
      <c r="M525" s="482"/>
      <c r="N525" s="482"/>
    </row>
    <row r="526" spans="1:14" ht="16.5" thickBot="1">
      <c r="A526" s="808" t="s">
        <v>442</v>
      </c>
      <c r="B526" s="809"/>
      <c r="C526" s="483">
        <f t="shared" ref="C526:N526" si="24">C524/C525</f>
        <v>0.98780487804878048</v>
      </c>
      <c r="D526" s="483">
        <f t="shared" si="24"/>
        <v>0.99358974358974361</v>
      </c>
      <c r="E526" s="483">
        <f t="shared" si="24"/>
        <v>0.994413407821229</v>
      </c>
      <c r="F526" s="483">
        <f t="shared" si="24"/>
        <v>1</v>
      </c>
      <c r="G526" s="483">
        <f t="shared" si="24"/>
        <v>1</v>
      </c>
      <c r="H526" s="483">
        <f t="shared" si="24"/>
        <v>1</v>
      </c>
      <c r="I526" s="483">
        <f t="shared" si="24"/>
        <v>1</v>
      </c>
      <c r="J526" s="483" t="e">
        <f t="shared" si="24"/>
        <v>#DIV/0!</v>
      </c>
      <c r="K526" s="483" t="e">
        <f t="shared" si="24"/>
        <v>#DIV/0!</v>
      </c>
      <c r="L526" s="483" t="e">
        <f t="shared" si="24"/>
        <v>#DIV/0!</v>
      </c>
      <c r="M526" s="483" t="e">
        <f t="shared" si="24"/>
        <v>#DIV/0!</v>
      </c>
      <c r="N526" s="483" t="e">
        <f t="shared" si="24"/>
        <v>#DIV/0!</v>
      </c>
    </row>
    <row r="527" spans="1:14" ht="36.75" thickBot="1">
      <c r="A527" s="810"/>
      <c r="B527" s="811"/>
      <c r="C527" s="811"/>
      <c r="D527" s="811"/>
      <c r="E527" s="811"/>
      <c r="F527" s="811"/>
      <c r="G527" s="811"/>
      <c r="H527" s="811"/>
      <c r="I527" s="811"/>
      <c r="J527" s="811"/>
      <c r="K527" s="811"/>
      <c r="L527" s="811"/>
      <c r="M527" s="811"/>
      <c r="N527" s="812"/>
    </row>
    <row r="528" spans="1:14">
      <c r="A528" s="827"/>
      <c r="B528" s="828"/>
      <c r="C528" s="828"/>
      <c r="D528" s="828"/>
      <c r="E528" s="833" t="s">
        <v>423</v>
      </c>
      <c r="F528" s="833"/>
      <c r="G528" s="833"/>
      <c r="H528" s="833"/>
      <c r="I528" s="833"/>
      <c r="J528" s="833"/>
      <c r="K528" s="835" t="s">
        <v>444</v>
      </c>
      <c r="L528" s="833"/>
      <c r="M528" s="833"/>
      <c r="N528" s="836"/>
    </row>
    <row r="529" spans="1:14">
      <c r="A529" s="829"/>
      <c r="B529" s="830"/>
      <c r="C529" s="830"/>
      <c r="D529" s="830"/>
      <c r="E529" s="834"/>
      <c r="F529" s="834"/>
      <c r="G529" s="834"/>
      <c r="H529" s="834"/>
      <c r="I529" s="834"/>
      <c r="J529" s="834"/>
      <c r="K529" s="837"/>
      <c r="L529" s="834"/>
      <c r="M529" s="834"/>
      <c r="N529" s="838"/>
    </row>
    <row r="530" spans="1:14">
      <c r="A530" s="829"/>
      <c r="B530" s="830"/>
      <c r="C530" s="830"/>
      <c r="D530" s="830"/>
      <c r="E530" s="839" t="s">
        <v>425</v>
      </c>
      <c r="F530" s="839"/>
      <c r="G530" s="839"/>
      <c r="H530" s="839" t="s">
        <v>426</v>
      </c>
      <c r="I530" s="839"/>
      <c r="J530" s="839"/>
      <c r="K530" s="841" t="s">
        <v>427</v>
      </c>
      <c r="L530" s="842"/>
      <c r="M530" s="842"/>
      <c r="N530" s="843"/>
    </row>
    <row r="531" spans="1:14" ht="16.5" thickBot="1">
      <c r="A531" s="831"/>
      <c r="B531" s="832"/>
      <c r="C531" s="832"/>
      <c r="D531" s="832"/>
      <c r="E531" s="840"/>
      <c r="F531" s="840"/>
      <c r="G531" s="840"/>
      <c r="H531" s="840"/>
      <c r="I531" s="840"/>
      <c r="J531" s="840"/>
      <c r="K531" s="844" t="s">
        <v>428</v>
      </c>
      <c r="L531" s="844"/>
      <c r="M531" s="844"/>
      <c r="N531" s="845"/>
    </row>
    <row r="532" spans="1:14">
      <c r="A532" s="459"/>
      <c r="B532" s="460"/>
      <c r="C532" s="460"/>
      <c r="D532" s="460"/>
      <c r="E532" s="460"/>
      <c r="F532" s="460"/>
      <c r="G532" s="460"/>
      <c r="H532" s="460"/>
      <c r="I532" s="460"/>
      <c r="J532" s="460"/>
      <c r="K532" s="460"/>
      <c r="L532" s="460"/>
      <c r="M532" s="460"/>
      <c r="N532" s="461"/>
    </row>
    <row r="533" spans="1:14">
      <c r="A533" s="462" t="s">
        <v>373</v>
      </c>
      <c r="B533" s="484">
        <v>2017</v>
      </c>
      <c r="C533" s="464"/>
      <c r="D533" s="465"/>
      <c r="E533" s="465"/>
      <c r="F533" s="465"/>
      <c r="G533" s="466"/>
      <c r="H533" s="465"/>
      <c r="I533" s="465"/>
      <c r="J533" s="465"/>
      <c r="K533" s="467" t="s">
        <v>429</v>
      </c>
      <c r="L533" s="467"/>
      <c r="M533" s="465"/>
      <c r="N533" s="468"/>
    </row>
    <row r="534" spans="1:14">
      <c r="A534" s="462" t="s">
        <v>430</v>
      </c>
      <c r="B534" s="467"/>
      <c r="C534" s="464"/>
      <c r="D534" s="465"/>
      <c r="E534" s="465"/>
      <c r="F534" s="465"/>
      <c r="G534" s="466"/>
      <c r="H534" s="465"/>
      <c r="I534" s="465"/>
      <c r="J534" s="465"/>
      <c r="K534" s="467"/>
      <c r="L534" s="467"/>
      <c r="M534" s="465"/>
      <c r="N534" s="468"/>
    </row>
    <row r="535" spans="1:14">
      <c r="A535" s="813" t="s">
        <v>431</v>
      </c>
      <c r="B535" s="814"/>
      <c r="C535" s="814"/>
      <c r="D535" s="815" t="s">
        <v>476</v>
      </c>
      <c r="E535" s="815"/>
      <c r="F535" s="815"/>
      <c r="G535" s="815"/>
      <c r="H535" s="815"/>
      <c r="I535" s="815"/>
      <c r="J535" s="816"/>
      <c r="K535" s="467" t="s">
        <v>432</v>
      </c>
      <c r="L535" s="467"/>
      <c r="M535" s="465"/>
      <c r="N535" s="468"/>
    </row>
    <row r="536" spans="1:14">
      <c r="A536" s="462" t="s">
        <v>433</v>
      </c>
      <c r="B536" s="467"/>
      <c r="C536" s="464"/>
      <c r="D536" s="465"/>
      <c r="E536" s="465"/>
      <c r="F536" s="465"/>
      <c r="G536" s="465"/>
      <c r="H536" s="465"/>
      <c r="I536" s="465"/>
      <c r="J536" s="465"/>
      <c r="K536" s="467" t="s">
        <v>434</v>
      </c>
      <c r="L536" s="467"/>
      <c r="M536" s="465"/>
      <c r="N536" s="468"/>
    </row>
    <row r="537" spans="1:14">
      <c r="A537" s="462" t="s">
        <v>435</v>
      </c>
      <c r="B537" s="467"/>
      <c r="C537" s="469"/>
      <c r="D537" s="465"/>
      <c r="E537" s="465"/>
      <c r="F537" s="465"/>
      <c r="G537" s="465"/>
      <c r="H537" s="465"/>
      <c r="I537" s="465"/>
      <c r="J537" s="465" t="s">
        <v>436</v>
      </c>
      <c r="K537" s="467"/>
      <c r="L537" s="467"/>
      <c r="M537" s="465"/>
      <c r="N537" s="468"/>
    </row>
    <row r="538" spans="1:14">
      <c r="A538" s="470" t="s">
        <v>443</v>
      </c>
      <c r="B538" s="471"/>
      <c r="C538" s="472"/>
      <c r="D538" s="473"/>
      <c r="E538" s="473"/>
      <c r="F538" s="473"/>
      <c r="G538" s="473"/>
      <c r="H538" s="473"/>
      <c r="I538" s="473"/>
      <c r="J538" s="473"/>
      <c r="K538" s="471"/>
      <c r="L538" s="471"/>
      <c r="M538" s="473"/>
      <c r="N538" s="474"/>
    </row>
    <row r="539" spans="1:14">
      <c r="A539" s="817" t="s">
        <v>438</v>
      </c>
      <c r="B539" s="818"/>
      <c r="C539" s="818"/>
      <c r="D539" s="818"/>
      <c r="E539" s="818"/>
      <c r="F539" s="818"/>
      <c r="G539" s="818"/>
      <c r="H539" s="818"/>
      <c r="I539" s="818"/>
      <c r="J539" s="818"/>
      <c r="K539" s="818"/>
      <c r="L539" s="818"/>
      <c r="M539" s="818"/>
      <c r="N539" s="819"/>
    </row>
    <row r="540" spans="1:14">
      <c r="A540" s="820" t="s">
        <v>476</v>
      </c>
      <c r="B540" s="821"/>
      <c r="C540" s="821"/>
      <c r="D540" s="821"/>
      <c r="E540" s="821"/>
      <c r="F540" s="821"/>
      <c r="G540" s="821"/>
      <c r="H540" s="821"/>
      <c r="I540" s="821"/>
      <c r="J540" s="821"/>
      <c r="K540" s="821"/>
      <c r="L540" s="821"/>
      <c r="M540" s="821"/>
      <c r="N540" s="822"/>
    </row>
    <row r="541" spans="1:14">
      <c r="A541" s="820"/>
      <c r="B541" s="821"/>
      <c r="C541" s="821"/>
      <c r="D541" s="821"/>
      <c r="E541" s="821"/>
      <c r="F541" s="821"/>
      <c r="G541" s="821"/>
      <c r="H541" s="821"/>
      <c r="I541" s="821"/>
      <c r="J541" s="821"/>
      <c r="K541" s="821"/>
      <c r="L541" s="821"/>
      <c r="M541" s="821"/>
      <c r="N541" s="822"/>
    </row>
    <row r="542" spans="1:14">
      <c r="A542" s="823" t="s">
        <v>439</v>
      </c>
      <c r="B542" s="824"/>
      <c r="C542" s="824"/>
      <c r="D542" s="824"/>
      <c r="E542" s="824"/>
      <c r="F542" s="824"/>
      <c r="G542" s="824"/>
      <c r="H542" s="824"/>
      <c r="I542" s="824"/>
      <c r="J542" s="824"/>
      <c r="K542" s="824"/>
      <c r="L542" s="824"/>
      <c r="M542" s="824"/>
      <c r="N542" s="825"/>
    </row>
    <row r="543" spans="1:14" ht="16.5" thickBot="1">
      <c r="A543" s="475"/>
      <c r="B543" s="476"/>
      <c r="C543" s="476"/>
      <c r="D543" s="476"/>
      <c r="E543" s="476"/>
      <c r="F543" s="476"/>
      <c r="G543" s="476"/>
      <c r="H543" s="476"/>
      <c r="I543" s="826"/>
      <c r="J543" s="826"/>
      <c r="K543" s="826"/>
      <c r="L543" s="826"/>
      <c r="M543" s="826"/>
      <c r="N543" s="461"/>
    </row>
    <row r="544" spans="1:14" ht="16.5" thickBot="1">
      <c r="A544" s="475"/>
      <c r="B544" s="476"/>
      <c r="C544" s="477" t="s">
        <v>375</v>
      </c>
      <c r="D544" s="477" t="s">
        <v>376</v>
      </c>
      <c r="E544" s="477" t="s">
        <v>377</v>
      </c>
      <c r="F544" s="477" t="s">
        <v>378</v>
      </c>
      <c r="G544" s="477" t="s">
        <v>379</v>
      </c>
      <c r="H544" s="477" t="s">
        <v>380</v>
      </c>
      <c r="I544" s="477" t="s">
        <v>381</v>
      </c>
      <c r="J544" s="477" t="s">
        <v>382</v>
      </c>
      <c r="K544" s="477" t="s">
        <v>383</v>
      </c>
      <c r="L544" s="477" t="s">
        <v>384</v>
      </c>
      <c r="M544" s="477" t="s">
        <v>385</v>
      </c>
      <c r="N544" s="478" t="s">
        <v>386</v>
      </c>
    </row>
    <row r="545" spans="1:14">
      <c r="A545" s="804" t="s">
        <v>440</v>
      </c>
      <c r="B545" s="805"/>
      <c r="C545" s="479">
        <f>'MAPA DE RIESGOS'!D80</f>
        <v>2</v>
      </c>
      <c r="D545" s="479">
        <f>'MAPA DE RIESGOS'!F80</f>
        <v>1</v>
      </c>
      <c r="E545" s="479">
        <f>'MAPA DE RIESGOS'!H80</f>
        <v>1</v>
      </c>
      <c r="F545" s="480">
        <f>'MAPA DE RIESGOS'!J80</f>
        <v>0</v>
      </c>
      <c r="G545" s="480">
        <f>'MAPA DE RIESGOS'!L80</f>
        <v>0</v>
      </c>
      <c r="H545" s="575">
        <f>'MAPA DE RIESGOS'!N80</f>
        <v>0</v>
      </c>
      <c r="I545" s="479">
        <f>'MAPA DE RIESGOS'!P80</f>
        <v>0</v>
      </c>
      <c r="J545" s="479"/>
      <c r="K545" s="479"/>
      <c r="L545" s="479"/>
      <c r="M545" s="480"/>
      <c r="N545" s="480"/>
    </row>
    <row r="546" spans="1:14" ht="16.5" thickBot="1">
      <c r="A546" s="806" t="s">
        <v>441</v>
      </c>
      <c r="B546" s="807"/>
      <c r="C546" s="481">
        <f>'MAPA DE RIESGOS'!D81</f>
        <v>2</v>
      </c>
      <c r="D546" s="481">
        <f>'MAPA DE RIESGOS'!F81</f>
        <v>1</v>
      </c>
      <c r="E546" s="481">
        <f>'MAPA DE RIESGOS'!H81</f>
        <v>1</v>
      </c>
      <c r="F546" s="482">
        <f>'MAPA DE RIESGOS'!J81</f>
        <v>0</v>
      </c>
      <c r="G546" s="482">
        <f>'MAPA DE RIESGOS'!L81</f>
        <v>0</v>
      </c>
      <c r="H546" s="576">
        <f>'MAPA DE RIESGOS'!N81</f>
        <v>1</v>
      </c>
      <c r="I546" s="481">
        <f>'MAPA DE RIESGOS'!P81</f>
        <v>1</v>
      </c>
      <c r="J546" s="481"/>
      <c r="K546" s="481"/>
      <c r="L546" s="481"/>
      <c r="M546" s="482"/>
      <c r="N546" s="482"/>
    </row>
    <row r="547" spans="1:14" ht="16.5" thickBot="1">
      <c r="A547" s="808" t="s">
        <v>442</v>
      </c>
      <c r="B547" s="809"/>
      <c r="C547" s="483">
        <f t="shared" ref="C547:N547" si="25">C545/C546</f>
        <v>1</v>
      </c>
      <c r="D547" s="483">
        <f t="shared" si="25"/>
        <v>1</v>
      </c>
      <c r="E547" s="483">
        <f t="shared" si="25"/>
        <v>1</v>
      </c>
      <c r="F547" s="483">
        <v>1</v>
      </c>
      <c r="G547" s="483">
        <v>1</v>
      </c>
      <c r="H547" s="483">
        <f t="shared" si="25"/>
        <v>0</v>
      </c>
      <c r="I547" s="483">
        <f t="shared" si="25"/>
        <v>0</v>
      </c>
      <c r="J547" s="483" t="e">
        <f t="shared" si="25"/>
        <v>#DIV/0!</v>
      </c>
      <c r="K547" s="483" t="e">
        <f t="shared" si="25"/>
        <v>#DIV/0!</v>
      </c>
      <c r="L547" s="483" t="e">
        <f t="shared" si="25"/>
        <v>#DIV/0!</v>
      </c>
      <c r="M547" s="483" t="e">
        <f t="shared" si="25"/>
        <v>#DIV/0!</v>
      </c>
      <c r="N547" s="483" t="e">
        <f t="shared" si="25"/>
        <v>#DIV/0!</v>
      </c>
    </row>
    <row r="548" spans="1:14" ht="36.75" thickBot="1">
      <c r="A548" s="810"/>
      <c r="B548" s="811"/>
      <c r="C548" s="811"/>
      <c r="D548" s="811"/>
      <c r="E548" s="811"/>
      <c r="F548" s="811"/>
      <c r="G548" s="811"/>
      <c r="H548" s="811"/>
      <c r="I548" s="811"/>
      <c r="J548" s="811"/>
      <c r="K548" s="811"/>
      <c r="L548" s="811"/>
      <c r="M548" s="811"/>
      <c r="N548" s="812"/>
    </row>
    <row r="549" spans="1:14">
      <c r="A549" s="827"/>
      <c r="B549" s="828"/>
      <c r="C549" s="828"/>
      <c r="D549" s="828"/>
      <c r="E549" s="833" t="s">
        <v>423</v>
      </c>
      <c r="F549" s="833"/>
      <c r="G549" s="833"/>
      <c r="H549" s="833"/>
      <c r="I549" s="833"/>
      <c r="J549" s="833"/>
      <c r="K549" s="835" t="s">
        <v>444</v>
      </c>
      <c r="L549" s="833"/>
      <c r="M549" s="833"/>
      <c r="N549" s="836"/>
    </row>
    <row r="550" spans="1:14">
      <c r="A550" s="829"/>
      <c r="B550" s="830"/>
      <c r="C550" s="830"/>
      <c r="D550" s="830"/>
      <c r="E550" s="834"/>
      <c r="F550" s="834"/>
      <c r="G550" s="834"/>
      <c r="H550" s="834"/>
      <c r="I550" s="834"/>
      <c r="J550" s="834"/>
      <c r="K550" s="837"/>
      <c r="L550" s="834"/>
      <c r="M550" s="834"/>
      <c r="N550" s="838"/>
    </row>
    <row r="551" spans="1:14">
      <c r="A551" s="829"/>
      <c r="B551" s="830"/>
      <c r="C551" s="830"/>
      <c r="D551" s="830"/>
      <c r="E551" s="839" t="s">
        <v>425</v>
      </c>
      <c r="F551" s="839"/>
      <c r="G551" s="839"/>
      <c r="H551" s="839" t="s">
        <v>426</v>
      </c>
      <c r="I551" s="839"/>
      <c r="J551" s="839"/>
      <c r="K551" s="841" t="s">
        <v>427</v>
      </c>
      <c r="L551" s="842"/>
      <c r="M551" s="842"/>
      <c r="N551" s="843"/>
    </row>
    <row r="552" spans="1:14" ht="16.5" thickBot="1">
      <c r="A552" s="831"/>
      <c r="B552" s="832"/>
      <c r="C552" s="832"/>
      <c r="D552" s="832"/>
      <c r="E552" s="840"/>
      <c r="F552" s="840"/>
      <c r="G552" s="840"/>
      <c r="H552" s="840"/>
      <c r="I552" s="840"/>
      <c r="J552" s="840"/>
      <c r="K552" s="844" t="s">
        <v>428</v>
      </c>
      <c r="L552" s="844"/>
      <c r="M552" s="844"/>
      <c r="N552" s="845"/>
    </row>
    <row r="553" spans="1:14">
      <c r="A553" s="459"/>
      <c r="B553" s="460"/>
      <c r="C553" s="460"/>
      <c r="D553" s="460"/>
      <c r="E553" s="460"/>
      <c r="F553" s="460"/>
      <c r="G553" s="460"/>
      <c r="H553" s="460"/>
      <c r="I553" s="460"/>
      <c r="J553" s="460"/>
      <c r="K553" s="460"/>
      <c r="L553" s="460"/>
      <c r="M553" s="460"/>
      <c r="N553" s="461"/>
    </row>
    <row r="554" spans="1:14">
      <c r="A554" s="462" t="s">
        <v>373</v>
      </c>
      <c r="B554" s="484">
        <v>2017</v>
      </c>
      <c r="C554" s="464"/>
      <c r="D554" s="465"/>
      <c r="E554" s="465"/>
      <c r="F554" s="465"/>
      <c r="G554" s="466"/>
      <c r="H554" s="465"/>
      <c r="I554" s="465"/>
      <c r="J554" s="465"/>
      <c r="K554" s="467" t="s">
        <v>429</v>
      </c>
      <c r="L554" s="467"/>
      <c r="M554" s="465"/>
      <c r="N554" s="468"/>
    </row>
    <row r="555" spans="1:14">
      <c r="A555" s="462" t="s">
        <v>430</v>
      </c>
      <c r="B555" s="467"/>
      <c r="C555" s="464"/>
      <c r="D555" s="465"/>
      <c r="E555" s="465"/>
      <c r="F555" s="465"/>
      <c r="G555" s="466"/>
      <c r="H555" s="465"/>
      <c r="I555" s="465"/>
      <c r="J555" s="465"/>
      <c r="K555" s="467"/>
      <c r="L555" s="467"/>
      <c r="M555" s="465"/>
      <c r="N555" s="468"/>
    </row>
    <row r="556" spans="1:14">
      <c r="A556" s="813" t="s">
        <v>431</v>
      </c>
      <c r="B556" s="814"/>
      <c r="C556" s="814"/>
      <c r="D556" s="815" t="s">
        <v>477</v>
      </c>
      <c r="E556" s="815"/>
      <c r="F556" s="815"/>
      <c r="G556" s="815"/>
      <c r="H556" s="815"/>
      <c r="I556" s="815"/>
      <c r="J556" s="816"/>
      <c r="K556" s="467" t="s">
        <v>432</v>
      </c>
      <c r="L556" s="467"/>
      <c r="M556" s="465"/>
      <c r="N556" s="468"/>
    </row>
    <row r="557" spans="1:14">
      <c r="A557" s="462" t="s">
        <v>433</v>
      </c>
      <c r="B557" s="467"/>
      <c r="C557" s="464"/>
      <c r="D557" s="465"/>
      <c r="E557" s="465"/>
      <c r="F557" s="465"/>
      <c r="G557" s="465"/>
      <c r="H557" s="465"/>
      <c r="I557" s="465"/>
      <c r="J557" s="465"/>
      <c r="K557" s="467" t="s">
        <v>434</v>
      </c>
      <c r="L557" s="467"/>
      <c r="M557" s="465"/>
      <c r="N557" s="468"/>
    </row>
    <row r="558" spans="1:14">
      <c r="A558" s="462" t="s">
        <v>435</v>
      </c>
      <c r="B558" s="467"/>
      <c r="C558" s="469"/>
      <c r="D558" s="465"/>
      <c r="E558" s="465"/>
      <c r="F558" s="465"/>
      <c r="G558" s="465"/>
      <c r="H558" s="465"/>
      <c r="I558" s="465"/>
      <c r="J558" s="465" t="s">
        <v>436</v>
      </c>
      <c r="K558" s="467"/>
      <c r="L558" s="467"/>
      <c r="M558" s="465"/>
      <c r="N558" s="468"/>
    </row>
    <row r="559" spans="1:14">
      <c r="A559" s="470" t="s">
        <v>443</v>
      </c>
      <c r="B559" s="471"/>
      <c r="C559" s="472"/>
      <c r="D559" s="473"/>
      <c r="E559" s="473"/>
      <c r="F559" s="473"/>
      <c r="G559" s="473"/>
      <c r="H559" s="473"/>
      <c r="I559" s="473"/>
      <c r="J559" s="473"/>
      <c r="K559" s="471"/>
      <c r="L559" s="471"/>
      <c r="M559" s="473"/>
      <c r="N559" s="474"/>
    </row>
    <row r="560" spans="1:14">
      <c r="A560" s="817" t="s">
        <v>438</v>
      </c>
      <c r="B560" s="818"/>
      <c r="C560" s="818"/>
      <c r="D560" s="818"/>
      <c r="E560" s="818"/>
      <c r="F560" s="818"/>
      <c r="G560" s="818"/>
      <c r="H560" s="818"/>
      <c r="I560" s="818"/>
      <c r="J560" s="818"/>
      <c r="K560" s="818"/>
      <c r="L560" s="818"/>
      <c r="M560" s="818"/>
      <c r="N560" s="819"/>
    </row>
    <row r="561" spans="1:14">
      <c r="A561" s="820" t="s">
        <v>477</v>
      </c>
      <c r="B561" s="821"/>
      <c r="C561" s="821"/>
      <c r="D561" s="821"/>
      <c r="E561" s="821"/>
      <c r="F561" s="821"/>
      <c r="G561" s="821"/>
      <c r="H561" s="821"/>
      <c r="I561" s="821"/>
      <c r="J561" s="821"/>
      <c r="K561" s="821"/>
      <c r="L561" s="821"/>
      <c r="M561" s="821"/>
      <c r="N561" s="822"/>
    </row>
    <row r="562" spans="1:14">
      <c r="A562" s="820"/>
      <c r="B562" s="821"/>
      <c r="C562" s="821"/>
      <c r="D562" s="821"/>
      <c r="E562" s="821"/>
      <c r="F562" s="821"/>
      <c r="G562" s="821"/>
      <c r="H562" s="821"/>
      <c r="I562" s="821"/>
      <c r="J562" s="821"/>
      <c r="K562" s="821"/>
      <c r="L562" s="821"/>
      <c r="M562" s="821"/>
      <c r="N562" s="822"/>
    </row>
    <row r="563" spans="1:14">
      <c r="A563" s="823" t="s">
        <v>439</v>
      </c>
      <c r="B563" s="824"/>
      <c r="C563" s="824"/>
      <c r="D563" s="824"/>
      <c r="E563" s="824"/>
      <c r="F563" s="824"/>
      <c r="G563" s="824"/>
      <c r="H563" s="824"/>
      <c r="I563" s="824"/>
      <c r="J563" s="824"/>
      <c r="K563" s="824"/>
      <c r="L563" s="824"/>
      <c r="M563" s="824"/>
      <c r="N563" s="825"/>
    </row>
    <row r="564" spans="1:14" ht="16.5" thickBot="1">
      <c r="A564" s="475"/>
      <c r="B564" s="476"/>
      <c r="C564" s="476"/>
      <c r="D564" s="476"/>
      <c r="E564" s="476"/>
      <c r="F564" s="476"/>
      <c r="G564" s="476"/>
      <c r="H564" s="476"/>
      <c r="I564" s="826"/>
      <c r="J564" s="826"/>
      <c r="K564" s="826"/>
      <c r="L564" s="826"/>
      <c r="M564" s="826"/>
      <c r="N564" s="461"/>
    </row>
    <row r="565" spans="1:14" ht="16.5" thickBot="1">
      <c r="A565" s="475"/>
      <c r="B565" s="476"/>
      <c r="C565" s="477" t="s">
        <v>375</v>
      </c>
      <c r="D565" s="477" t="s">
        <v>376</v>
      </c>
      <c r="E565" s="477" t="s">
        <v>377</v>
      </c>
      <c r="F565" s="477" t="s">
        <v>378</v>
      </c>
      <c r="G565" s="477" t="s">
        <v>379</v>
      </c>
      <c r="H565" s="477" t="s">
        <v>380</v>
      </c>
      <c r="I565" s="477" t="s">
        <v>381</v>
      </c>
      <c r="J565" s="477" t="s">
        <v>382</v>
      </c>
      <c r="K565" s="477" t="s">
        <v>383</v>
      </c>
      <c r="L565" s="477" t="s">
        <v>384</v>
      </c>
      <c r="M565" s="477" t="s">
        <v>385</v>
      </c>
      <c r="N565" s="478" t="s">
        <v>386</v>
      </c>
    </row>
    <row r="566" spans="1:14">
      <c r="A566" s="804" t="s">
        <v>440</v>
      </c>
      <c r="B566" s="805"/>
      <c r="C566" s="503">
        <f>'MAPA DE RIESGOS'!D83</f>
        <v>0</v>
      </c>
      <c r="D566" s="479">
        <f>'MAPA DE RIESGOS'!F83</f>
        <v>0</v>
      </c>
      <c r="E566" s="479">
        <f>'MAPA DE RIESGOS'!H83</f>
        <v>0</v>
      </c>
      <c r="F566" s="480">
        <f>'MAPA DE RIESGOS'!J83</f>
        <v>0</v>
      </c>
      <c r="G566" s="480">
        <f>'MAPA DE RIESGOS'!L83</f>
        <v>0</v>
      </c>
      <c r="H566" s="575">
        <f>'MAPA DE RIESGOS'!N83</f>
        <v>0</v>
      </c>
      <c r="I566" s="479">
        <f>'MAPA DE RIESGOS'!P83</f>
        <v>0</v>
      </c>
      <c r="J566" s="479"/>
      <c r="K566" s="479"/>
      <c r="L566" s="479"/>
      <c r="M566" s="480"/>
      <c r="N566" s="480"/>
    </row>
    <row r="567" spans="1:14" ht="16.5" thickBot="1">
      <c r="A567" s="806" t="s">
        <v>441</v>
      </c>
      <c r="B567" s="807"/>
      <c r="C567" s="503">
        <f>'MAPA DE RIESGOS'!D84</f>
        <v>164</v>
      </c>
      <c r="D567" s="481">
        <f>'MAPA DE RIESGOS'!F84</f>
        <v>156</v>
      </c>
      <c r="E567" s="481">
        <f>'MAPA DE RIESGOS'!H84</f>
        <v>179</v>
      </c>
      <c r="F567" s="482">
        <f>'MAPA DE RIESGOS'!J84</f>
        <v>139</v>
      </c>
      <c r="G567" s="482">
        <f>'MAPA DE RIESGOS'!L84</f>
        <v>149</v>
      </c>
      <c r="H567" s="576">
        <f>'MAPA DE RIESGOS'!N84</f>
        <v>188</v>
      </c>
      <c r="I567" s="481">
        <f>'MAPA DE RIESGOS'!P84</f>
        <v>199</v>
      </c>
      <c r="J567" s="481"/>
      <c r="K567" s="481"/>
      <c r="L567" s="481"/>
      <c r="M567" s="482"/>
      <c r="N567" s="482"/>
    </row>
    <row r="568" spans="1:14" ht="16.5" thickBot="1">
      <c r="A568" s="808" t="s">
        <v>442</v>
      </c>
      <c r="B568" s="809"/>
      <c r="C568" s="483">
        <v>1</v>
      </c>
      <c r="D568" s="483">
        <v>1</v>
      </c>
      <c r="E568" s="483">
        <v>1</v>
      </c>
      <c r="F568" s="483">
        <v>1</v>
      </c>
      <c r="G568" s="483">
        <v>1</v>
      </c>
      <c r="H568" s="483">
        <v>1</v>
      </c>
      <c r="I568" s="483">
        <v>1</v>
      </c>
      <c r="J568" s="483" t="e">
        <f t="shared" ref="J568:N568" si="26">J566/J567</f>
        <v>#DIV/0!</v>
      </c>
      <c r="K568" s="483" t="e">
        <f t="shared" si="26"/>
        <v>#DIV/0!</v>
      </c>
      <c r="L568" s="483" t="e">
        <f t="shared" si="26"/>
        <v>#DIV/0!</v>
      </c>
      <c r="M568" s="483" t="e">
        <f t="shared" si="26"/>
        <v>#DIV/0!</v>
      </c>
      <c r="N568" s="483" t="e">
        <f t="shared" si="26"/>
        <v>#DIV/0!</v>
      </c>
    </row>
    <row r="569" spans="1:14" ht="36.75" thickBot="1">
      <c r="A569" s="810"/>
      <c r="B569" s="811"/>
      <c r="C569" s="811"/>
      <c r="D569" s="811"/>
      <c r="E569" s="811"/>
      <c r="F569" s="811"/>
      <c r="G569" s="811"/>
      <c r="H569" s="811"/>
      <c r="I569" s="811"/>
      <c r="J569" s="811"/>
      <c r="K569" s="811"/>
      <c r="L569" s="811"/>
      <c r="M569" s="811"/>
      <c r="N569" s="812"/>
    </row>
    <row r="570" spans="1:14">
      <c r="A570" s="827"/>
      <c r="B570" s="828"/>
      <c r="C570" s="828"/>
      <c r="D570" s="828"/>
      <c r="E570" s="833" t="s">
        <v>423</v>
      </c>
      <c r="F570" s="833"/>
      <c r="G570" s="833"/>
      <c r="H570" s="833"/>
      <c r="I570" s="833"/>
      <c r="J570" s="833"/>
      <c r="K570" s="835" t="s">
        <v>444</v>
      </c>
      <c r="L570" s="833"/>
      <c r="M570" s="833"/>
      <c r="N570" s="836"/>
    </row>
    <row r="571" spans="1:14">
      <c r="A571" s="829"/>
      <c r="B571" s="830"/>
      <c r="C571" s="830"/>
      <c r="D571" s="830"/>
      <c r="E571" s="834"/>
      <c r="F571" s="834"/>
      <c r="G571" s="834"/>
      <c r="H571" s="834"/>
      <c r="I571" s="834"/>
      <c r="J571" s="834"/>
      <c r="K571" s="837"/>
      <c r="L571" s="834"/>
      <c r="M571" s="834"/>
      <c r="N571" s="838"/>
    </row>
    <row r="572" spans="1:14">
      <c r="A572" s="829"/>
      <c r="B572" s="830"/>
      <c r="C572" s="830"/>
      <c r="D572" s="830"/>
      <c r="E572" s="839" t="s">
        <v>425</v>
      </c>
      <c r="F572" s="839"/>
      <c r="G572" s="839"/>
      <c r="H572" s="839" t="s">
        <v>426</v>
      </c>
      <c r="I572" s="839"/>
      <c r="J572" s="839"/>
      <c r="K572" s="841" t="s">
        <v>427</v>
      </c>
      <c r="L572" s="842"/>
      <c r="M572" s="842"/>
      <c r="N572" s="843"/>
    </row>
    <row r="573" spans="1:14" ht="16.5" thickBot="1">
      <c r="A573" s="831"/>
      <c r="B573" s="832"/>
      <c r="C573" s="832"/>
      <c r="D573" s="832"/>
      <c r="E573" s="840"/>
      <c r="F573" s="840"/>
      <c r="G573" s="840"/>
      <c r="H573" s="840"/>
      <c r="I573" s="840"/>
      <c r="J573" s="840"/>
      <c r="K573" s="844" t="s">
        <v>428</v>
      </c>
      <c r="L573" s="844"/>
      <c r="M573" s="844"/>
      <c r="N573" s="845"/>
    </row>
    <row r="574" spans="1:14">
      <c r="A574" s="459"/>
      <c r="B574" s="460"/>
      <c r="C574" s="460"/>
      <c r="D574" s="460"/>
      <c r="E574" s="460"/>
      <c r="F574" s="460"/>
      <c r="G574" s="460"/>
      <c r="H574" s="460"/>
      <c r="I574" s="460"/>
      <c r="J574" s="460"/>
      <c r="K574" s="460"/>
      <c r="L574" s="460"/>
      <c r="M574" s="460"/>
      <c r="N574" s="461"/>
    </row>
    <row r="575" spans="1:14">
      <c r="A575" s="462" t="s">
        <v>373</v>
      </c>
      <c r="B575" s="484">
        <v>2017</v>
      </c>
      <c r="C575" s="464"/>
      <c r="D575" s="465"/>
      <c r="E575" s="465"/>
      <c r="F575" s="465"/>
      <c r="G575" s="466"/>
      <c r="H575" s="465"/>
      <c r="I575" s="465"/>
      <c r="J575" s="465"/>
      <c r="K575" s="467" t="s">
        <v>429</v>
      </c>
      <c r="L575" s="467"/>
      <c r="M575" s="465"/>
      <c r="N575" s="468"/>
    </row>
    <row r="576" spans="1:14">
      <c r="A576" s="462" t="s">
        <v>430</v>
      </c>
      <c r="B576" s="467"/>
      <c r="C576" s="464"/>
      <c r="D576" s="465"/>
      <c r="E576" s="465"/>
      <c r="F576" s="465"/>
      <c r="G576" s="466"/>
      <c r="H576" s="465"/>
      <c r="I576" s="465"/>
      <c r="J576" s="465"/>
      <c r="K576" s="467"/>
      <c r="L576" s="467"/>
      <c r="M576" s="465"/>
      <c r="N576" s="468"/>
    </row>
    <row r="577" spans="1:14">
      <c r="A577" s="813" t="s">
        <v>431</v>
      </c>
      <c r="B577" s="814"/>
      <c r="C577" s="814"/>
      <c r="D577" s="815" t="s">
        <v>478</v>
      </c>
      <c r="E577" s="815"/>
      <c r="F577" s="815"/>
      <c r="G577" s="815"/>
      <c r="H577" s="815"/>
      <c r="I577" s="815"/>
      <c r="J577" s="816"/>
      <c r="K577" s="467" t="s">
        <v>432</v>
      </c>
      <c r="L577" s="467"/>
      <c r="M577" s="465"/>
      <c r="N577" s="468"/>
    </row>
    <row r="578" spans="1:14">
      <c r="A578" s="462" t="s">
        <v>433</v>
      </c>
      <c r="B578" s="467"/>
      <c r="C578" s="464"/>
      <c r="D578" s="465"/>
      <c r="E578" s="465"/>
      <c r="F578" s="465"/>
      <c r="G578" s="465"/>
      <c r="H578" s="465"/>
      <c r="I578" s="465"/>
      <c r="J578" s="465"/>
      <c r="K578" s="467" t="s">
        <v>434</v>
      </c>
      <c r="L578" s="467"/>
      <c r="M578" s="465"/>
      <c r="N578" s="468"/>
    </row>
    <row r="579" spans="1:14">
      <c r="A579" s="462" t="s">
        <v>435</v>
      </c>
      <c r="B579" s="467"/>
      <c r="C579" s="469"/>
      <c r="D579" s="465"/>
      <c r="E579" s="465"/>
      <c r="F579" s="465"/>
      <c r="G579" s="465"/>
      <c r="H579" s="465"/>
      <c r="I579" s="465"/>
      <c r="J579" s="465" t="s">
        <v>436</v>
      </c>
      <c r="K579" s="467"/>
      <c r="L579" s="467"/>
      <c r="M579" s="465"/>
      <c r="N579" s="468"/>
    </row>
    <row r="580" spans="1:14">
      <c r="A580" s="470" t="s">
        <v>443</v>
      </c>
      <c r="B580" s="471"/>
      <c r="C580" s="472"/>
      <c r="D580" s="473"/>
      <c r="E580" s="473"/>
      <c r="F580" s="473"/>
      <c r="G580" s="473"/>
      <c r="H580" s="473"/>
      <c r="I580" s="473"/>
      <c r="J580" s="473"/>
      <c r="K580" s="471"/>
      <c r="L580" s="471"/>
      <c r="M580" s="473"/>
      <c r="N580" s="474"/>
    </row>
    <row r="581" spans="1:14">
      <c r="A581" s="817" t="s">
        <v>438</v>
      </c>
      <c r="B581" s="818"/>
      <c r="C581" s="818"/>
      <c r="D581" s="818"/>
      <c r="E581" s="818"/>
      <c r="F581" s="818"/>
      <c r="G581" s="818"/>
      <c r="H581" s="818"/>
      <c r="I581" s="818"/>
      <c r="J581" s="818"/>
      <c r="K581" s="818"/>
      <c r="L581" s="818"/>
      <c r="M581" s="818"/>
      <c r="N581" s="819"/>
    </row>
    <row r="582" spans="1:14">
      <c r="A582" s="820" t="s">
        <v>478</v>
      </c>
      <c r="B582" s="821"/>
      <c r="C582" s="821"/>
      <c r="D582" s="821"/>
      <c r="E582" s="821"/>
      <c r="F582" s="821"/>
      <c r="G582" s="821"/>
      <c r="H582" s="821"/>
      <c r="I582" s="821"/>
      <c r="J582" s="821"/>
      <c r="K582" s="821"/>
      <c r="L582" s="821"/>
      <c r="M582" s="821"/>
      <c r="N582" s="822"/>
    </row>
    <row r="583" spans="1:14">
      <c r="A583" s="820"/>
      <c r="B583" s="821"/>
      <c r="C583" s="821"/>
      <c r="D583" s="821"/>
      <c r="E583" s="821"/>
      <c r="F583" s="821"/>
      <c r="G583" s="821"/>
      <c r="H583" s="821"/>
      <c r="I583" s="821"/>
      <c r="J583" s="821"/>
      <c r="K583" s="821"/>
      <c r="L583" s="821"/>
      <c r="M583" s="821"/>
      <c r="N583" s="822"/>
    </row>
    <row r="584" spans="1:14">
      <c r="A584" s="823" t="s">
        <v>439</v>
      </c>
      <c r="B584" s="824"/>
      <c r="C584" s="824"/>
      <c r="D584" s="824"/>
      <c r="E584" s="824"/>
      <c r="F584" s="824"/>
      <c r="G584" s="824"/>
      <c r="H584" s="824"/>
      <c r="I584" s="824"/>
      <c r="J584" s="824"/>
      <c r="K584" s="824"/>
      <c r="L584" s="824"/>
      <c r="M584" s="824"/>
      <c r="N584" s="825"/>
    </row>
    <row r="585" spans="1:14" ht="16.5" thickBot="1">
      <c r="A585" s="475"/>
      <c r="B585" s="476"/>
      <c r="C585" s="476"/>
      <c r="D585" s="476"/>
      <c r="E585" s="476"/>
      <c r="F585" s="476"/>
      <c r="G585" s="476"/>
      <c r="H585" s="476"/>
      <c r="I585" s="826"/>
      <c r="J585" s="826"/>
      <c r="K585" s="826"/>
      <c r="L585" s="826"/>
      <c r="M585" s="826"/>
      <c r="N585" s="461"/>
    </row>
    <row r="586" spans="1:14" ht="16.5" thickBot="1">
      <c r="A586" s="475"/>
      <c r="B586" s="476"/>
      <c r="C586" s="477" t="s">
        <v>375</v>
      </c>
      <c r="D586" s="477" t="s">
        <v>376</v>
      </c>
      <c r="E586" s="477" t="s">
        <v>377</v>
      </c>
      <c r="F586" s="477" t="s">
        <v>378</v>
      </c>
      <c r="G586" s="477" t="s">
        <v>379</v>
      </c>
      <c r="H586" s="477" t="s">
        <v>380</v>
      </c>
      <c r="I586" s="477" t="s">
        <v>381</v>
      </c>
      <c r="J586" s="477" t="s">
        <v>382</v>
      </c>
      <c r="K586" s="477" t="s">
        <v>383</v>
      </c>
      <c r="L586" s="477" t="s">
        <v>384</v>
      </c>
      <c r="M586" s="477" t="s">
        <v>385</v>
      </c>
      <c r="N586" s="478" t="s">
        <v>386</v>
      </c>
    </row>
    <row r="587" spans="1:14">
      <c r="A587" s="804" t="s">
        <v>440</v>
      </c>
      <c r="B587" s="805"/>
      <c r="C587" s="479">
        <f>'MAPA DE RIESGOS'!D86</f>
        <v>32</v>
      </c>
      <c r="D587" s="479">
        <f>'MAPA DE RIESGOS'!F86</f>
        <v>20</v>
      </c>
      <c r="E587" s="479">
        <f>'MAPA DE RIESGOS'!H86</f>
        <v>20</v>
      </c>
      <c r="F587" s="480">
        <f>'MAPA DE RIESGOS'!J86</f>
        <v>41</v>
      </c>
      <c r="G587" s="575">
        <f>'MAPA DE RIESGOS'!L86</f>
        <v>40</v>
      </c>
      <c r="H587" s="575">
        <f>'MAPA DE RIESGOS'!N86</f>
        <v>32</v>
      </c>
      <c r="I587" s="479">
        <f>'MAPA DE RIESGOS'!P86</f>
        <v>42</v>
      </c>
      <c r="J587" s="479"/>
      <c r="K587" s="479"/>
      <c r="L587" s="479"/>
      <c r="M587" s="480"/>
      <c r="N587" s="480"/>
    </row>
    <row r="588" spans="1:14" ht="16.5" thickBot="1">
      <c r="A588" s="806" t="s">
        <v>441</v>
      </c>
      <c r="B588" s="807"/>
      <c r="C588" s="481">
        <f>'MAPA DE RIESGOS'!D87</f>
        <v>42</v>
      </c>
      <c r="D588" s="481">
        <f>'MAPA DE RIESGOS'!F87</f>
        <v>23</v>
      </c>
      <c r="E588" s="481">
        <f>'MAPA DE RIESGOS'!H87</f>
        <v>42</v>
      </c>
      <c r="F588" s="482">
        <f>'MAPA DE RIESGOS'!J87</f>
        <v>42</v>
      </c>
      <c r="G588" s="576">
        <f>'MAPA DE RIESGOS'!L87</f>
        <v>40</v>
      </c>
      <c r="H588" s="576">
        <f>'MAPA DE RIESGOS'!N87</f>
        <v>42</v>
      </c>
      <c r="I588" s="481">
        <f>'MAPA DE RIESGOS'!P87</f>
        <v>42</v>
      </c>
      <c r="J588" s="481"/>
      <c r="K588" s="481"/>
      <c r="L588" s="481"/>
      <c r="M588" s="482"/>
      <c r="N588" s="482"/>
    </row>
    <row r="589" spans="1:14" ht="16.5" thickBot="1">
      <c r="A589" s="808" t="s">
        <v>442</v>
      </c>
      <c r="B589" s="809"/>
      <c r="C589" s="483">
        <f t="shared" ref="C589:N589" si="27">C587/C588</f>
        <v>0.76190476190476186</v>
      </c>
      <c r="D589" s="483">
        <f t="shared" si="27"/>
        <v>0.86956521739130432</v>
      </c>
      <c r="E589" s="483">
        <f t="shared" si="27"/>
        <v>0.47619047619047616</v>
      </c>
      <c r="F589" s="483">
        <f t="shared" si="27"/>
        <v>0.97619047619047616</v>
      </c>
      <c r="G589" s="483">
        <f t="shared" si="27"/>
        <v>1</v>
      </c>
      <c r="H589" s="483">
        <f t="shared" si="27"/>
        <v>0.76190476190476186</v>
      </c>
      <c r="I589" s="483">
        <f t="shared" si="27"/>
        <v>1</v>
      </c>
      <c r="J589" s="483" t="e">
        <f t="shared" si="27"/>
        <v>#DIV/0!</v>
      </c>
      <c r="K589" s="483" t="e">
        <f t="shared" si="27"/>
        <v>#DIV/0!</v>
      </c>
      <c r="L589" s="483" t="e">
        <f t="shared" si="27"/>
        <v>#DIV/0!</v>
      </c>
      <c r="M589" s="483" t="e">
        <f t="shared" si="27"/>
        <v>#DIV/0!</v>
      </c>
      <c r="N589" s="483" t="e">
        <f t="shared" si="27"/>
        <v>#DIV/0!</v>
      </c>
    </row>
    <row r="590" spans="1:14" ht="36.75" thickBot="1">
      <c r="A590" s="810"/>
      <c r="B590" s="811"/>
      <c r="C590" s="811"/>
      <c r="D590" s="811"/>
      <c r="E590" s="811"/>
      <c r="F590" s="811"/>
      <c r="G590" s="811"/>
      <c r="H590" s="811"/>
      <c r="I590" s="811"/>
      <c r="J590" s="811"/>
      <c r="K590" s="811"/>
      <c r="L590" s="811"/>
      <c r="M590" s="811"/>
      <c r="N590" s="812"/>
    </row>
    <row r="591" spans="1:14">
      <c r="A591" s="827"/>
      <c r="B591" s="828"/>
      <c r="C591" s="828"/>
      <c r="D591" s="828"/>
      <c r="E591" s="833" t="s">
        <v>423</v>
      </c>
      <c r="F591" s="833"/>
      <c r="G591" s="833"/>
      <c r="H591" s="833"/>
      <c r="I591" s="833"/>
      <c r="J591" s="833"/>
      <c r="K591" s="835" t="s">
        <v>444</v>
      </c>
      <c r="L591" s="833"/>
      <c r="M591" s="833"/>
      <c r="N591" s="836"/>
    </row>
    <row r="592" spans="1:14">
      <c r="A592" s="829"/>
      <c r="B592" s="830"/>
      <c r="C592" s="830"/>
      <c r="D592" s="830"/>
      <c r="E592" s="834"/>
      <c r="F592" s="834"/>
      <c r="G592" s="834"/>
      <c r="H592" s="834"/>
      <c r="I592" s="834"/>
      <c r="J592" s="834"/>
      <c r="K592" s="837"/>
      <c r="L592" s="834"/>
      <c r="M592" s="834"/>
      <c r="N592" s="838"/>
    </row>
    <row r="593" spans="1:14">
      <c r="A593" s="829"/>
      <c r="B593" s="830"/>
      <c r="C593" s="830"/>
      <c r="D593" s="830"/>
      <c r="E593" s="839" t="s">
        <v>425</v>
      </c>
      <c r="F593" s="839"/>
      <c r="G593" s="839"/>
      <c r="H593" s="839" t="s">
        <v>426</v>
      </c>
      <c r="I593" s="839"/>
      <c r="J593" s="839"/>
      <c r="K593" s="841" t="s">
        <v>427</v>
      </c>
      <c r="L593" s="842"/>
      <c r="M593" s="842"/>
      <c r="N593" s="843"/>
    </row>
    <row r="594" spans="1:14" ht="16.5" thickBot="1">
      <c r="A594" s="831"/>
      <c r="B594" s="832"/>
      <c r="C594" s="832"/>
      <c r="D594" s="832"/>
      <c r="E594" s="840"/>
      <c r="F594" s="840"/>
      <c r="G594" s="840"/>
      <c r="H594" s="840"/>
      <c r="I594" s="840"/>
      <c r="J594" s="840"/>
      <c r="K594" s="844" t="s">
        <v>428</v>
      </c>
      <c r="L594" s="844"/>
      <c r="M594" s="844"/>
      <c r="N594" s="845"/>
    </row>
    <row r="595" spans="1:14">
      <c r="A595" s="459"/>
      <c r="B595" s="460"/>
      <c r="C595" s="460"/>
      <c r="D595" s="460"/>
      <c r="E595" s="460"/>
      <c r="F595" s="460"/>
      <c r="G595" s="460"/>
      <c r="H595" s="460"/>
      <c r="I595" s="460"/>
      <c r="J595" s="460"/>
      <c r="K595" s="460"/>
      <c r="L595" s="460"/>
      <c r="M595" s="460"/>
      <c r="N595" s="461"/>
    </row>
    <row r="596" spans="1:14">
      <c r="A596" s="462" t="s">
        <v>373</v>
      </c>
      <c r="B596" s="484">
        <v>2017</v>
      </c>
      <c r="C596" s="464"/>
      <c r="D596" s="465"/>
      <c r="E596" s="465"/>
      <c r="F596" s="465"/>
      <c r="G596" s="466"/>
      <c r="H596" s="465"/>
      <c r="I596" s="465"/>
      <c r="J596" s="465"/>
      <c r="K596" s="467" t="s">
        <v>429</v>
      </c>
      <c r="L596" s="467"/>
      <c r="M596" s="465"/>
      <c r="N596" s="468"/>
    </row>
    <row r="597" spans="1:14">
      <c r="A597" s="462" t="s">
        <v>430</v>
      </c>
      <c r="B597" s="467"/>
      <c r="C597" s="464"/>
      <c r="D597" s="465"/>
      <c r="E597" s="465"/>
      <c r="F597" s="465"/>
      <c r="G597" s="466"/>
      <c r="H597" s="465"/>
      <c r="I597" s="465"/>
      <c r="J597" s="465"/>
      <c r="K597" s="467"/>
      <c r="L597" s="467"/>
      <c r="M597" s="465"/>
      <c r="N597" s="468"/>
    </row>
    <row r="598" spans="1:14">
      <c r="A598" s="813" t="s">
        <v>431</v>
      </c>
      <c r="B598" s="814"/>
      <c r="C598" s="814"/>
      <c r="D598" s="815" t="s">
        <v>479</v>
      </c>
      <c r="E598" s="815"/>
      <c r="F598" s="815"/>
      <c r="G598" s="815"/>
      <c r="H598" s="815"/>
      <c r="I598" s="815"/>
      <c r="J598" s="816"/>
      <c r="K598" s="467" t="s">
        <v>432</v>
      </c>
      <c r="L598" s="467"/>
      <c r="M598" s="465"/>
      <c r="N598" s="468"/>
    </row>
    <row r="599" spans="1:14">
      <c r="A599" s="462" t="s">
        <v>433</v>
      </c>
      <c r="B599" s="467"/>
      <c r="C599" s="464"/>
      <c r="D599" s="465"/>
      <c r="E599" s="465"/>
      <c r="F599" s="465"/>
      <c r="G599" s="465"/>
      <c r="H599" s="465"/>
      <c r="I599" s="465"/>
      <c r="J599" s="465"/>
      <c r="K599" s="467" t="s">
        <v>434</v>
      </c>
      <c r="L599" s="467"/>
      <c r="M599" s="465"/>
      <c r="N599" s="468"/>
    </row>
    <row r="600" spans="1:14">
      <c r="A600" s="462" t="s">
        <v>435</v>
      </c>
      <c r="B600" s="467"/>
      <c r="C600" s="469"/>
      <c r="D600" s="465"/>
      <c r="E600" s="465"/>
      <c r="F600" s="465"/>
      <c r="G600" s="465"/>
      <c r="H600" s="465"/>
      <c r="I600" s="465"/>
      <c r="J600" s="465" t="s">
        <v>436</v>
      </c>
      <c r="K600" s="467"/>
      <c r="L600" s="467"/>
      <c r="M600" s="465"/>
      <c r="N600" s="468"/>
    </row>
    <row r="601" spans="1:14">
      <c r="A601" s="470" t="s">
        <v>443</v>
      </c>
      <c r="B601" s="471"/>
      <c r="C601" s="472"/>
      <c r="D601" s="473"/>
      <c r="E601" s="473"/>
      <c r="F601" s="473"/>
      <c r="G601" s="473"/>
      <c r="H601" s="473"/>
      <c r="I601" s="473"/>
      <c r="J601" s="473"/>
      <c r="K601" s="471"/>
      <c r="L601" s="471"/>
      <c r="M601" s="473"/>
      <c r="N601" s="474"/>
    </row>
    <row r="602" spans="1:14">
      <c r="A602" s="817" t="s">
        <v>438</v>
      </c>
      <c r="B602" s="818"/>
      <c r="C602" s="818"/>
      <c r="D602" s="818"/>
      <c r="E602" s="818"/>
      <c r="F602" s="818"/>
      <c r="G602" s="818"/>
      <c r="H602" s="818"/>
      <c r="I602" s="818"/>
      <c r="J602" s="818"/>
      <c r="K602" s="818"/>
      <c r="L602" s="818"/>
      <c r="M602" s="818"/>
      <c r="N602" s="819"/>
    </row>
    <row r="603" spans="1:14">
      <c r="A603" s="820" t="s">
        <v>479</v>
      </c>
      <c r="B603" s="821"/>
      <c r="C603" s="821"/>
      <c r="D603" s="821"/>
      <c r="E603" s="821"/>
      <c r="F603" s="821"/>
      <c r="G603" s="821"/>
      <c r="H603" s="821"/>
      <c r="I603" s="821"/>
      <c r="J603" s="821"/>
      <c r="K603" s="821"/>
      <c r="L603" s="821"/>
      <c r="M603" s="821"/>
      <c r="N603" s="822"/>
    </row>
    <row r="604" spans="1:14">
      <c r="A604" s="820"/>
      <c r="B604" s="821"/>
      <c r="C604" s="821"/>
      <c r="D604" s="821"/>
      <c r="E604" s="821"/>
      <c r="F604" s="821"/>
      <c r="G604" s="821"/>
      <c r="H604" s="821"/>
      <c r="I604" s="821"/>
      <c r="J604" s="821"/>
      <c r="K604" s="821"/>
      <c r="L604" s="821"/>
      <c r="M604" s="821"/>
      <c r="N604" s="822"/>
    </row>
    <row r="605" spans="1:14">
      <c r="A605" s="823" t="s">
        <v>439</v>
      </c>
      <c r="B605" s="824"/>
      <c r="C605" s="824"/>
      <c r="D605" s="824"/>
      <c r="E605" s="824"/>
      <c r="F605" s="824"/>
      <c r="G605" s="824"/>
      <c r="H605" s="824"/>
      <c r="I605" s="824"/>
      <c r="J605" s="824"/>
      <c r="K605" s="824"/>
      <c r="L605" s="824"/>
      <c r="M605" s="824"/>
      <c r="N605" s="825"/>
    </row>
    <row r="606" spans="1:14" ht="16.5" thickBot="1">
      <c r="A606" s="475"/>
      <c r="B606" s="476"/>
      <c r="C606" s="476"/>
      <c r="D606" s="476"/>
      <c r="E606" s="476"/>
      <c r="F606" s="476"/>
      <c r="G606" s="476"/>
      <c r="H606" s="476"/>
      <c r="I606" s="826"/>
      <c r="J606" s="826"/>
      <c r="K606" s="826"/>
      <c r="L606" s="826"/>
      <c r="M606" s="826"/>
      <c r="N606" s="461"/>
    </row>
    <row r="607" spans="1:14" ht="16.5" thickBot="1">
      <c r="A607" s="475"/>
      <c r="B607" s="476"/>
      <c r="C607" s="477" t="s">
        <v>375</v>
      </c>
      <c r="D607" s="477" t="s">
        <v>376</v>
      </c>
      <c r="E607" s="477" t="s">
        <v>377</v>
      </c>
      <c r="F607" s="477" t="s">
        <v>378</v>
      </c>
      <c r="G607" s="477" t="s">
        <v>379</v>
      </c>
      <c r="H607" s="477" t="s">
        <v>380</v>
      </c>
      <c r="I607" s="477" t="s">
        <v>381</v>
      </c>
      <c r="J607" s="477" t="s">
        <v>382</v>
      </c>
      <c r="K607" s="477" t="s">
        <v>383</v>
      </c>
      <c r="L607" s="477" t="s">
        <v>384</v>
      </c>
      <c r="M607" s="477" t="s">
        <v>385</v>
      </c>
      <c r="N607" s="478" t="s">
        <v>386</v>
      </c>
    </row>
    <row r="608" spans="1:14">
      <c r="A608" s="804" t="s">
        <v>440</v>
      </c>
      <c r="B608" s="805"/>
      <c r="C608" s="479">
        <v>0</v>
      </c>
      <c r="D608" s="526">
        <f>'MAPA DE RIESGOS'!F89</f>
        <v>0</v>
      </c>
      <c r="E608" s="526">
        <f>'MAPA DE RIESGOS'!H89</f>
        <v>0</v>
      </c>
      <c r="F608" s="571">
        <f>'MAPA DE RIESGOS'!J89</f>
        <v>0</v>
      </c>
      <c r="G608" s="571">
        <f>'MAPA DE RIESGOS'!L89</f>
        <v>0</v>
      </c>
      <c r="H608" s="571">
        <f>'MAPA DE RIESGOS'!N89</f>
        <v>0</v>
      </c>
      <c r="I608" s="526">
        <f>'MAPA DE RIESGOS'!P89</f>
        <v>0</v>
      </c>
      <c r="J608" s="479"/>
      <c r="K608" s="479"/>
      <c r="L608" s="479"/>
      <c r="M608" s="480"/>
      <c r="N608" s="480"/>
    </row>
    <row r="609" spans="1:14" ht="16.5" thickBot="1">
      <c r="A609" s="806" t="s">
        <v>441</v>
      </c>
      <c r="B609" s="807"/>
      <c r="C609" s="481">
        <v>0</v>
      </c>
      <c r="D609" s="527">
        <f>'MAPA DE RIESGOS'!F90</f>
        <v>0</v>
      </c>
      <c r="E609" s="527">
        <f>'MAPA DE RIESGOS'!H90</f>
        <v>0</v>
      </c>
      <c r="F609" s="572">
        <f>'MAPA DE RIESGOS'!J90</f>
        <v>0</v>
      </c>
      <c r="G609" s="572">
        <f>'MAPA DE RIESGOS'!L90</f>
        <v>0</v>
      </c>
      <c r="H609" s="572">
        <f>'MAPA DE RIESGOS'!N90</f>
        <v>0</v>
      </c>
      <c r="I609" s="527">
        <f>'MAPA DE RIESGOS'!P90</f>
        <v>0</v>
      </c>
      <c r="J609" s="481"/>
      <c r="K609" s="481"/>
      <c r="L609" s="481"/>
      <c r="M609" s="482"/>
      <c r="N609" s="482"/>
    </row>
    <row r="610" spans="1:14" ht="16.5" thickBot="1">
      <c r="A610" s="808" t="s">
        <v>442</v>
      </c>
      <c r="B610" s="809"/>
      <c r="C610" s="483" t="e">
        <f t="shared" ref="C610:N610" si="28">C608/C609</f>
        <v>#DIV/0!</v>
      </c>
      <c r="D610" s="483" t="e">
        <f t="shared" si="28"/>
        <v>#DIV/0!</v>
      </c>
      <c r="E610" s="483" t="e">
        <f t="shared" si="28"/>
        <v>#DIV/0!</v>
      </c>
      <c r="F610" s="483" t="e">
        <f t="shared" si="28"/>
        <v>#DIV/0!</v>
      </c>
      <c r="G610" s="483" t="e">
        <f t="shared" si="28"/>
        <v>#DIV/0!</v>
      </c>
      <c r="H610" s="483" t="e">
        <f t="shared" si="28"/>
        <v>#DIV/0!</v>
      </c>
      <c r="I610" s="483" t="e">
        <f t="shared" si="28"/>
        <v>#DIV/0!</v>
      </c>
      <c r="J610" s="483" t="e">
        <f t="shared" si="28"/>
        <v>#DIV/0!</v>
      </c>
      <c r="K610" s="483" t="e">
        <f t="shared" si="28"/>
        <v>#DIV/0!</v>
      </c>
      <c r="L610" s="483" t="e">
        <f t="shared" si="28"/>
        <v>#DIV/0!</v>
      </c>
      <c r="M610" s="483" t="e">
        <f t="shared" si="28"/>
        <v>#DIV/0!</v>
      </c>
      <c r="N610" s="483" t="e">
        <f t="shared" si="28"/>
        <v>#DIV/0!</v>
      </c>
    </row>
    <row r="611" spans="1:14" ht="36.75" thickBot="1">
      <c r="A611" s="810"/>
      <c r="B611" s="811"/>
      <c r="C611" s="811"/>
      <c r="D611" s="811"/>
      <c r="E611" s="811"/>
      <c r="F611" s="811"/>
      <c r="G611" s="811"/>
      <c r="H611" s="811"/>
      <c r="I611" s="811"/>
      <c r="J611" s="811"/>
      <c r="K611" s="811"/>
      <c r="L611" s="811"/>
      <c r="M611" s="811"/>
      <c r="N611" s="812"/>
    </row>
    <row r="612" spans="1:14">
      <c r="A612" s="827"/>
      <c r="B612" s="828"/>
      <c r="C612" s="828"/>
      <c r="D612" s="828"/>
      <c r="E612" s="833" t="s">
        <v>423</v>
      </c>
      <c r="F612" s="833"/>
      <c r="G612" s="833"/>
      <c r="H612" s="833"/>
      <c r="I612" s="833"/>
      <c r="J612" s="833"/>
      <c r="K612" s="835" t="s">
        <v>444</v>
      </c>
      <c r="L612" s="833"/>
      <c r="M612" s="833"/>
      <c r="N612" s="836"/>
    </row>
    <row r="613" spans="1:14">
      <c r="A613" s="829"/>
      <c r="B613" s="830"/>
      <c r="C613" s="830"/>
      <c r="D613" s="830"/>
      <c r="E613" s="834"/>
      <c r="F613" s="834"/>
      <c r="G613" s="834"/>
      <c r="H613" s="834"/>
      <c r="I613" s="834"/>
      <c r="J613" s="834"/>
      <c r="K613" s="837"/>
      <c r="L613" s="834"/>
      <c r="M613" s="834"/>
      <c r="N613" s="838"/>
    </row>
    <row r="614" spans="1:14">
      <c r="A614" s="829"/>
      <c r="B614" s="830"/>
      <c r="C614" s="830"/>
      <c r="D614" s="830"/>
      <c r="E614" s="839" t="s">
        <v>425</v>
      </c>
      <c r="F614" s="839"/>
      <c r="G614" s="839"/>
      <c r="H614" s="839" t="s">
        <v>426</v>
      </c>
      <c r="I614" s="839"/>
      <c r="J614" s="839"/>
      <c r="K614" s="841" t="s">
        <v>427</v>
      </c>
      <c r="L614" s="842"/>
      <c r="M614" s="842"/>
      <c r="N614" s="843"/>
    </row>
    <row r="615" spans="1:14" ht="16.5" thickBot="1">
      <c r="A615" s="831"/>
      <c r="B615" s="832"/>
      <c r="C615" s="832"/>
      <c r="D615" s="832"/>
      <c r="E615" s="840"/>
      <c r="F615" s="840"/>
      <c r="G615" s="840"/>
      <c r="H615" s="840"/>
      <c r="I615" s="840"/>
      <c r="J615" s="840"/>
      <c r="K615" s="844" t="s">
        <v>428</v>
      </c>
      <c r="L615" s="844"/>
      <c r="M615" s="844"/>
      <c r="N615" s="845"/>
    </row>
    <row r="616" spans="1:14">
      <c r="A616" s="459"/>
      <c r="B616" s="460"/>
      <c r="C616" s="460"/>
      <c r="D616" s="460"/>
      <c r="E616" s="460"/>
      <c r="F616" s="460"/>
      <c r="G616" s="460"/>
      <c r="H616" s="460"/>
      <c r="I616" s="460"/>
      <c r="J616" s="460"/>
      <c r="K616" s="460"/>
      <c r="L616" s="460"/>
      <c r="M616" s="460"/>
      <c r="N616" s="461"/>
    </row>
    <row r="617" spans="1:14">
      <c r="A617" s="462" t="s">
        <v>373</v>
      </c>
      <c r="B617" s="484">
        <v>2017</v>
      </c>
      <c r="C617" s="464"/>
      <c r="D617" s="465"/>
      <c r="E617" s="465"/>
      <c r="F617" s="465"/>
      <c r="G617" s="466"/>
      <c r="H617" s="465"/>
      <c r="I617" s="465"/>
      <c r="J617" s="465"/>
      <c r="K617" s="467" t="s">
        <v>429</v>
      </c>
      <c r="L617" s="467"/>
      <c r="M617" s="465"/>
      <c r="N617" s="468"/>
    </row>
    <row r="618" spans="1:14">
      <c r="A618" s="462" t="s">
        <v>430</v>
      </c>
      <c r="B618" s="467"/>
      <c r="C618" s="464"/>
      <c r="D618" s="465"/>
      <c r="E618" s="465"/>
      <c r="F618" s="465"/>
      <c r="G618" s="466"/>
      <c r="H618" s="465"/>
      <c r="I618" s="465"/>
      <c r="J618" s="465"/>
      <c r="K618" s="467"/>
      <c r="L618" s="467"/>
      <c r="M618" s="465"/>
      <c r="N618" s="468"/>
    </row>
    <row r="619" spans="1:14">
      <c r="A619" s="813" t="s">
        <v>431</v>
      </c>
      <c r="B619" s="814"/>
      <c r="C619" s="814"/>
      <c r="D619" s="815" t="s">
        <v>480</v>
      </c>
      <c r="E619" s="815"/>
      <c r="F619" s="815"/>
      <c r="G619" s="815"/>
      <c r="H619" s="815"/>
      <c r="I619" s="815"/>
      <c r="J619" s="816"/>
      <c r="K619" s="467" t="s">
        <v>432</v>
      </c>
      <c r="L619" s="467"/>
      <c r="M619" s="465"/>
      <c r="N619" s="468"/>
    </row>
    <row r="620" spans="1:14">
      <c r="A620" s="462" t="s">
        <v>433</v>
      </c>
      <c r="B620" s="467"/>
      <c r="C620" s="464"/>
      <c r="D620" s="465"/>
      <c r="E620" s="465"/>
      <c r="F620" s="465"/>
      <c r="G620" s="465"/>
      <c r="H620" s="465"/>
      <c r="I620" s="465"/>
      <c r="J620" s="465"/>
      <c r="K620" s="467" t="s">
        <v>434</v>
      </c>
      <c r="L620" s="467"/>
      <c r="M620" s="465"/>
      <c r="N620" s="468"/>
    </row>
    <row r="621" spans="1:14">
      <c r="A621" s="462" t="s">
        <v>435</v>
      </c>
      <c r="B621" s="467"/>
      <c r="C621" s="469"/>
      <c r="D621" s="465"/>
      <c r="E621" s="465"/>
      <c r="F621" s="465"/>
      <c r="G621" s="465"/>
      <c r="H621" s="465"/>
      <c r="I621" s="465"/>
      <c r="J621" s="465" t="s">
        <v>436</v>
      </c>
      <c r="K621" s="467"/>
      <c r="L621" s="467"/>
      <c r="M621" s="465"/>
      <c r="N621" s="468"/>
    </row>
    <row r="622" spans="1:14">
      <c r="A622" s="470" t="s">
        <v>443</v>
      </c>
      <c r="B622" s="471"/>
      <c r="C622" s="472"/>
      <c r="D622" s="473"/>
      <c r="E622" s="473"/>
      <c r="F622" s="473"/>
      <c r="G622" s="473"/>
      <c r="H622" s="473"/>
      <c r="I622" s="473"/>
      <c r="J622" s="473"/>
      <c r="K622" s="471"/>
      <c r="L622" s="471"/>
      <c r="M622" s="473"/>
      <c r="N622" s="474"/>
    </row>
    <row r="623" spans="1:14">
      <c r="A623" s="817" t="s">
        <v>438</v>
      </c>
      <c r="B623" s="818"/>
      <c r="C623" s="818"/>
      <c r="D623" s="818"/>
      <c r="E623" s="818"/>
      <c r="F623" s="818"/>
      <c r="G623" s="818"/>
      <c r="H623" s="818"/>
      <c r="I623" s="818"/>
      <c r="J623" s="818"/>
      <c r="K623" s="818"/>
      <c r="L623" s="818"/>
      <c r="M623" s="818"/>
      <c r="N623" s="819"/>
    </row>
    <row r="624" spans="1:14">
      <c r="A624" s="820" t="s">
        <v>480</v>
      </c>
      <c r="B624" s="821"/>
      <c r="C624" s="821"/>
      <c r="D624" s="821"/>
      <c r="E624" s="821"/>
      <c r="F624" s="821"/>
      <c r="G624" s="821"/>
      <c r="H624" s="821"/>
      <c r="I624" s="821"/>
      <c r="J624" s="821"/>
      <c r="K624" s="821"/>
      <c r="L624" s="821"/>
      <c r="M624" s="821"/>
      <c r="N624" s="822"/>
    </row>
    <row r="625" spans="1:14">
      <c r="A625" s="820"/>
      <c r="B625" s="821"/>
      <c r="C625" s="821"/>
      <c r="D625" s="821"/>
      <c r="E625" s="821"/>
      <c r="F625" s="821"/>
      <c r="G625" s="821"/>
      <c r="H625" s="821"/>
      <c r="I625" s="821"/>
      <c r="J625" s="821"/>
      <c r="K625" s="821"/>
      <c r="L625" s="821"/>
      <c r="M625" s="821"/>
      <c r="N625" s="822"/>
    </row>
    <row r="626" spans="1:14">
      <c r="A626" s="823" t="s">
        <v>439</v>
      </c>
      <c r="B626" s="824"/>
      <c r="C626" s="824"/>
      <c r="D626" s="824"/>
      <c r="E626" s="824"/>
      <c r="F626" s="824"/>
      <c r="G626" s="824"/>
      <c r="H626" s="824"/>
      <c r="I626" s="824"/>
      <c r="J626" s="824"/>
      <c r="K626" s="824"/>
      <c r="L626" s="824"/>
      <c r="M626" s="824"/>
      <c r="N626" s="825"/>
    </row>
    <row r="627" spans="1:14" ht="16.5" thickBot="1">
      <c r="A627" s="475"/>
      <c r="B627" s="476"/>
      <c r="C627" s="476"/>
      <c r="D627" s="476"/>
      <c r="E627" s="476"/>
      <c r="F627" s="476"/>
      <c r="G627" s="476"/>
      <c r="H627" s="476"/>
      <c r="I627" s="826"/>
      <c r="J627" s="826"/>
      <c r="K627" s="826"/>
      <c r="L627" s="826"/>
      <c r="M627" s="826"/>
      <c r="N627" s="461"/>
    </row>
    <row r="628" spans="1:14" ht="16.5" thickBot="1">
      <c r="A628" s="475"/>
      <c r="B628" s="476"/>
      <c r="C628" s="477" t="s">
        <v>375</v>
      </c>
      <c r="D628" s="477" t="s">
        <v>376</v>
      </c>
      <c r="E628" s="477" t="s">
        <v>377</v>
      </c>
      <c r="F628" s="477" t="s">
        <v>378</v>
      </c>
      <c r="G628" s="477" t="s">
        <v>379</v>
      </c>
      <c r="H628" s="477" t="s">
        <v>380</v>
      </c>
      <c r="I628" s="477" t="s">
        <v>381</v>
      </c>
      <c r="J628" s="477" t="s">
        <v>382</v>
      </c>
      <c r="K628" s="477" t="s">
        <v>383</v>
      </c>
      <c r="L628" s="477" t="s">
        <v>384</v>
      </c>
      <c r="M628" s="477" t="s">
        <v>385</v>
      </c>
      <c r="N628" s="478" t="s">
        <v>386</v>
      </c>
    </row>
    <row r="629" spans="1:14" ht="16.5" thickBot="1">
      <c r="A629" s="804" t="s">
        <v>440</v>
      </c>
      <c r="B629" s="805"/>
      <c r="C629" s="479">
        <v>0</v>
      </c>
      <c r="D629" s="479">
        <f>'MAPA DE RIESGOS'!$F$92</f>
        <v>0</v>
      </c>
      <c r="E629" s="479">
        <f>'MAPA DE RIESGOS'!$H$92</f>
        <v>1</v>
      </c>
      <c r="F629" s="480">
        <f>'MAPA DE RIESGOS'!$J$92</f>
        <v>2</v>
      </c>
      <c r="G629" s="480">
        <f>'MAPA DE RIESGOS'!$L$92</f>
        <v>0</v>
      </c>
      <c r="H629" s="575">
        <v>0</v>
      </c>
      <c r="I629" s="479">
        <f>'MAPA DE RIESGOS'!$P$92</f>
        <v>0</v>
      </c>
      <c r="J629" s="479"/>
      <c r="K629" s="479"/>
      <c r="L629" s="479"/>
      <c r="M629" s="480"/>
      <c r="N629" s="480"/>
    </row>
    <row r="630" spans="1:14" ht="16.5" thickBot="1">
      <c r="A630" s="808" t="s">
        <v>442</v>
      </c>
      <c r="B630" s="809"/>
      <c r="C630" s="546">
        <v>0</v>
      </c>
      <c r="D630" s="479">
        <v>0</v>
      </c>
      <c r="E630" s="546">
        <v>1</v>
      </c>
      <c r="F630" s="546">
        <v>2</v>
      </c>
      <c r="G630" s="546">
        <v>0</v>
      </c>
      <c r="H630" s="546">
        <v>0</v>
      </c>
      <c r="I630" s="546">
        <v>0</v>
      </c>
      <c r="J630" s="483"/>
      <c r="K630" s="483"/>
      <c r="L630" s="483"/>
      <c r="M630" s="483"/>
      <c r="N630" s="483"/>
    </row>
    <row r="631" spans="1:14" ht="36.75" thickBot="1">
      <c r="A631" s="810"/>
      <c r="B631" s="811"/>
      <c r="C631" s="811"/>
      <c r="D631" s="811"/>
      <c r="E631" s="811"/>
      <c r="F631" s="811"/>
      <c r="G631" s="811"/>
      <c r="H631" s="811"/>
      <c r="I631" s="811"/>
      <c r="J631" s="811"/>
      <c r="K631" s="811"/>
      <c r="L631" s="811"/>
      <c r="M631" s="811"/>
      <c r="N631" s="812"/>
    </row>
    <row r="632" spans="1:14">
      <c r="A632" s="827"/>
      <c r="B632" s="828"/>
      <c r="C632" s="828"/>
      <c r="D632" s="828"/>
      <c r="E632" s="833" t="s">
        <v>423</v>
      </c>
      <c r="F632" s="833"/>
      <c r="G632" s="833"/>
      <c r="H632" s="833"/>
      <c r="I632" s="833"/>
      <c r="J632" s="833"/>
      <c r="K632" s="835" t="s">
        <v>444</v>
      </c>
      <c r="L632" s="833"/>
      <c r="M632" s="833"/>
      <c r="N632" s="836"/>
    </row>
    <row r="633" spans="1:14">
      <c r="A633" s="829"/>
      <c r="B633" s="830"/>
      <c r="C633" s="830"/>
      <c r="D633" s="830"/>
      <c r="E633" s="834"/>
      <c r="F633" s="834"/>
      <c r="G633" s="834"/>
      <c r="H633" s="834"/>
      <c r="I633" s="834"/>
      <c r="J633" s="834"/>
      <c r="K633" s="837"/>
      <c r="L633" s="834"/>
      <c r="M633" s="834"/>
      <c r="N633" s="838"/>
    </row>
    <row r="634" spans="1:14">
      <c r="A634" s="829"/>
      <c r="B634" s="830"/>
      <c r="C634" s="830"/>
      <c r="D634" s="830"/>
      <c r="E634" s="839" t="s">
        <v>425</v>
      </c>
      <c r="F634" s="839"/>
      <c r="G634" s="839"/>
      <c r="H634" s="839" t="s">
        <v>426</v>
      </c>
      <c r="I634" s="839"/>
      <c r="J634" s="839"/>
      <c r="K634" s="841" t="s">
        <v>427</v>
      </c>
      <c r="L634" s="842"/>
      <c r="M634" s="842"/>
      <c r="N634" s="843"/>
    </row>
    <row r="635" spans="1:14" ht="16.5" thickBot="1">
      <c r="A635" s="831"/>
      <c r="B635" s="832"/>
      <c r="C635" s="832"/>
      <c r="D635" s="832"/>
      <c r="E635" s="840"/>
      <c r="F635" s="840"/>
      <c r="G635" s="840"/>
      <c r="H635" s="840"/>
      <c r="I635" s="840"/>
      <c r="J635" s="840"/>
      <c r="K635" s="844" t="s">
        <v>428</v>
      </c>
      <c r="L635" s="844"/>
      <c r="M635" s="844"/>
      <c r="N635" s="845"/>
    </row>
    <row r="636" spans="1:14">
      <c r="A636" s="459"/>
      <c r="B636" s="460"/>
      <c r="C636" s="460"/>
      <c r="D636" s="460"/>
      <c r="E636" s="460"/>
      <c r="F636" s="460"/>
      <c r="G636" s="460"/>
      <c r="H636" s="460"/>
      <c r="I636" s="460"/>
      <c r="J636" s="460"/>
      <c r="K636" s="460"/>
      <c r="L636" s="460"/>
      <c r="M636" s="460"/>
      <c r="N636" s="461"/>
    </row>
    <row r="637" spans="1:14">
      <c r="A637" s="462" t="s">
        <v>373</v>
      </c>
      <c r="B637" s="484">
        <v>2017</v>
      </c>
      <c r="C637" s="464"/>
      <c r="D637" s="465"/>
      <c r="E637" s="465"/>
      <c r="F637" s="465"/>
      <c r="G637" s="466"/>
      <c r="H637" s="465"/>
      <c r="I637" s="465"/>
      <c r="J637" s="465"/>
      <c r="K637" s="467" t="s">
        <v>429</v>
      </c>
      <c r="L637" s="467"/>
      <c r="M637" s="465"/>
      <c r="N637" s="468"/>
    </row>
    <row r="638" spans="1:14">
      <c r="A638" s="462" t="s">
        <v>430</v>
      </c>
      <c r="B638" s="467"/>
      <c r="C638" s="464"/>
      <c r="D638" s="465"/>
      <c r="E638" s="465"/>
      <c r="F638" s="465"/>
      <c r="G638" s="466"/>
      <c r="H638" s="465"/>
      <c r="I638" s="465"/>
      <c r="J638" s="465"/>
      <c r="K638" s="467"/>
      <c r="L638" s="467"/>
      <c r="M638" s="465"/>
      <c r="N638" s="468"/>
    </row>
    <row r="639" spans="1:14">
      <c r="A639" s="813" t="s">
        <v>431</v>
      </c>
      <c r="B639" s="814"/>
      <c r="C639" s="814"/>
      <c r="D639" s="815" t="s">
        <v>481</v>
      </c>
      <c r="E639" s="815"/>
      <c r="F639" s="815"/>
      <c r="G639" s="815"/>
      <c r="H639" s="815"/>
      <c r="I639" s="815"/>
      <c r="J639" s="816"/>
      <c r="K639" s="467" t="s">
        <v>432</v>
      </c>
      <c r="L639" s="467"/>
      <c r="M639" s="465"/>
      <c r="N639" s="468"/>
    </row>
    <row r="640" spans="1:14">
      <c r="A640" s="462" t="s">
        <v>433</v>
      </c>
      <c r="B640" s="467"/>
      <c r="C640" s="464"/>
      <c r="D640" s="465"/>
      <c r="E640" s="465"/>
      <c r="F640" s="465"/>
      <c r="G640" s="465"/>
      <c r="H640" s="465"/>
      <c r="I640" s="465"/>
      <c r="J640" s="465"/>
      <c r="K640" s="467" t="s">
        <v>434</v>
      </c>
      <c r="L640" s="467"/>
      <c r="M640" s="465"/>
      <c r="N640" s="468"/>
    </row>
    <row r="641" spans="1:14">
      <c r="A641" s="462" t="s">
        <v>435</v>
      </c>
      <c r="B641" s="467"/>
      <c r="C641" s="469"/>
      <c r="D641" s="465"/>
      <c r="E641" s="465"/>
      <c r="F641" s="465"/>
      <c r="G641" s="465"/>
      <c r="H641" s="465"/>
      <c r="I641" s="465"/>
      <c r="J641" s="465" t="s">
        <v>436</v>
      </c>
      <c r="K641" s="467"/>
      <c r="L641" s="467"/>
      <c r="M641" s="465"/>
      <c r="N641" s="468"/>
    </row>
    <row r="642" spans="1:14">
      <c r="A642" s="470" t="s">
        <v>443</v>
      </c>
      <c r="B642" s="471"/>
      <c r="C642" s="472"/>
      <c r="D642" s="473"/>
      <c r="E642" s="473"/>
      <c r="F642" s="473"/>
      <c r="G642" s="473"/>
      <c r="H642" s="473"/>
      <c r="I642" s="473"/>
      <c r="J642" s="473"/>
      <c r="K642" s="471"/>
      <c r="L642" s="471"/>
      <c r="M642" s="473"/>
      <c r="N642" s="474"/>
    </row>
    <row r="643" spans="1:14">
      <c r="A643" s="817" t="s">
        <v>438</v>
      </c>
      <c r="B643" s="818"/>
      <c r="C643" s="818"/>
      <c r="D643" s="818"/>
      <c r="E643" s="818"/>
      <c r="F643" s="818"/>
      <c r="G643" s="818"/>
      <c r="H643" s="818"/>
      <c r="I643" s="818"/>
      <c r="J643" s="818"/>
      <c r="K643" s="818"/>
      <c r="L643" s="818"/>
      <c r="M643" s="818"/>
      <c r="N643" s="819"/>
    </row>
    <row r="644" spans="1:14">
      <c r="A644" s="820" t="s">
        <v>481</v>
      </c>
      <c r="B644" s="821"/>
      <c r="C644" s="821"/>
      <c r="D644" s="821"/>
      <c r="E644" s="821"/>
      <c r="F644" s="821"/>
      <c r="G644" s="821"/>
      <c r="H644" s="821"/>
      <c r="I644" s="821"/>
      <c r="J644" s="821"/>
      <c r="K644" s="821"/>
      <c r="L644" s="821"/>
      <c r="M644" s="821"/>
      <c r="N644" s="822"/>
    </row>
    <row r="645" spans="1:14">
      <c r="A645" s="820"/>
      <c r="B645" s="821"/>
      <c r="C645" s="821"/>
      <c r="D645" s="821"/>
      <c r="E645" s="821"/>
      <c r="F645" s="821"/>
      <c r="G645" s="821"/>
      <c r="H645" s="821"/>
      <c r="I645" s="821"/>
      <c r="J645" s="821"/>
      <c r="K645" s="821"/>
      <c r="L645" s="821"/>
      <c r="M645" s="821"/>
      <c r="N645" s="822"/>
    </row>
    <row r="646" spans="1:14">
      <c r="A646" s="823" t="s">
        <v>439</v>
      </c>
      <c r="B646" s="824"/>
      <c r="C646" s="824"/>
      <c r="D646" s="824"/>
      <c r="E646" s="824"/>
      <c r="F646" s="824"/>
      <c r="G646" s="824"/>
      <c r="H646" s="824"/>
      <c r="I646" s="824"/>
      <c r="J646" s="824"/>
      <c r="K646" s="824"/>
      <c r="L646" s="824"/>
      <c r="M646" s="824"/>
      <c r="N646" s="825"/>
    </row>
    <row r="647" spans="1:14" ht="16.5" thickBot="1">
      <c r="A647" s="475"/>
      <c r="B647" s="476"/>
      <c r="C647" s="476"/>
      <c r="D647" s="476"/>
      <c r="E647" s="476"/>
      <c r="F647" s="476"/>
      <c r="G647" s="476"/>
      <c r="H647" s="476"/>
      <c r="I647" s="826"/>
      <c r="J647" s="826"/>
      <c r="K647" s="826"/>
      <c r="L647" s="826"/>
      <c r="M647" s="826"/>
      <c r="N647" s="461"/>
    </row>
    <row r="648" spans="1:14" ht="16.5" thickBot="1">
      <c r="A648" s="475"/>
      <c r="B648" s="476"/>
      <c r="C648" s="477" t="s">
        <v>375</v>
      </c>
      <c r="D648" s="477" t="s">
        <v>376</v>
      </c>
      <c r="E648" s="477" t="s">
        <v>377</v>
      </c>
      <c r="F648" s="477" t="s">
        <v>378</v>
      </c>
      <c r="G648" s="477" t="s">
        <v>379</v>
      </c>
      <c r="H648" s="477" t="s">
        <v>380</v>
      </c>
      <c r="I648" s="477" t="s">
        <v>381</v>
      </c>
      <c r="J648" s="477" t="s">
        <v>382</v>
      </c>
      <c r="K648" s="477" t="s">
        <v>383</v>
      </c>
      <c r="L648" s="477" t="s">
        <v>384</v>
      </c>
      <c r="M648" s="477" t="s">
        <v>385</v>
      </c>
      <c r="N648" s="478" t="s">
        <v>386</v>
      </c>
    </row>
    <row r="649" spans="1:14">
      <c r="A649" s="804" t="s">
        <v>440</v>
      </c>
      <c r="B649" s="805"/>
      <c r="C649" s="479">
        <f>'MAPA DE RIESGOS'!D95</f>
        <v>164</v>
      </c>
      <c r="D649" s="479">
        <f>'MAPA DE RIESGOS'!F95</f>
        <v>156</v>
      </c>
      <c r="E649" s="479">
        <f>'MAPA DE RIESGOS'!H95</f>
        <v>179</v>
      </c>
      <c r="F649" s="480">
        <f>'MAPA DE RIESGOS'!J95</f>
        <v>139</v>
      </c>
      <c r="G649" s="480">
        <f>'MAPA DE RIESGOS'!L95</f>
        <v>149</v>
      </c>
      <c r="H649" s="575">
        <f>'MAPA DE RIESGOS'!N95</f>
        <v>188</v>
      </c>
      <c r="I649" s="479">
        <f>'MAPA DE RIESGOS'!P95</f>
        <v>199</v>
      </c>
      <c r="J649" s="479"/>
      <c r="K649" s="479"/>
      <c r="L649" s="479"/>
      <c r="M649" s="480"/>
      <c r="N649" s="480"/>
    </row>
    <row r="650" spans="1:14" ht="16.5" thickBot="1">
      <c r="A650" s="806" t="s">
        <v>441</v>
      </c>
      <c r="B650" s="807"/>
      <c r="C650" s="481">
        <f>'MAPA DE RIESGOS'!D96</f>
        <v>164</v>
      </c>
      <c r="D650" s="481">
        <f>'MAPA DE RIESGOS'!F96</f>
        <v>156</v>
      </c>
      <c r="E650" s="481">
        <f>'MAPA DE RIESGOS'!H96</f>
        <v>179</v>
      </c>
      <c r="F650" s="482">
        <f>'MAPA DE RIESGOS'!J96</f>
        <v>139</v>
      </c>
      <c r="G650" s="482">
        <f>'MAPA DE RIESGOS'!L96</f>
        <v>149</v>
      </c>
      <c r="H650" s="576">
        <f>'MAPA DE RIESGOS'!N96</f>
        <v>188</v>
      </c>
      <c r="I650" s="481">
        <f>'MAPA DE RIESGOS'!P96</f>
        <v>199</v>
      </c>
      <c r="J650" s="481"/>
      <c r="K650" s="481"/>
      <c r="L650" s="481"/>
      <c r="M650" s="482"/>
      <c r="N650" s="482"/>
    </row>
    <row r="651" spans="1:14" ht="16.5" thickBot="1">
      <c r="A651" s="808" t="s">
        <v>442</v>
      </c>
      <c r="B651" s="809"/>
      <c r="C651" s="483">
        <f t="shared" ref="C651:N651" si="29">C649/C650</f>
        <v>1</v>
      </c>
      <c r="D651" s="483">
        <f t="shared" si="29"/>
        <v>1</v>
      </c>
      <c r="E651" s="483">
        <f t="shared" si="29"/>
        <v>1</v>
      </c>
      <c r="F651" s="483">
        <f t="shared" si="29"/>
        <v>1</v>
      </c>
      <c r="G651" s="483">
        <f t="shared" si="29"/>
        <v>1</v>
      </c>
      <c r="H651" s="483">
        <f t="shared" si="29"/>
        <v>1</v>
      </c>
      <c r="I651" s="483">
        <f t="shared" si="29"/>
        <v>1</v>
      </c>
      <c r="J651" s="483" t="e">
        <f t="shared" si="29"/>
        <v>#DIV/0!</v>
      </c>
      <c r="K651" s="483" t="e">
        <f t="shared" si="29"/>
        <v>#DIV/0!</v>
      </c>
      <c r="L651" s="483" t="e">
        <f t="shared" si="29"/>
        <v>#DIV/0!</v>
      </c>
      <c r="M651" s="483" t="e">
        <f t="shared" si="29"/>
        <v>#DIV/0!</v>
      </c>
      <c r="N651" s="483" t="e">
        <f t="shared" si="29"/>
        <v>#DIV/0!</v>
      </c>
    </row>
    <row r="652" spans="1:14" ht="36.75" thickBot="1">
      <c r="A652" s="810"/>
      <c r="B652" s="811"/>
      <c r="C652" s="811"/>
      <c r="D652" s="811"/>
      <c r="E652" s="811"/>
      <c r="F652" s="811"/>
      <c r="G652" s="811"/>
      <c r="H652" s="811"/>
      <c r="I652" s="811"/>
      <c r="J652" s="811"/>
      <c r="K652" s="811"/>
      <c r="L652" s="811"/>
      <c r="M652" s="811"/>
      <c r="N652" s="812"/>
    </row>
    <row r="653" spans="1:14">
      <c r="A653" s="827"/>
      <c r="B653" s="828"/>
      <c r="C653" s="828"/>
      <c r="D653" s="828"/>
      <c r="E653" s="833" t="s">
        <v>423</v>
      </c>
      <c r="F653" s="833"/>
      <c r="G653" s="833"/>
      <c r="H653" s="833"/>
      <c r="I653" s="833"/>
      <c r="J653" s="833"/>
      <c r="K653" s="835" t="s">
        <v>444</v>
      </c>
      <c r="L653" s="833"/>
      <c r="M653" s="833"/>
      <c r="N653" s="836"/>
    </row>
    <row r="654" spans="1:14">
      <c r="A654" s="829"/>
      <c r="B654" s="830"/>
      <c r="C654" s="830"/>
      <c r="D654" s="830"/>
      <c r="E654" s="834"/>
      <c r="F654" s="834"/>
      <c r="G654" s="834"/>
      <c r="H654" s="834"/>
      <c r="I654" s="834"/>
      <c r="J654" s="834"/>
      <c r="K654" s="837"/>
      <c r="L654" s="834"/>
      <c r="M654" s="834"/>
      <c r="N654" s="838"/>
    </row>
    <row r="655" spans="1:14">
      <c r="A655" s="829"/>
      <c r="B655" s="830"/>
      <c r="C655" s="830"/>
      <c r="D655" s="830"/>
      <c r="E655" s="839" t="s">
        <v>425</v>
      </c>
      <c r="F655" s="839"/>
      <c r="G655" s="839"/>
      <c r="H655" s="839" t="s">
        <v>426</v>
      </c>
      <c r="I655" s="839"/>
      <c r="J655" s="839"/>
      <c r="K655" s="841" t="s">
        <v>427</v>
      </c>
      <c r="L655" s="842"/>
      <c r="M655" s="842"/>
      <c r="N655" s="843"/>
    </row>
    <row r="656" spans="1:14" ht="16.5" thickBot="1">
      <c r="A656" s="831"/>
      <c r="B656" s="832"/>
      <c r="C656" s="832"/>
      <c r="D656" s="832"/>
      <c r="E656" s="840"/>
      <c r="F656" s="840"/>
      <c r="G656" s="840"/>
      <c r="H656" s="840"/>
      <c r="I656" s="840"/>
      <c r="J656" s="840"/>
      <c r="K656" s="844" t="s">
        <v>428</v>
      </c>
      <c r="L656" s="844"/>
      <c r="M656" s="844"/>
      <c r="N656" s="845"/>
    </row>
    <row r="657" spans="1:14">
      <c r="A657" s="459"/>
      <c r="B657" s="460"/>
      <c r="C657" s="460"/>
      <c r="D657" s="460"/>
      <c r="E657" s="460"/>
      <c r="F657" s="460"/>
      <c r="G657" s="460"/>
      <c r="H657" s="460"/>
      <c r="I657" s="460"/>
      <c r="J657" s="460"/>
      <c r="K657" s="460"/>
      <c r="L657" s="460"/>
      <c r="M657" s="460"/>
      <c r="N657" s="461"/>
    </row>
    <row r="658" spans="1:14">
      <c r="A658" s="462" t="s">
        <v>373</v>
      </c>
      <c r="B658" s="484">
        <v>2017</v>
      </c>
      <c r="C658" s="464"/>
      <c r="D658" s="465"/>
      <c r="E658" s="465"/>
      <c r="F658" s="465"/>
      <c r="G658" s="466"/>
      <c r="H658" s="465"/>
      <c r="I658" s="465"/>
      <c r="J658" s="465"/>
      <c r="K658" s="467" t="s">
        <v>429</v>
      </c>
      <c r="L658" s="467"/>
      <c r="M658" s="465"/>
      <c r="N658" s="468"/>
    </row>
    <row r="659" spans="1:14">
      <c r="A659" s="462" t="s">
        <v>430</v>
      </c>
      <c r="B659" s="467"/>
      <c r="C659" s="464"/>
      <c r="D659" s="465"/>
      <c r="E659" s="465"/>
      <c r="F659" s="465"/>
      <c r="G659" s="466"/>
      <c r="H659" s="465"/>
      <c r="I659" s="465"/>
      <c r="J659" s="465"/>
      <c r="K659" s="467"/>
      <c r="L659" s="467"/>
      <c r="M659" s="465"/>
      <c r="N659" s="468"/>
    </row>
    <row r="660" spans="1:14">
      <c r="A660" s="813" t="s">
        <v>431</v>
      </c>
      <c r="B660" s="814"/>
      <c r="C660" s="814"/>
      <c r="D660" s="815" t="s">
        <v>482</v>
      </c>
      <c r="E660" s="815"/>
      <c r="F660" s="815"/>
      <c r="G660" s="815"/>
      <c r="H660" s="815"/>
      <c r="I660" s="815"/>
      <c r="J660" s="816"/>
      <c r="K660" s="467" t="s">
        <v>432</v>
      </c>
      <c r="L660" s="467"/>
      <c r="M660" s="465"/>
      <c r="N660" s="468"/>
    </row>
    <row r="661" spans="1:14">
      <c r="A661" s="462" t="s">
        <v>433</v>
      </c>
      <c r="B661" s="467"/>
      <c r="C661" s="464"/>
      <c r="D661" s="465"/>
      <c r="E661" s="465"/>
      <c r="F661" s="465"/>
      <c r="G661" s="465"/>
      <c r="H661" s="465"/>
      <c r="I661" s="465"/>
      <c r="J661" s="465"/>
      <c r="K661" s="467" t="s">
        <v>434</v>
      </c>
      <c r="L661" s="467"/>
      <c r="M661" s="465"/>
      <c r="N661" s="468"/>
    </row>
    <row r="662" spans="1:14">
      <c r="A662" s="462" t="s">
        <v>435</v>
      </c>
      <c r="B662" s="467"/>
      <c r="C662" s="469"/>
      <c r="D662" s="465"/>
      <c r="E662" s="465"/>
      <c r="F662" s="465"/>
      <c r="G662" s="465"/>
      <c r="H662" s="465"/>
      <c r="I662" s="465"/>
      <c r="J662" s="465" t="s">
        <v>436</v>
      </c>
      <c r="K662" s="467"/>
      <c r="L662" s="467"/>
      <c r="M662" s="465"/>
      <c r="N662" s="468"/>
    </row>
    <row r="663" spans="1:14">
      <c r="A663" s="470" t="s">
        <v>443</v>
      </c>
      <c r="B663" s="471"/>
      <c r="C663" s="472"/>
      <c r="D663" s="473"/>
      <c r="E663" s="473"/>
      <c r="F663" s="473"/>
      <c r="G663" s="473"/>
      <c r="H663" s="473"/>
      <c r="I663" s="473"/>
      <c r="J663" s="473"/>
      <c r="K663" s="471"/>
      <c r="L663" s="471"/>
      <c r="M663" s="473"/>
      <c r="N663" s="474"/>
    </row>
    <row r="664" spans="1:14">
      <c r="A664" s="817" t="s">
        <v>438</v>
      </c>
      <c r="B664" s="818"/>
      <c r="C664" s="818"/>
      <c r="D664" s="818"/>
      <c r="E664" s="818"/>
      <c r="F664" s="818"/>
      <c r="G664" s="818"/>
      <c r="H664" s="818"/>
      <c r="I664" s="818"/>
      <c r="J664" s="818"/>
      <c r="K664" s="818"/>
      <c r="L664" s="818"/>
      <c r="M664" s="818"/>
      <c r="N664" s="819"/>
    </row>
    <row r="665" spans="1:14">
      <c r="A665" s="820" t="s">
        <v>482</v>
      </c>
      <c r="B665" s="821"/>
      <c r="C665" s="821"/>
      <c r="D665" s="821"/>
      <c r="E665" s="821"/>
      <c r="F665" s="821"/>
      <c r="G665" s="821"/>
      <c r="H665" s="821"/>
      <c r="I665" s="821"/>
      <c r="J665" s="821"/>
      <c r="K665" s="821"/>
      <c r="L665" s="821"/>
      <c r="M665" s="821"/>
      <c r="N665" s="822"/>
    </row>
    <row r="666" spans="1:14">
      <c r="A666" s="820"/>
      <c r="B666" s="821"/>
      <c r="C666" s="821"/>
      <c r="D666" s="821"/>
      <c r="E666" s="821"/>
      <c r="F666" s="821"/>
      <c r="G666" s="821"/>
      <c r="H666" s="821"/>
      <c r="I666" s="821"/>
      <c r="J666" s="821"/>
      <c r="K666" s="821"/>
      <c r="L666" s="821"/>
      <c r="M666" s="821"/>
      <c r="N666" s="822"/>
    </row>
    <row r="667" spans="1:14">
      <c r="A667" s="823" t="s">
        <v>439</v>
      </c>
      <c r="B667" s="824"/>
      <c r="C667" s="824"/>
      <c r="D667" s="824"/>
      <c r="E667" s="824"/>
      <c r="F667" s="824"/>
      <c r="G667" s="824"/>
      <c r="H667" s="824"/>
      <c r="I667" s="824"/>
      <c r="J667" s="824"/>
      <c r="K667" s="824"/>
      <c r="L667" s="824"/>
      <c r="M667" s="824"/>
      <c r="N667" s="825"/>
    </row>
    <row r="668" spans="1:14" ht="16.5" thickBot="1">
      <c r="A668" s="475"/>
      <c r="B668" s="476"/>
      <c r="C668" s="476"/>
      <c r="D668" s="476"/>
      <c r="E668" s="476"/>
      <c r="F668" s="476"/>
      <c r="G668" s="476"/>
      <c r="H668" s="476"/>
      <c r="I668" s="826"/>
      <c r="J668" s="826"/>
      <c r="K668" s="826"/>
      <c r="L668" s="826"/>
      <c r="M668" s="826"/>
      <c r="N668" s="461"/>
    </row>
    <row r="669" spans="1:14" ht="16.5" thickBot="1">
      <c r="A669" s="475"/>
      <c r="B669" s="476"/>
      <c r="C669" s="477" t="s">
        <v>375</v>
      </c>
      <c r="D669" s="477" t="s">
        <v>376</v>
      </c>
      <c r="E669" s="477" t="s">
        <v>377</v>
      </c>
      <c r="F669" s="477" t="s">
        <v>378</v>
      </c>
      <c r="G669" s="477" t="s">
        <v>379</v>
      </c>
      <c r="H669" s="477" t="s">
        <v>380</v>
      </c>
      <c r="I669" s="477" t="s">
        <v>381</v>
      </c>
      <c r="J669" s="477" t="s">
        <v>382</v>
      </c>
      <c r="K669" s="477" t="s">
        <v>383</v>
      </c>
      <c r="L669" s="477" t="s">
        <v>384</v>
      </c>
      <c r="M669" s="477" t="s">
        <v>385</v>
      </c>
      <c r="N669" s="478" t="s">
        <v>386</v>
      </c>
    </row>
    <row r="670" spans="1:14">
      <c r="A670" s="804" t="s">
        <v>440</v>
      </c>
      <c r="B670" s="805"/>
      <c r="C670" s="479">
        <f>'MAPA DE RIESGOS'!D98</f>
        <v>164</v>
      </c>
      <c r="D670" s="479">
        <f>'MAPA DE RIESGOS'!F98</f>
        <v>156</v>
      </c>
      <c r="E670" s="479">
        <f>'MAPA DE RIESGOS'!H98</f>
        <v>179</v>
      </c>
      <c r="F670" s="480">
        <f>'MAPA DE RIESGOS'!J98</f>
        <v>139</v>
      </c>
      <c r="G670" s="480">
        <f>'MAPA DE RIESGOS'!L98</f>
        <v>149</v>
      </c>
      <c r="H670" s="575">
        <f>'MAPA DE RIESGOS'!N98</f>
        <v>188</v>
      </c>
      <c r="I670" s="479">
        <f>'MAPA DE RIESGOS'!P98</f>
        <v>199</v>
      </c>
      <c r="J670" s="479"/>
      <c r="K670" s="479"/>
      <c r="L670" s="479"/>
      <c r="M670" s="480"/>
      <c r="N670" s="480"/>
    </row>
    <row r="671" spans="1:14" ht="16.5" thickBot="1">
      <c r="A671" s="806" t="s">
        <v>441</v>
      </c>
      <c r="B671" s="807"/>
      <c r="C671" s="481">
        <f>'MAPA DE RIESGOS'!D99</f>
        <v>164</v>
      </c>
      <c r="D671" s="481">
        <f>'MAPA DE RIESGOS'!F99</f>
        <v>156</v>
      </c>
      <c r="E671" s="481">
        <f>'MAPA DE RIESGOS'!H99</f>
        <v>179</v>
      </c>
      <c r="F671" s="482">
        <f>'MAPA DE RIESGOS'!J99</f>
        <v>139</v>
      </c>
      <c r="G671" s="482">
        <f>'MAPA DE RIESGOS'!L99</f>
        <v>149</v>
      </c>
      <c r="H671" s="576">
        <f>'MAPA DE RIESGOS'!N99</f>
        <v>188</v>
      </c>
      <c r="I671" s="481">
        <f>'MAPA DE RIESGOS'!P99</f>
        <v>199</v>
      </c>
      <c r="J671" s="481"/>
      <c r="K671" s="481"/>
      <c r="L671" s="481"/>
      <c r="M671" s="482"/>
      <c r="N671" s="482"/>
    </row>
    <row r="672" spans="1:14" ht="16.5" thickBot="1">
      <c r="A672" s="808" t="s">
        <v>442</v>
      </c>
      <c r="B672" s="809"/>
      <c r="C672" s="483">
        <f t="shared" ref="C672:N672" si="30">C670/C671</f>
        <v>1</v>
      </c>
      <c r="D672" s="483">
        <f t="shared" si="30"/>
        <v>1</v>
      </c>
      <c r="E672" s="483">
        <f t="shared" si="30"/>
        <v>1</v>
      </c>
      <c r="F672" s="483">
        <f t="shared" si="30"/>
        <v>1</v>
      </c>
      <c r="G672" s="483">
        <f t="shared" si="30"/>
        <v>1</v>
      </c>
      <c r="H672" s="483">
        <f t="shared" si="30"/>
        <v>1</v>
      </c>
      <c r="I672" s="483">
        <f t="shared" si="30"/>
        <v>1</v>
      </c>
      <c r="J672" s="483" t="e">
        <f t="shared" si="30"/>
        <v>#DIV/0!</v>
      </c>
      <c r="K672" s="483" t="e">
        <f t="shared" si="30"/>
        <v>#DIV/0!</v>
      </c>
      <c r="L672" s="483" t="e">
        <f t="shared" si="30"/>
        <v>#DIV/0!</v>
      </c>
      <c r="M672" s="483" t="e">
        <f t="shared" si="30"/>
        <v>#DIV/0!</v>
      </c>
      <c r="N672" s="483" t="e">
        <f t="shared" si="30"/>
        <v>#DIV/0!</v>
      </c>
    </row>
    <row r="673" spans="1:14" ht="36.75" thickBot="1">
      <c r="A673" s="810"/>
      <c r="B673" s="811"/>
      <c r="C673" s="811"/>
      <c r="D673" s="811"/>
      <c r="E673" s="811"/>
      <c r="F673" s="811"/>
      <c r="G673" s="811"/>
      <c r="H673" s="811"/>
      <c r="I673" s="811"/>
      <c r="J673" s="811"/>
      <c r="K673" s="811"/>
      <c r="L673" s="811"/>
      <c r="M673" s="811"/>
      <c r="N673" s="812"/>
    </row>
    <row r="674" spans="1:14">
      <c r="A674" s="827"/>
      <c r="B674" s="828"/>
      <c r="C674" s="828"/>
      <c r="D674" s="828"/>
      <c r="E674" s="833" t="s">
        <v>423</v>
      </c>
      <c r="F674" s="833"/>
      <c r="G674" s="833"/>
      <c r="H674" s="833"/>
      <c r="I674" s="833"/>
      <c r="J674" s="833"/>
      <c r="K674" s="835" t="s">
        <v>444</v>
      </c>
      <c r="L674" s="833"/>
      <c r="M674" s="833"/>
      <c r="N674" s="836"/>
    </row>
    <row r="675" spans="1:14">
      <c r="A675" s="829"/>
      <c r="B675" s="830"/>
      <c r="C675" s="830"/>
      <c r="D675" s="830"/>
      <c r="E675" s="834"/>
      <c r="F675" s="834"/>
      <c r="G675" s="834"/>
      <c r="H675" s="834"/>
      <c r="I675" s="834"/>
      <c r="J675" s="834"/>
      <c r="K675" s="837"/>
      <c r="L675" s="834"/>
      <c r="M675" s="834"/>
      <c r="N675" s="838"/>
    </row>
    <row r="676" spans="1:14">
      <c r="A676" s="829"/>
      <c r="B676" s="830"/>
      <c r="C676" s="830"/>
      <c r="D676" s="830"/>
      <c r="E676" s="839" t="s">
        <v>425</v>
      </c>
      <c r="F676" s="839"/>
      <c r="G676" s="839"/>
      <c r="H676" s="839" t="s">
        <v>426</v>
      </c>
      <c r="I676" s="839"/>
      <c r="J676" s="839"/>
      <c r="K676" s="841" t="s">
        <v>427</v>
      </c>
      <c r="L676" s="842"/>
      <c r="M676" s="842"/>
      <c r="N676" s="843"/>
    </row>
    <row r="677" spans="1:14" ht="16.5" thickBot="1">
      <c r="A677" s="831"/>
      <c r="B677" s="832"/>
      <c r="C677" s="832"/>
      <c r="D677" s="832"/>
      <c r="E677" s="840"/>
      <c r="F677" s="840"/>
      <c r="G677" s="840"/>
      <c r="H677" s="840"/>
      <c r="I677" s="840"/>
      <c r="J677" s="840"/>
      <c r="K677" s="844" t="s">
        <v>428</v>
      </c>
      <c r="L677" s="844"/>
      <c r="M677" s="844"/>
      <c r="N677" s="845"/>
    </row>
    <row r="678" spans="1:14">
      <c r="A678" s="459"/>
      <c r="B678" s="460"/>
      <c r="C678" s="460"/>
      <c r="D678" s="460"/>
      <c r="E678" s="460"/>
      <c r="F678" s="460"/>
      <c r="G678" s="460"/>
      <c r="H678" s="460"/>
      <c r="I678" s="460"/>
      <c r="J678" s="460"/>
      <c r="K678" s="460"/>
      <c r="L678" s="460"/>
      <c r="M678" s="460"/>
      <c r="N678" s="461"/>
    </row>
    <row r="679" spans="1:14">
      <c r="A679" s="462" t="s">
        <v>373</v>
      </c>
      <c r="B679" s="484">
        <v>2017</v>
      </c>
      <c r="C679" s="464"/>
      <c r="D679" s="465"/>
      <c r="E679" s="465"/>
      <c r="F679" s="465"/>
      <c r="G679" s="466"/>
      <c r="H679" s="465"/>
      <c r="I679" s="465"/>
      <c r="J679" s="465"/>
      <c r="K679" s="467" t="s">
        <v>429</v>
      </c>
      <c r="L679" s="467"/>
      <c r="M679" s="465"/>
      <c r="N679" s="468"/>
    </row>
    <row r="680" spans="1:14">
      <c r="A680" s="462" t="s">
        <v>430</v>
      </c>
      <c r="B680" s="467"/>
      <c r="C680" s="464"/>
      <c r="D680" s="465"/>
      <c r="E680" s="465"/>
      <c r="F680" s="465"/>
      <c r="G680" s="466"/>
      <c r="H680" s="465"/>
      <c r="I680" s="465"/>
      <c r="J680" s="465"/>
      <c r="K680" s="467"/>
      <c r="L680" s="467"/>
      <c r="M680" s="465"/>
      <c r="N680" s="468"/>
    </row>
    <row r="681" spans="1:14">
      <c r="A681" s="813" t="s">
        <v>431</v>
      </c>
      <c r="B681" s="814"/>
      <c r="C681" s="814"/>
      <c r="D681" s="815" t="s">
        <v>483</v>
      </c>
      <c r="E681" s="815"/>
      <c r="F681" s="815"/>
      <c r="G681" s="815"/>
      <c r="H681" s="815"/>
      <c r="I681" s="815"/>
      <c r="J681" s="816"/>
      <c r="K681" s="467" t="s">
        <v>432</v>
      </c>
      <c r="L681" s="467"/>
      <c r="M681" s="465"/>
      <c r="N681" s="468"/>
    </row>
    <row r="682" spans="1:14">
      <c r="A682" s="462" t="s">
        <v>433</v>
      </c>
      <c r="B682" s="467"/>
      <c r="C682" s="464"/>
      <c r="D682" s="465"/>
      <c r="E682" s="465"/>
      <c r="F682" s="465"/>
      <c r="G682" s="465"/>
      <c r="H682" s="465"/>
      <c r="I682" s="465"/>
      <c r="J682" s="465"/>
      <c r="K682" s="467" t="s">
        <v>434</v>
      </c>
      <c r="L682" s="467"/>
      <c r="M682" s="465"/>
      <c r="N682" s="468"/>
    </row>
    <row r="683" spans="1:14">
      <c r="A683" s="462" t="s">
        <v>435</v>
      </c>
      <c r="B683" s="467"/>
      <c r="C683" s="469"/>
      <c r="D683" s="465"/>
      <c r="E683" s="465"/>
      <c r="F683" s="465"/>
      <c r="G683" s="465"/>
      <c r="H683" s="465"/>
      <c r="I683" s="465"/>
      <c r="J683" s="465" t="s">
        <v>436</v>
      </c>
      <c r="K683" s="467"/>
      <c r="L683" s="467"/>
      <c r="M683" s="465"/>
      <c r="N683" s="468"/>
    </row>
    <row r="684" spans="1:14">
      <c r="A684" s="470" t="s">
        <v>443</v>
      </c>
      <c r="B684" s="471"/>
      <c r="C684" s="472"/>
      <c r="D684" s="473"/>
      <c r="E684" s="473"/>
      <c r="F684" s="473"/>
      <c r="G684" s="473"/>
      <c r="H684" s="473"/>
      <c r="I684" s="473"/>
      <c r="J684" s="473"/>
      <c r="K684" s="471"/>
      <c r="L684" s="471"/>
      <c r="M684" s="473"/>
      <c r="N684" s="474"/>
    </row>
    <row r="685" spans="1:14">
      <c r="A685" s="817" t="s">
        <v>438</v>
      </c>
      <c r="B685" s="818"/>
      <c r="C685" s="818"/>
      <c r="D685" s="818"/>
      <c r="E685" s="818"/>
      <c r="F685" s="818"/>
      <c r="G685" s="818"/>
      <c r="H685" s="818"/>
      <c r="I685" s="818"/>
      <c r="J685" s="818"/>
      <c r="K685" s="818"/>
      <c r="L685" s="818"/>
      <c r="M685" s="818"/>
      <c r="N685" s="819"/>
    </row>
    <row r="686" spans="1:14">
      <c r="A686" s="820" t="s">
        <v>483</v>
      </c>
      <c r="B686" s="821"/>
      <c r="C686" s="821"/>
      <c r="D686" s="821"/>
      <c r="E686" s="821"/>
      <c r="F686" s="821"/>
      <c r="G686" s="821"/>
      <c r="H686" s="821"/>
      <c r="I686" s="821"/>
      <c r="J686" s="821"/>
      <c r="K686" s="821"/>
      <c r="L686" s="821"/>
      <c r="M686" s="821"/>
      <c r="N686" s="822"/>
    </row>
    <row r="687" spans="1:14">
      <c r="A687" s="820"/>
      <c r="B687" s="821"/>
      <c r="C687" s="821"/>
      <c r="D687" s="821"/>
      <c r="E687" s="821"/>
      <c r="F687" s="821"/>
      <c r="G687" s="821"/>
      <c r="H687" s="821"/>
      <c r="I687" s="821"/>
      <c r="J687" s="821"/>
      <c r="K687" s="821"/>
      <c r="L687" s="821"/>
      <c r="M687" s="821"/>
      <c r="N687" s="822"/>
    </row>
    <row r="688" spans="1:14">
      <c r="A688" s="823" t="s">
        <v>439</v>
      </c>
      <c r="B688" s="824"/>
      <c r="C688" s="824"/>
      <c r="D688" s="824"/>
      <c r="E688" s="824"/>
      <c r="F688" s="824"/>
      <c r="G688" s="824"/>
      <c r="H688" s="824"/>
      <c r="I688" s="824"/>
      <c r="J688" s="824"/>
      <c r="K688" s="824"/>
      <c r="L688" s="824"/>
      <c r="M688" s="824"/>
      <c r="N688" s="825"/>
    </row>
    <row r="689" spans="1:14" ht="16.5" thickBot="1">
      <c r="A689" s="475"/>
      <c r="B689" s="476"/>
      <c r="C689" s="476"/>
      <c r="D689" s="476"/>
      <c r="E689" s="476"/>
      <c r="F689" s="476"/>
      <c r="G689" s="476"/>
      <c r="H689" s="476"/>
      <c r="I689" s="826"/>
      <c r="J689" s="826"/>
      <c r="K689" s="826"/>
      <c r="L689" s="826"/>
      <c r="M689" s="826"/>
      <c r="N689" s="461"/>
    </row>
    <row r="690" spans="1:14" ht="16.5" thickBot="1">
      <c r="A690" s="475"/>
      <c r="B690" s="476"/>
      <c r="C690" s="477" t="s">
        <v>375</v>
      </c>
      <c r="D690" s="477" t="s">
        <v>376</v>
      </c>
      <c r="E690" s="477" t="s">
        <v>377</v>
      </c>
      <c r="F690" s="477" t="s">
        <v>378</v>
      </c>
      <c r="G690" s="477" t="s">
        <v>379</v>
      </c>
      <c r="H690" s="477" t="s">
        <v>380</v>
      </c>
      <c r="I690" s="477" t="s">
        <v>381</v>
      </c>
      <c r="J690" s="477" t="s">
        <v>382</v>
      </c>
      <c r="K690" s="477" t="s">
        <v>383</v>
      </c>
      <c r="L690" s="477" t="s">
        <v>384</v>
      </c>
      <c r="M690" s="477" t="s">
        <v>385</v>
      </c>
      <c r="N690" s="478" t="s">
        <v>386</v>
      </c>
    </row>
    <row r="691" spans="1:14">
      <c r="A691" s="804" t="s">
        <v>440</v>
      </c>
      <c r="B691" s="805"/>
      <c r="C691" s="479">
        <f>'MAPA DE RIESGOS'!D101</f>
        <v>162</v>
      </c>
      <c r="D691" s="479">
        <f>'MAPA DE RIESGOS'!F101</f>
        <v>155</v>
      </c>
      <c r="E691" s="479">
        <f>'MAPA DE RIESGOS'!H101</f>
        <v>177</v>
      </c>
      <c r="F691" s="480">
        <f>'MAPA DE RIESGOS'!J101</f>
        <v>139</v>
      </c>
      <c r="G691" s="480">
        <f>'MAPA DE RIESGOS'!L101</f>
        <v>148</v>
      </c>
      <c r="H691" s="575">
        <f>'MAPA DE RIESGOS'!N101</f>
        <v>188</v>
      </c>
      <c r="I691" s="479">
        <f>'MAPA DE RIESGOS'!P101</f>
        <v>199</v>
      </c>
      <c r="J691" s="479"/>
      <c r="K691" s="479"/>
      <c r="L691" s="479"/>
      <c r="M691" s="480"/>
      <c r="N691" s="480"/>
    </row>
    <row r="692" spans="1:14" ht="16.5" thickBot="1">
      <c r="A692" s="806" t="s">
        <v>441</v>
      </c>
      <c r="B692" s="807"/>
      <c r="C692" s="481">
        <f>'MAPA DE RIESGOS'!D102</f>
        <v>164</v>
      </c>
      <c r="D692" s="481">
        <f>'MAPA DE RIESGOS'!F102</f>
        <v>156</v>
      </c>
      <c r="E692" s="481">
        <f>'MAPA DE RIESGOS'!H102</f>
        <v>179</v>
      </c>
      <c r="F692" s="482">
        <f>'MAPA DE RIESGOS'!J102</f>
        <v>139</v>
      </c>
      <c r="G692" s="482">
        <f>'MAPA DE RIESGOS'!L102</f>
        <v>149</v>
      </c>
      <c r="H692" s="576">
        <f>'MAPA DE RIESGOS'!N102</f>
        <v>188</v>
      </c>
      <c r="I692" s="481">
        <f>'MAPA DE RIESGOS'!P102</f>
        <v>199</v>
      </c>
      <c r="J692" s="481"/>
      <c r="K692" s="481"/>
      <c r="L692" s="481"/>
      <c r="M692" s="482"/>
      <c r="N692" s="482"/>
    </row>
    <row r="693" spans="1:14" ht="16.5" thickBot="1">
      <c r="A693" s="808" t="s">
        <v>442</v>
      </c>
      <c r="B693" s="809"/>
      <c r="C693" s="483">
        <f t="shared" ref="C693:N693" si="31">C691/C692</f>
        <v>0.98780487804878048</v>
      </c>
      <c r="D693" s="483">
        <f t="shared" si="31"/>
        <v>0.99358974358974361</v>
      </c>
      <c r="E693" s="483">
        <f t="shared" si="31"/>
        <v>0.98882681564245811</v>
      </c>
      <c r="F693" s="483">
        <f t="shared" si="31"/>
        <v>1</v>
      </c>
      <c r="G693" s="483">
        <f t="shared" si="31"/>
        <v>0.99328859060402686</v>
      </c>
      <c r="H693" s="483">
        <f t="shared" si="31"/>
        <v>1</v>
      </c>
      <c r="I693" s="483">
        <f t="shared" si="31"/>
        <v>1</v>
      </c>
      <c r="J693" s="483" t="e">
        <f t="shared" si="31"/>
        <v>#DIV/0!</v>
      </c>
      <c r="K693" s="483" t="e">
        <f t="shared" si="31"/>
        <v>#DIV/0!</v>
      </c>
      <c r="L693" s="483" t="e">
        <f t="shared" si="31"/>
        <v>#DIV/0!</v>
      </c>
      <c r="M693" s="483" t="e">
        <f t="shared" si="31"/>
        <v>#DIV/0!</v>
      </c>
      <c r="N693" s="483" t="e">
        <f t="shared" si="31"/>
        <v>#DIV/0!</v>
      </c>
    </row>
    <row r="694" spans="1:14" ht="36.75" thickBot="1">
      <c r="A694" s="810"/>
      <c r="B694" s="811"/>
      <c r="C694" s="811"/>
      <c r="D694" s="811"/>
      <c r="E694" s="811"/>
      <c r="F694" s="811"/>
      <c r="G694" s="811"/>
      <c r="H694" s="811"/>
      <c r="I694" s="811"/>
      <c r="J694" s="811"/>
      <c r="K694" s="811"/>
      <c r="L694" s="811"/>
      <c r="M694" s="811"/>
      <c r="N694" s="812"/>
    </row>
    <row r="695" spans="1:14">
      <c r="A695" s="827"/>
      <c r="B695" s="828"/>
      <c r="C695" s="828"/>
      <c r="D695" s="828"/>
      <c r="E695" s="833" t="s">
        <v>423</v>
      </c>
      <c r="F695" s="833"/>
      <c r="G695" s="833"/>
      <c r="H695" s="833"/>
      <c r="I695" s="833"/>
      <c r="J695" s="833"/>
      <c r="K695" s="835" t="s">
        <v>444</v>
      </c>
      <c r="L695" s="833"/>
      <c r="M695" s="833"/>
      <c r="N695" s="836"/>
    </row>
    <row r="696" spans="1:14">
      <c r="A696" s="829"/>
      <c r="B696" s="830"/>
      <c r="C696" s="830"/>
      <c r="D696" s="830"/>
      <c r="E696" s="834"/>
      <c r="F696" s="834"/>
      <c r="G696" s="834"/>
      <c r="H696" s="834"/>
      <c r="I696" s="834"/>
      <c r="J696" s="834"/>
      <c r="K696" s="837"/>
      <c r="L696" s="834"/>
      <c r="M696" s="834"/>
      <c r="N696" s="838"/>
    </row>
    <row r="697" spans="1:14">
      <c r="A697" s="829"/>
      <c r="B697" s="830"/>
      <c r="C697" s="830"/>
      <c r="D697" s="830"/>
      <c r="E697" s="839" t="s">
        <v>425</v>
      </c>
      <c r="F697" s="839"/>
      <c r="G697" s="839"/>
      <c r="H697" s="839" t="s">
        <v>426</v>
      </c>
      <c r="I697" s="839"/>
      <c r="J697" s="839"/>
      <c r="K697" s="841" t="s">
        <v>427</v>
      </c>
      <c r="L697" s="842"/>
      <c r="M697" s="842"/>
      <c r="N697" s="843"/>
    </row>
    <row r="698" spans="1:14" ht="16.5" thickBot="1">
      <c r="A698" s="831"/>
      <c r="B698" s="832"/>
      <c r="C698" s="832"/>
      <c r="D698" s="832"/>
      <c r="E698" s="840"/>
      <c r="F698" s="840"/>
      <c r="G698" s="840"/>
      <c r="H698" s="840"/>
      <c r="I698" s="840"/>
      <c r="J698" s="840"/>
      <c r="K698" s="844" t="s">
        <v>428</v>
      </c>
      <c r="L698" s="844"/>
      <c r="M698" s="844"/>
      <c r="N698" s="845"/>
    </row>
    <row r="699" spans="1:14">
      <c r="A699" s="459"/>
      <c r="B699" s="460"/>
      <c r="C699" s="460"/>
      <c r="D699" s="460"/>
      <c r="E699" s="460"/>
      <c r="F699" s="460"/>
      <c r="G699" s="460"/>
      <c r="H699" s="460"/>
      <c r="I699" s="460"/>
      <c r="J699" s="460"/>
      <c r="K699" s="460"/>
      <c r="L699" s="460"/>
      <c r="M699" s="460"/>
      <c r="N699" s="461"/>
    </row>
    <row r="700" spans="1:14">
      <c r="A700" s="462" t="s">
        <v>373</v>
      </c>
      <c r="B700" s="484">
        <v>2017</v>
      </c>
      <c r="C700" s="464"/>
      <c r="D700" s="465"/>
      <c r="E700" s="465"/>
      <c r="F700" s="465"/>
      <c r="G700" s="466"/>
      <c r="H700" s="465"/>
      <c r="I700" s="465"/>
      <c r="J700" s="465"/>
      <c r="K700" s="467" t="s">
        <v>429</v>
      </c>
      <c r="L700" s="467"/>
      <c r="M700" s="465"/>
      <c r="N700" s="468"/>
    </row>
    <row r="701" spans="1:14">
      <c r="A701" s="462" t="s">
        <v>430</v>
      </c>
      <c r="B701" s="467"/>
      <c r="C701" s="464"/>
      <c r="D701" s="465"/>
      <c r="E701" s="465"/>
      <c r="F701" s="465"/>
      <c r="G701" s="466"/>
      <c r="H701" s="465"/>
      <c r="I701" s="465"/>
      <c r="J701" s="465"/>
      <c r="K701" s="467"/>
      <c r="L701" s="467"/>
      <c r="M701" s="465"/>
      <c r="N701" s="468"/>
    </row>
    <row r="702" spans="1:14">
      <c r="A702" s="813" t="s">
        <v>431</v>
      </c>
      <c r="B702" s="814"/>
      <c r="C702" s="814"/>
      <c r="D702" s="815" t="s">
        <v>484</v>
      </c>
      <c r="E702" s="815"/>
      <c r="F702" s="815"/>
      <c r="G702" s="815"/>
      <c r="H702" s="815"/>
      <c r="I702" s="815"/>
      <c r="J702" s="816"/>
      <c r="K702" s="467" t="s">
        <v>432</v>
      </c>
      <c r="L702" s="467"/>
      <c r="M702" s="465"/>
      <c r="N702" s="468"/>
    </row>
    <row r="703" spans="1:14">
      <c r="A703" s="462" t="s">
        <v>433</v>
      </c>
      <c r="B703" s="467"/>
      <c r="C703" s="464"/>
      <c r="D703" s="465"/>
      <c r="E703" s="465"/>
      <c r="F703" s="465"/>
      <c r="G703" s="465"/>
      <c r="H703" s="465"/>
      <c r="I703" s="465"/>
      <c r="J703" s="465"/>
      <c r="K703" s="467" t="s">
        <v>434</v>
      </c>
      <c r="L703" s="467"/>
      <c r="M703" s="465"/>
      <c r="N703" s="468"/>
    </row>
    <row r="704" spans="1:14">
      <c r="A704" s="462" t="s">
        <v>435</v>
      </c>
      <c r="B704" s="467"/>
      <c r="C704" s="469"/>
      <c r="D704" s="465"/>
      <c r="E704" s="465"/>
      <c r="F704" s="465"/>
      <c r="G704" s="465"/>
      <c r="H704" s="465"/>
      <c r="I704" s="465"/>
      <c r="J704" s="465" t="s">
        <v>436</v>
      </c>
      <c r="K704" s="467"/>
      <c r="L704" s="467"/>
      <c r="M704" s="465"/>
      <c r="N704" s="468"/>
    </row>
    <row r="705" spans="1:14">
      <c r="A705" s="470" t="s">
        <v>443</v>
      </c>
      <c r="B705" s="471"/>
      <c r="C705" s="472"/>
      <c r="D705" s="473"/>
      <c r="E705" s="473"/>
      <c r="F705" s="473"/>
      <c r="G705" s="473"/>
      <c r="H705" s="473"/>
      <c r="I705" s="473"/>
      <c r="J705" s="473"/>
      <c r="K705" s="471"/>
      <c r="L705" s="471"/>
      <c r="M705" s="473"/>
      <c r="N705" s="474"/>
    </row>
    <row r="706" spans="1:14">
      <c r="A706" s="817" t="s">
        <v>438</v>
      </c>
      <c r="B706" s="818"/>
      <c r="C706" s="818"/>
      <c r="D706" s="818"/>
      <c r="E706" s="818"/>
      <c r="F706" s="818"/>
      <c r="G706" s="818"/>
      <c r="H706" s="818"/>
      <c r="I706" s="818"/>
      <c r="J706" s="818"/>
      <c r="K706" s="818"/>
      <c r="L706" s="818"/>
      <c r="M706" s="818"/>
      <c r="N706" s="819"/>
    </row>
    <row r="707" spans="1:14">
      <c r="A707" s="820" t="s">
        <v>484</v>
      </c>
      <c r="B707" s="821"/>
      <c r="C707" s="821"/>
      <c r="D707" s="821"/>
      <c r="E707" s="821"/>
      <c r="F707" s="821"/>
      <c r="G707" s="821"/>
      <c r="H707" s="821"/>
      <c r="I707" s="821"/>
      <c r="J707" s="821"/>
      <c r="K707" s="821"/>
      <c r="L707" s="821"/>
      <c r="M707" s="821"/>
      <c r="N707" s="822"/>
    </row>
    <row r="708" spans="1:14">
      <c r="A708" s="820"/>
      <c r="B708" s="821"/>
      <c r="C708" s="821"/>
      <c r="D708" s="821"/>
      <c r="E708" s="821"/>
      <c r="F708" s="821"/>
      <c r="G708" s="821"/>
      <c r="H708" s="821"/>
      <c r="I708" s="821"/>
      <c r="J708" s="821"/>
      <c r="K708" s="821"/>
      <c r="L708" s="821"/>
      <c r="M708" s="821"/>
      <c r="N708" s="822"/>
    </row>
    <row r="709" spans="1:14">
      <c r="A709" s="823" t="s">
        <v>439</v>
      </c>
      <c r="B709" s="824"/>
      <c r="C709" s="824"/>
      <c r="D709" s="824"/>
      <c r="E709" s="824"/>
      <c r="F709" s="824"/>
      <c r="G709" s="824"/>
      <c r="H709" s="824"/>
      <c r="I709" s="824"/>
      <c r="J709" s="824"/>
      <c r="K709" s="824"/>
      <c r="L709" s="824"/>
      <c r="M709" s="824"/>
      <c r="N709" s="825"/>
    </row>
    <row r="710" spans="1:14" ht="16.5" thickBot="1">
      <c r="A710" s="475"/>
      <c r="B710" s="476"/>
      <c r="C710" s="476"/>
      <c r="D710" s="476"/>
      <c r="E710" s="476"/>
      <c r="F710" s="476"/>
      <c r="G710" s="476"/>
      <c r="H710" s="476"/>
      <c r="I710" s="826"/>
      <c r="J710" s="826"/>
      <c r="K710" s="826"/>
      <c r="L710" s="826"/>
      <c r="M710" s="826"/>
      <c r="N710" s="461"/>
    </row>
    <row r="711" spans="1:14" ht="16.5" thickBot="1">
      <c r="A711" s="475"/>
      <c r="B711" s="476"/>
      <c r="C711" s="477" t="s">
        <v>375</v>
      </c>
      <c r="D711" s="477" t="s">
        <v>376</v>
      </c>
      <c r="E711" s="477" t="s">
        <v>377</v>
      </c>
      <c r="F711" s="477" t="s">
        <v>378</v>
      </c>
      <c r="G711" s="477" t="s">
        <v>379</v>
      </c>
      <c r="H711" s="477" t="s">
        <v>380</v>
      </c>
      <c r="I711" s="477" t="s">
        <v>381</v>
      </c>
      <c r="J711" s="477" t="s">
        <v>382</v>
      </c>
      <c r="K711" s="477" t="s">
        <v>383</v>
      </c>
      <c r="L711" s="477" t="s">
        <v>384</v>
      </c>
      <c r="M711" s="477" t="s">
        <v>385</v>
      </c>
      <c r="N711" s="478" t="s">
        <v>386</v>
      </c>
    </row>
    <row r="712" spans="1:14">
      <c r="A712" s="804" t="s">
        <v>440</v>
      </c>
      <c r="B712" s="805"/>
      <c r="C712" s="479">
        <f>'MAPA DE RIESGOS'!D104</f>
        <v>1</v>
      </c>
      <c r="D712" s="479">
        <f>'MAPA DE RIESGOS'!F104</f>
        <v>1</v>
      </c>
      <c r="E712" s="479">
        <f>'MAPA DE RIESGOS'!H104</f>
        <v>1</v>
      </c>
      <c r="F712" s="480">
        <f>'MAPA DE RIESGOS'!J104</f>
        <v>2</v>
      </c>
      <c r="G712" s="480">
        <f>'MAPA DE RIESGOS'!L104</f>
        <v>1</v>
      </c>
      <c r="H712" s="575">
        <f>'MAPA DE RIESGOS'!N104</f>
        <v>1</v>
      </c>
      <c r="I712" s="479">
        <f>'MAPA DE RIESGOS'!P104</f>
        <v>1</v>
      </c>
      <c r="J712" s="479"/>
      <c r="K712" s="479"/>
      <c r="L712" s="479"/>
      <c r="M712" s="480"/>
      <c r="N712" s="480"/>
    </row>
    <row r="713" spans="1:14" ht="16.5" thickBot="1">
      <c r="A713" s="806" t="s">
        <v>441</v>
      </c>
      <c r="B713" s="807"/>
      <c r="C713" s="481">
        <f>'MAPA DE RIESGOS'!D105</f>
        <v>1</v>
      </c>
      <c r="D713" s="481">
        <f>'MAPA DE RIESGOS'!F105</f>
        <v>1</v>
      </c>
      <c r="E713" s="481">
        <f>'MAPA DE RIESGOS'!H105</f>
        <v>1</v>
      </c>
      <c r="F713" s="482">
        <f>'MAPA DE RIESGOS'!J105</f>
        <v>2</v>
      </c>
      <c r="G713" s="482">
        <f>'MAPA DE RIESGOS'!L105</f>
        <v>1</v>
      </c>
      <c r="H713" s="576">
        <f>'MAPA DE RIESGOS'!N105</f>
        <v>1</v>
      </c>
      <c r="I713" s="481">
        <f>'MAPA DE RIESGOS'!P105</f>
        <v>1</v>
      </c>
      <c r="J713" s="481"/>
      <c r="K713" s="481"/>
      <c r="L713" s="481"/>
      <c r="M713" s="482"/>
      <c r="N713" s="482"/>
    </row>
    <row r="714" spans="1:14" ht="16.5" thickBot="1">
      <c r="A714" s="808" t="s">
        <v>442</v>
      </c>
      <c r="B714" s="809"/>
      <c r="C714" s="483">
        <f t="shared" ref="C714:N714" si="32">C712/C713</f>
        <v>1</v>
      </c>
      <c r="D714" s="483">
        <f t="shared" si="32"/>
        <v>1</v>
      </c>
      <c r="E714" s="483">
        <f t="shared" si="32"/>
        <v>1</v>
      </c>
      <c r="F714" s="483">
        <f t="shared" si="32"/>
        <v>1</v>
      </c>
      <c r="G714" s="483">
        <f t="shared" si="32"/>
        <v>1</v>
      </c>
      <c r="H714" s="483">
        <f t="shared" si="32"/>
        <v>1</v>
      </c>
      <c r="I714" s="483">
        <f t="shared" si="32"/>
        <v>1</v>
      </c>
      <c r="J714" s="483" t="e">
        <f t="shared" si="32"/>
        <v>#DIV/0!</v>
      </c>
      <c r="K714" s="483" t="e">
        <f t="shared" si="32"/>
        <v>#DIV/0!</v>
      </c>
      <c r="L714" s="483" t="e">
        <f t="shared" si="32"/>
        <v>#DIV/0!</v>
      </c>
      <c r="M714" s="483" t="e">
        <f t="shared" si="32"/>
        <v>#DIV/0!</v>
      </c>
      <c r="N714" s="483" t="e">
        <f t="shared" si="32"/>
        <v>#DIV/0!</v>
      </c>
    </row>
    <row r="715" spans="1:14" ht="36.75" thickBot="1">
      <c r="A715" s="810"/>
      <c r="B715" s="811"/>
      <c r="C715" s="811"/>
      <c r="D715" s="811"/>
      <c r="E715" s="811"/>
      <c r="F715" s="811"/>
      <c r="G715" s="811"/>
      <c r="H715" s="811"/>
      <c r="I715" s="811"/>
      <c r="J715" s="811"/>
      <c r="K715" s="811"/>
      <c r="L715" s="811"/>
      <c r="M715" s="811"/>
      <c r="N715" s="812"/>
    </row>
    <row r="716" spans="1:14">
      <c r="A716" s="827"/>
      <c r="B716" s="828"/>
      <c r="C716" s="828"/>
      <c r="D716" s="828"/>
      <c r="E716" s="833" t="s">
        <v>423</v>
      </c>
      <c r="F716" s="833"/>
      <c r="G716" s="833"/>
      <c r="H716" s="833"/>
      <c r="I716" s="833"/>
      <c r="J716" s="833"/>
      <c r="K716" s="835" t="s">
        <v>444</v>
      </c>
      <c r="L716" s="833"/>
      <c r="M716" s="833"/>
      <c r="N716" s="836"/>
    </row>
    <row r="717" spans="1:14">
      <c r="A717" s="829"/>
      <c r="B717" s="830"/>
      <c r="C717" s="830"/>
      <c r="D717" s="830"/>
      <c r="E717" s="834"/>
      <c r="F717" s="834"/>
      <c r="G717" s="834"/>
      <c r="H717" s="834"/>
      <c r="I717" s="834"/>
      <c r="J717" s="834"/>
      <c r="K717" s="837"/>
      <c r="L717" s="834"/>
      <c r="M717" s="834"/>
      <c r="N717" s="838"/>
    </row>
    <row r="718" spans="1:14">
      <c r="A718" s="829"/>
      <c r="B718" s="830"/>
      <c r="C718" s="830"/>
      <c r="D718" s="830"/>
      <c r="E718" s="839" t="s">
        <v>425</v>
      </c>
      <c r="F718" s="839"/>
      <c r="G718" s="839"/>
      <c r="H718" s="839" t="s">
        <v>426</v>
      </c>
      <c r="I718" s="839"/>
      <c r="J718" s="839"/>
      <c r="K718" s="841" t="s">
        <v>427</v>
      </c>
      <c r="L718" s="842"/>
      <c r="M718" s="842"/>
      <c r="N718" s="843"/>
    </row>
    <row r="719" spans="1:14" ht="16.5" thickBot="1">
      <c r="A719" s="831"/>
      <c r="B719" s="832"/>
      <c r="C719" s="832"/>
      <c r="D719" s="832"/>
      <c r="E719" s="840"/>
      <c r="F719" s="840"/>
      <c r="G719" s="840"/>
      <c r="H719" s="840"/>
      <c r="I719" s="840"/>
      <c r="J719" s="840"/>
      <c r="K719" s="844" t="s">
        <v>428</v>
      </c>
      <c r="L719" s="844"/>
      <c r="M719" s="844"/>
      <c r="N719" s="845"/>
    </row>
    <row r="720" spans="1:14">
      <c r="A720" s="459"/>
      <c r="B720" s="460"/>
      <c r="C720" s="460"/>
      <c r="D720" s="460"/>
      <c r="E720" s="460"/>
      <c r="F720" s="460"/>
      <c r="G720" s="460"/>
      <c r="H720" s="460"/>
      <c r="I720" s="460"/>
      <c r="J720" s="460"/>
      <c r="K720" s="460"/>
      <c r="L720" s="460"/>
      <c r="M720" s="460"/>
      <c r="N720" s="461"/>
    </row>
    <row r="721" spans="1:14">
      <c r="A721" s="462" t="s">
        <v>373</v>
      </c>
      <c r="B721" s="484">
        <v>2017</v>
      </c>
      <c r="C721" s="464"/>
      <c r="D721" s="465"/>
      <c r="E721" s="465"/>
      <c r="F721" s="465"/>
      <c r="G721" s="466"/>
      <c r="H721" s="465"/>
      <c r="I721" s="465"/>
      <c r="J721" s="465"/>
      <c r="K721" s="467" t="s">
        <v>429</v>
      </c>
      <c r="L721" s="467"/>
      <c r="M721" s="465"/>
      <c r="N721" s="468"/>
    </row>
    <row r="722" spans="1:14">
      <c r="A722" s="462" t="s">
        <v>430</v>
      </c>
      <c r="B722" s="467"/>
      <c r="C722" s="464"/>
      <c r="D722" s="465"/>
      <c r="E722" s="465"/>
      <c r="F722" s="465"/>
      <c r="G722" s="466"/>
      <c r="H722" s="465"/>
      <c r="I722" s="465"/>
      <c r="J722" s="465"/>
      <c r="K722" s="467"/>
      <c r="L722" s="467"/>
      <c r="M722" s="465"/>
      <c r="N722" s="468"/>
    </row>
    <row r="723" spans="1:14">
      <c r="A723" s="813" t="s">
        <v>431</v>
      </c>
      <c r="B723" s="814"/>
      <c r="C723" s="814"/>
      <c r="D723" s="815" t="s">
        <v>485</v>
      </c>
      <c r="E723" s="815"/>
      <c r="F723" s="815"/>
      <c r="G723" s="815"/>
      <c r="H723" s="815"/>
      <c r="I723" s="815"/>
      <c r="J723" s="816"/>
      <c r="K723" s="467" t="s">
        <v>432</v>
      </c>
      <c r="L723" s="467"/>
      <c r="M723" s="465"/>
      <c r="N723" s="468"/>
    </row>
    <row r="724" spans="1:14">
      <c r="A724" s="462" t="s">
        <v>433</v>
      </c>
      <c r="B724" s="467"/>
      <c r="C724" s="464"/>
      <c r="D724" s="465"/>
      <c r="E724" s="465"/>
      <c r="F724" s="465"/>
      <c r="G724" s="465"/>
      <c r="H724" s="465"/>
      <c r="I724" s="465"/>
      <c r="J724" s="465"/>
      <c r="K724" s="467" t="s">
        <v>434</v>
      </c>
      <c r="L724" s="467"/>
      <c r="M724" s="465"/>
      <c r="N724" s="468"/>
    </row>
    <row r="725" spans="1:14">
      <c r="A725" s="462" t="s">
        <v>435</v>
      </c>
      <c r="B725" s="467"/>
      <c r="C725" s="469"/>
      <c r="D725" s="465"/>
      <c r="E725" s="465"/>
      <c r="F725" s="465"/>
      <c r="G725" s="465"/>
      <c r="H725" s="465"/>
      <c r="I725" s="465"/>
      <c r="J725" s="465" t="s">
        <v>436</v>
      </c>
      <c r="K725" s="467"/>
      <c r="L725" s="467"/>
      <c r="M725" s="465"/>
      <c r="N725" s="468"/>
    </row>
    <row r="726" spans="1:14">
      <c r="A726" s="470" t="s">
        <v>443</v>
      </c>
      <c r="B726" s="471"/>
      <c r="C726" s="472"/>
      <c r="D726" s="473"/>
      <c r="E726" s="473"/>
      <c r="F726" s="473"/>
      <c r="G726" s="473"/>
      <c r="H726" s="473"/>
      <c r="I726" s="473"/>
      <c r="J726" s="473"/>
      <c r="K726" s="471"/>
      <c r="L726" s="471"/>
      <c r="M726" s="473"/>
      <c r="N726" s="474"/>
    </row>
    <row r="727" spans="1:14">
      <c r="A727" s="817" t="s">
        <v>438</v>
      </c>
      <c r="B727" s="818"/>
      <c r="C727" s="818"/>
      <c r="D727" s="818"/>
      <c r="E727" s="818"/>
      <c r="F727" s="818"/>
      <c r="G727" s="818"/>
      <c r="H727" s="818"/>
      <c r="I727" s="818"/>
      <c r="J727" s="818"/>
      <c r="K727" s="818"/>
      <c r="L727" s="818"/>
      <c r="M727" s="818"/>
      <c r="N727" s="819"/>
    </row>
    <row r="728" spans="1:14">
      <c r="A728" s="820" t="s">
        <v>485</v>
      </c>
      <c r="B728" s="821"/>
      <c r="C728" s="821"/>
      <c r="D728" s="821"/>
      <c r="E728" s="821"/>
      <c r="F728" s="821"/>
      <c r="G728" s="821"/>
      <c r="H728" s="821"/>
      <c r="I728" s="821"/>
      <c r="J728" s="821"/>
      <c r="K728" s="821"/>
      <c r="L728" s="821"/>
      <c r="M728" s="821"/>
      <c r="N728" s="822"/>
    </row>
    <row r="729" spans="1:14">
      <c r="A729" s="820"/>
      <c r="B729" s="821"/>
      <c r="C729" s="821"/>
      <c r="D729" s="821"/>
      <c r="E729" s="821"/>
      <c r="F729" s="821"/>
      <c r="G729" s="821"/>
      <c r="H729" s="821"/>
      <c r="I729" s="821"/>
      <c r="J729" s="821"/>
      <c r="K729" s="821"/>
      <c r="L729" s="821"/>
      <c r="M729" s="821"/>
      <c r="N729" s="822"/>
    </row>
    <row r="730" spans="1:14">
      <c r="A730" s="823" t="s">
        <v>439</v>
      </c>
      <c r="B730" s="824"/>
      <c r="C730" s="824"/>
      <c r="D730" s="824"/>
      <c r="E730" s="824"/>
      <c r="F730" s="824"/>
      <c r="G730" s="824"/>
      <c r="H730" s="824"/>
      <c r="I730" s="824"/>
      <c r="J730" s="824"/>
      <c r="K730" s="824"/>
      <c r="L730" s="824"/>
      <c r="M730" s="824"/>
      <c r="N730" s="825"/>
    </row>
    <row r="731" spans="1:14" ht="16.5" thickBot="1">
      <c r="A731" s="475"/>
      <c r="B731" s="476"/>
      <c r="C731" s="476"/>
      <c r="D731" s="476"/>
      <c r="E731" s="476"/>
      <c r="F731" s="476"/>
      <c r="G731" s="476"/>
      <c r="H731" s="476"/>
      <c r="I731" s="826"/>
      <c r="J731" s="826"/>
      <c r="K731" s="826"/>
      <c r="L731" s="826"/>
      <c r="M731" s="826"/>
      <c r="N731" s="461"/>
    </row>
    <row r="732" spans="1:14" ht="16.5" thickBot="1">
      <c r="A732" s="475"/>
      <c r="B732" s="476"/>
      <c r="C732" s="477" t="s">
        <v>375</v>
      </c>
      <c r="D732" s="477" t="s">
        <v>376</v>
      </c>
      <c r="E732" s="477" t="s">
        <v>377</v>
      </c>
      <c r="F732" s="477" t="s">
        <v>378</v>
      </c>
      <c r="G732" s="477" t="s">
        <v>379</v>
      </c>
      <c r="H732" s="477" t="s">
        <v>380</v>
      </c>
      <c r="I732" s="477" t="s">
        <v>381</v>
      </c>
      <c r="J732" s="477" t="s">
        <v>382</v>
      </c>
      <c r="K732" s="477" t="s">
        <v>383</v>
      </c>
      <c r="L732" s="477" t="s">
        <v>384</v>
      </c>
      <c r="M732" s="477" t="s">
        <v>385</v>
      </c>
      <c r="N732" s="478" t="s">
        <v>386</v>
      </c>
    </row>
    <row r="733" spans="1:14">
      <c r="A733" s="804" t="s">
        <v>440</v>
      </c>
      <c r="B733" s="805"/>
      <c r="C733" s="479">
        <f>'MAPA DE RIESGOS'!D107</f>
        <v>163</v>
      </c>
      <c r="D733" s="479">
        <f>'MAPA DE RIESGOS'!F107</f>
        <v>156</v>
      </c>
      <c r="E733" s="479">
        <f>'MAPA DE RIESGOS'!H107</f>
        <v>179</v>
      </c>
      <c r="F733" s="480">
        <f>'MAPA DE RIESGOS'!J107</f>
        <v>138</v>
      </c>
      <c r="G733" s="480">
        <f>'MAPA DE RIESGOS'!L107</f>
        <v>149</v>
      </c>
      <c r="H733" s="575">
        <f>'MAPA DE RIESGOS'!N107</f>
        <v>187</v>
      </c>
      <c r="I733" s="479">
        <f>'MAPA DE RIESGOS'!P107</f>
        <v>198</v>
      </c>
      <c r="J733" s="479"/>
      <c r="K733" s="479"/>
      <c r="L733" s="479"/>
      <c r="M733" s="480"/>
      <c r="N733" s="480"/>
    </row>
    <row r="734" spans="1:14" ht="16.5" thickBot="1">
      <c r="A734" s="806" t="s">
        <v>441</v>
      </c>
      <c r="B734" s="807"/>
      <c r="C734" s="481">
        <f>'MAPA DE RIESGOS'!D108</f>
        <v>164</v>
      </c>
      <c r="D734" s="481">
        <f>'MAPA DE RIESGOS'!F108</f>
        <v>156</v>
      </c>
      <c r="E734" s="481">
        <f>'MAPA DE RIESGOS'!H108</f>
        <v>179</v>
      </c>
      <c r="F734" s="482">
        <f>'MAPA DE RIESGOS'!J108</f>
        <v>139</v>
      </c>
      <c r="G734" s="482">
        <f>'MAPA DE RIESGOS'!L108</f>
        <v>149</v>
      </c>
      <c r="H734" s="576">
        <f>'MAPA DE RIESGOS'!N108</f>
        <v>188</v>
      </c>
      <c r="I734" s="481">
        <f>'MAPA DE RIESGOS'!P108</f>
        <v>199</v>
      </c>
      <c r="J734" s="481"/>
      <c r="K734" s="481"/>
      <c r="L734" s="481"/>
      <c r="M734" s="482"/>
      <c r="N734" s="482"/>
    </row>
    <row r="735" spans="1:14" ht="16.5" thickBot="1">
      <c r="A735" s="808" t="s">
        <v>442</v>
      </c>
      <c r="B735" s="809"/>
      <c r="C735" s="483">
        <f t="shared" ref="C735:N735" si="33">C733/C734</f>
        <v>0.99390243902439024</v>
      </c>
      <c r="D735" s="483">
        <f t="shared" si="33"/>
        <v>1</v>
      </c>
      <c r="E735" s="483">
        <f t="shared" si="33"/>
        <v>1</v>
      </c>
      <c r="F735" s="483">
        <f t="shared" si="33"/>
        <v>0.9928057553956835</v>
      </c>
      <c r="G735" s="483">
        <f t="shared" si="33"/>
        <v>1</v>
      </c>
      <c r="H735" s="483">
        <f t="shared" si="33"/>
        <v>0.99468085106382975</v>
      </c>
      <c r="I735" s="483">
        <f t="shared" si="33"/>
        <v>0.99497487437185927</v>
      </c>
      <c r="J735" s="483" t="e">
        <f t="shared" si="33"/>
        <v>#DIV/0!</v>
      </c>
      <c r="K735" s="483" t="e">
        <f t="shared" si="33"/>
        <v>#DIV/0!</v>
      </c>
      <c r="L735" s="483" t="e">
        <f t="shared" si="33"/>
        <v>#DIV/0!</v>
      </c>
      <c r="M735" s="483" t="e">
        <f t="shared" si="33"/>
        <v>#DIV/0!</v>
      </c>
      <c r="N735" s="483" t="e">
        <f t="shared" si="33"/>
        <v>#DIV/0!</v>
      </c>
    </row>
    <row r="736" spans="1:14" ht="36.75" thickBot="1">
      <c r="A736" s="810"/>
      <c r="B736" s="811"/>
      <c r="C736" s="811"/>
      <c r="D736" s="811"/>
      <c r="E736" s="811"/>
      <c r="F736" s="811"/>
      <c r="G736" s="811"/>
      <c r="H736" s="811"/>
      <c r="I736" s="811"/>
      <c r="J736" s="811"/>
      <c r="K736" s="811"/>
      <c r="L736" s="811"/>
      <c r="M736" s="811"/>
      <c r="N736" s="812"/>
    </row>
    <row r="737" spans="1:14">
      <c r="A737" s="827"/>
      <c r="B737" s="828"/>
      <c r="C737" s="828"/>
      <c r="D737" s="828"/>
      <c r="E737" s="833" t="s">
        <v>423</v>
      </c>
      <c r="F737" s="833"/>
      <c r="G737" s="833"/>
      <c r="H737" s="833"/>
      <c r="I737" s="833"/>
      <c r="J737" s="833"/>
      <c r="K737" s="835" t="s">
        <v>444</v>
      </c>
      <c r="L737" s="833"/>
      <c r="M737" s="833"/>
      <c r="N737" s="836"/>
    </row>
    <row r="738" spans="1:14">
      <c r="A738" s="829"/>
      <c r="B738" s="830"/>
      <c r="C738" s="830"/>
      <c r="D738" s="830"/>
      <c r="E738" s="834"/>
      <c r="F738" s="834"/>
      <c r="G738" s="834"/>
      <c r="H738" s="834"/>
      <c r="I738" s="834"/>
      <c r="J738" s="834"/>
      <c r="K738" s="837"/>
      <c r="L738" s="834"/>
      <c r="M738" s="834"/>
      <c r="N738" s="838"/>
    </row>
    <row r="739" spans="1:14">
      <c r="A739" s="829"/>
      <c r="B739" s="830"/>
      <c r="C739" s="830"/>
      <c r="D739" s="830"/>
      <c r="E739" s="839" t="s">
        <v>425</v>
      </c>
      <c r="F739" s="839"/>
      <c r="G739" s="839"/>
      <c r="H739" s="839" t="s">
        <v>426</v>
      </c>
      <c r="I739" s="839"/>
      <c r="J739" s="839"/>
      <c r="K739" s="841" t="s">
        <v>427</v>
      </c>
      <c r="L739" s="842"/>
      <c r="M739" s="842"/>
      <c r="N739" s="843"/>
    </row>
    <row r="740" spans="1:14" ht="16.5" thickBot="1">
      <c r="A740" s="831"/>
      <c r="B740" s="832"/>
      <c r="C740" s="832"/>
      <c r="D740" s="832"/>
      <c r="E740" s="840"/>
      <c r="F740" s="840"/>
      <c r="G740" s="840"/>
      <c r="H740" s="840"/>
      <c r="I740" s="840"/>
      <c r="J740" s="840"/>
      <c r="K740" s="844" t="s">
        <v>428</v>
      </c>
      <c r="L740" s="844"/>
      <c r="M740" s="844"/>
      <c r="N740" s="845"/>
    </row>
    <row r="741" spans="1:14">
      <c r="A741" s="459"/>
      <c r="B741" s="460"/>
      <c r="C741" s="460"/>
      <c r="D741" s="460"/>
      <c r="E741" s="460"/>
      <c r="F741" s="460"/>
      <c r="G741" s="460"/>
      <c r="H741" s="460"/>
      <c r="I741" s="460"/>
      <c r="J741" s="460"/>
      <c r="K741" s="460"/>
      <c r="L741" s="460"/>
      <c r="M741" s="460"/>
      <c r="N741" s="461"/>
    </row>
    <row r="742" spans="1:14">
      <c r="A742" s="462" t="s">
        <v>373</v>
      </c>
      <c r="B742" s="484">
        <v>2017</v>
      </c>
      <c r="C742" s="464"/>
      <c r="D742" s="465"/>
      <c r="E742" s="465"/>
      <c r="F742" s="465"/>
      <c r="G742" s="466"/>
      <c r="H742" s="465"/>
      <c r="I742" s="465"/>
      <c r="J742" s="465"/>
      <c r="K742" s="467" t="s">
        <v>429</v>
      </c>
      <c r="L742" s="467"/>
      <c r="M742" s="465"/>
      <c r="N742" s="468"/>
    </row>
    <row r="743" spans="1:14">
      <c r="A743" s="462" t="s">
        <v>430</v>
      </c>
      <c r="B743" s="467"/>
      <c r="C743" s="464"/>
      <c r="D743" s="465"/>
      <c r="E743" s="465"/>
      <c r="F743" s="465"/>
      <c r="G743" s="466"/>
      <c r="H743" s="465"/>
      <c r="I743" s="465"/>
      <c r="J743" s="465"/>
      <c r="K743" s="467"/>
      <c r="L743" s="467"/>
      <c r="M743" s="465"/>
      <c r="N743" s="468"/>
    </row>
    <row r="744" spans="1:14">
      <c r="A744" s="813" t="s">
        <v>431</v>
      </c>
      <c r="B744" s="814"/>
      <c r="C744" s="814"/>
      <c r="D744" s="815" t="s">
        <v>486</v>
      </c>
      <c r="E744" s="815"/>
      <c r="F744" s="815"/>
      <c r="G744" s="815"/>
      <c r="H744" s="815"/>
      <c r="I744" s="815"/>
      <c r="J744" s="816"/>
      <c r="K744" s="467" t="s">
        <v>432</v>
      </c>
      <c r="L744" s="467"/>
      <c r="M744" s="465"/>
      <c r="N744" s="468"/>
    </row>
    <row r="745" spans="1:14">
      <c r="A745" s="462" t="s">
        <v>433</v>
      </c>
      <c r="B745" s="467"/>
      <c r="C745" s="464"/>
      <c r="D745" s="465"/>
      <c r="E745" s="465"/>
      <c r="F745" s="465"/>
      <c r="G745" s="465"/>
      <c r="H745" s="465"/>
      <c r="I745" s="465"/>
      <c r="J745" s="465"/>
      <c r="K745" s="467" t="s">
        <v>434</v>
      </c>
      <c r="L745" s="467"/>
      <c r="M745" s="465"/>
      <c r="N745" s="468"/>
    </row>
    <row r="746" spans="1:14">
      <c r="A746" s="462" t="s">
        <v>435</v>
      </c>
      <c r="B746" s="467"/>
      <c r="C746" s="469"/>
      <c r="D746" s="465"/>
      <c r="E746" s="465"/>
      <c r="F746" s="465"/>
      <c r="G746" s="465"/>
      <c r="H746" s="465"/>
      <c r="I746" s="465"/>
      <c r="J746" s="465" t="s">
        <v>436</v>
      </c>
      <c r="K746" s="467"/>
      <c r="L746" s="467"/>
      <c r="M746" s="465"/>
      <c r="N746" s="468"/>
    </row>
    <row r="747" spans="1:14">
      <c r="A747" s="470" t="s">
        <v>443</v>
      </c>
      <c r="B747" s="471"/>
      <c r="C747" s="472"/>
      <c r="D747" s="473"/>
      <c r="E747" s="473"/>
      <c r="F747" s="473"/>
      <c r="G747" s="473"/>
      <c r="H747" s="473"/>
      <c r="I747" s="473"/>
      <c r="J747" s="473"/>
      <c r="K747" s="471"/>
      <c r="L747" s="471"/>
      <c r="M747" s="473"/>
      <c r="N747" s="474"/>
    </row>
    <row r="748" spans="1:14">
      <c r="A748" s="817" t="s">
        <v>438</v>
      </c>
      <c r="B748" s="818"/>
      <c r="C748" s="818"/>
      <c r="D748" s="818"/>
      <c r="E748" s="818"/>
      <c r="F748" s="818"/>
      <c r="G748" s="818"/>
      <c r="H748" s="818"/>
      <c r="I748" s="818"/>
      <c r="J748" s="818"/>
      <c r="K748" s="818"/>
      <c r="L748" s="818"/>
      <c r="M748" s="818"/>
      <c r="N748" s="819"/>
    </row>
    <row r="749" spans="1:14">
      <c r="A749" s="820" t="s">
        <v>486</v>
      </c>
      <c r="B749" s="821"/>
      <c r="C749" s="821"/>
      <c r="D749" s="821"/>
      <c r="E749" s="821"/>
      <c r="F749" s="821"/>
      <c r="G749" s="821"/>
      <c r="H749" s="821"/>
      <c r="I749" s="821"/>
      <c r="J749" s="821"/>
      <c r="K749" s="821"/>
      <c r="L749" s="821"/>
      <c r="M749" s="821"/>
      <c r="N749" s="822"/>
    </row>
    <row r="750" spans="1:14">
      <c r="A750" s="820"/>
      <c r="B750" s="821"/>
      <c r="C750" s="821"/>
      <c r="D750" s="821"/>
      <c r="E750" s="821"/>
      <c r="F750" s="821"/>
      <c r="G750" s="821"/>
      <c r="H750" s="821"/>
      <c r="I750" s="821"/>
      <c r="J750" s="821"/>
      <c r="K750" s="821"/>
      <c r="L750" s="821"/>
      <c r="M750" s="821"/>
      <c r="N750" s="822"/>
    </row>
    <row r="751" spans="1:14">
      <c r="A751" s="823" t="s">
        <v>439</v>
      </c>
      <c r="B751" s="824"/>
      <c r="C751" s="824"/>
      <c r="D751" s="824"/>
      <c r="E751" s="824"/>
      <c r="F751" s="824"/>
      <c r="G751" s="824"/>
      <c r="H751" s="824"/>
      <c r="I751" s="824"/>
      <c r="J751" s="824"/>
      <c r="K751" s="824"/>
      <c r="L751" s="824"/>
      <c r="M751" s="824"/>
      <c r="N751" s="825"/>
    </row>
    <row r="752" spans="1:14" ht="16.5" thickBot="1">
      <c r="A752" s="475"/>
      <c r="B752" s="476"/>
      <c r="C752" s="476"/>
      <c r="D752" s="476"/>
      <c r="E752" s="476"/>
      <c r="F752" s="476"/>
      <c r="G752" s="476"/>
      <c r="H752" s="476"/>
      <c r="I752" s="826"/>
      <c r="J752" s="826"/>
      <c r="K752" s="826"/>
      <c r="L752" s="826"/>
      <c r="M752" s="826"/>
      <c r="N752" s="461"/>
    </row>
    <row r="753" spans="1:14" ht="16.5" thickBot="1">
      <c r="A753" s="475"/>
      <c r="B753" s="476"/>
      <c r="C753" s="477" t="s">
        <v>375</v>
      </c>
      <c r="D753" s="477" t="s">
        <v>376</v>
      </c>
      <c r="E753" s="477" t="s">
        <v>377</v>
      </c>
      <c r="F753" s="477" t="s">
        <v>378</v>
      </c>
      <c r="G753" s="477" t="s">
        <v>379</v>
      </c>
      <c r="H753" s="477" t="s">
        <v>380</v>
      </c>
      <c r="I753" s="477" t="s">
        <v>381</v>
      </c>
      <c r="J753" s="477" t="s">
        <v>382</v>
      </c>
      <c r="K753" s="477" t="s">
        <v>383</v>
      </c>
      <c r="L753" s="477" t="s">
        <v>384</v>
      </c>
      <c r="M753" s="477" t="s">
        <v>385</v>
      </c>
      <c r="N753" s="478" t="s">
        <v>386</v>
      </c>
    </row>
    <row r="754" spans="1:14">
      <c r="A754" s="804" t="s">
        <v>440</v>
      </c>
      <c r="B754" s="805"/>
      <c r="C754" s="479">
        <f>'MAPA DE RIESGOS'!D110</f>
        <v>0</v>
      </c>
      <c r="D754" s="526">
        <f>'MAPA DE RIESGOS'!F110</f>
        <v>0</v>
      </c>
      <c r="E754" s="526">
        <f>'MAPA DE RIESGOS'!H110</f>
        <v>0</v>
      </c>
      <c r="F754" s="480">
        <f>'MAPA DE RIESGOS'!J110</f>
        <v>13</v>
      </c>
      <c r="G754" s="575">
        <f>'MAPA DE RIESGOS'!L110</f>
        <v>12</v>
      </c>
      <c r="H754" s="575">
        <f>'MAPA DE RIESGOS'!N110</f>
        <v>8</v>
      </c>
      <c r="I754" s="526">
        <f>'MAPA DE RIESGOS'!P110</f>
        <v>10</v>
      </c>
      <c r="J754" s="479"/>
      <c r="K754" s="479"/>
      <c r="L754" s="479"/>
      <c r="M754" s="480"/>
      <c r="N754" s="480"/>
    </row>
    <row r="755" spans="1:14" ht="16.5" thickBot="1">
      <c r="A755" s="806" t="s">
        <v>441</v>
      </c>
      <c r="B755" s="807"/>
      <c r="C755" s="481">
        <f>'MAPA DE RIESGOS'!D111</f>
        <v>0</v>
      </c>
      <c r="D755" s="527">
        <f>'MAPA DE RIESGOS'!F111</f>
        <v>0</v>
      </c>
      <c r="E755" s="527">
        <f>'MAPA DE RIESGOS'!H111</f>
        <v>0</v>
      </c>
      <c r="F755" s="482">
        <f>'MAPA DE RIESGOS'!J111</f>
        <v>15</v>
      </c>
      <c r="G755" s="576">
        <f>'MAPA DE RIESGOS'!L111</f>
        <v>13</v>
      </c>
      <c r="H755" s="576">
        <f>'MAPA DE RIESGOS'!N111</f>
        <v>8</v>
      </c>
      <c r="I755" s="527">
        <f>'MAPA DE RIESGOS'!P111</f>
        <v>12</v>
      </c>
      <c r="J755" s="481"/>
      <c r="K755" s="481"/>
      <c r="L755" s="481"/>
      <c r="M755" s="482"/>
      <c r="N755" s="482"/>
    </row>
    <row r="756" spans="1:14" ht="16.5" thickBot="1">
      <c r="A756" s="808" t="s">
        <v>442</v>
      </c>
      <c r="B756" s="809"/>
      <c r="C756" s="483" t="e">
        <f t="shared" ref="C756:N756" si="34">C754/C755</f>
        <v>#DIV/0!</v>
      </c>
      <c r="D756" s="483" t="e">
        <f t="shared" si="34"/>
        <v>#DIV/0!</v>
      </c>
      <c r="E756" s="483" t="e">
        <f t="shared" si="34"/>
        <v>#DIV/0!</v>
      </c>
      <c r="F756" s="483">
        <f t="shared" si="34"/>
        <v>0.8666666666666667</v>
      </c>
      <c r="G756" s="483">
        <f t="shared" si="34"/>
        <v>0.92307692307692313</v>
      </c>
      <c r="H756" s="483">
        <f t="shared" si="34"/>
        <v>1</v>
      </c>
      <c r="I756" s="483">
        <f t="shared" si="34"/>
        <v>0.83333333333333337</v>
      </c>
      <c r="J756" s="483" t="e">
        <f t="shared" si="34"/>
        <v>#DIV/0!</v>
      </c>
      <c r="K756" s="483" t="e">
        <f t="shared" si="34"/>
        <v>#DIV/0!</v>
      </c>
      <c r="L756" s="483" t="e">
        <f t="shared" si="34"/>
        <v>#DIV/0!</v>
      </c>
      <c r="M756" s="483" t="e">
        <f t="shared" si="34"/>
        <v>#DIV/0!</v>
      </c>
      <c r="N756" s="483" t="e">
        <f t="shared" si="34"/>
        <v>#DIV/0!</v>
      </c>
    </row>
    <row r="757" spans="1:14" ht="36.75" thickBot="1">
      <c r="A757" s="810"/>
      <c r="B757" s="811"/>
      <c r="C757" s="811"/>
      <c r="D757" s="811"/>
      <c r="E757" s="811"/>
      <c r="F757" s="811"/>
      <c r="G757" s="811"/>
      <c r="H757" s="811"/>
      <c r="I757" s="811"/>
      <c r="J757" s="811"/>
      <c r="K757" s="811"/>
      <c r="L757" s="811"/>
      <c r="M757" s="811"/>
      <c r="N757" s="812"/>
    </row>
    <row r="758" spans="1:14">
      <c r="A758" s="827"/>
      <c r="B758" s="828"/>
      <c r="C758" s="828"/>
      <c r="D758" s="828"/>
      <c r="E758" s="833" t="s">
        <v>423</v>
      </c>
      <c r="F758" s="833"/>
      <c r="G758" s="833"/>
      <c r="H758" s="833"/>
      <c r="I758" s="833"/>
      <c r="J758" s="833"/>
      <c r="K758" s="835" t="s">
        <v>444</v>
      </c>
      <c r="L758" s="833"/>
      <c r="M758" s="833"/>
      <c r="N758" s="836"/>
    </row>
    <row r="759" spans="1:14">
      <c r="A759" s="829"/>
      <c r="B759" s="830"/>
      <c r="C759" s="830"/>
      <c r="D759" s="830"/>
      <c r="E759" s="834"/>
      <c r="F759" s="834"/>
      <c r="G759" s="834"/>
      <c r="H759" s="834"/>
      <c r="I759" s="834"/>
      <c r="J759" s="834"/>
      <c r="K759" s="837"/>
      <c r="L759" s="834"/>
      <c r="M759" s="834"/>
      <c r="N759" s="838"/>
    </row>
    <row r="760" spans="1:14">
      <c r="A760" s="829"/>
      <c r="B760" s="830"/>
      <c r="C760" s="830"/>
      <c r="D760" s="830"/>
      <c r="E760" s="839" t="s">
        <v>425</v>
      </c>
      <c r="F760" s="839"/>
      <c r="G760" s="839"/>
      <c r="H760" s="839" t="s">
        <v>426</v>
      </c>
      <c r="I760" s="839"/>
      <c r="J760" s="839"/>
      <c r="K760" s="841" t="s">
        <v>427</v>
      </c>
      <c r="L760" s="842"/>
      <c r="M760" s="842"/>
      <c r="N760" s="843"/>
    </row>
    <row r="761" spans="1:14" ht="16.5" thickBot="1">
      <c r="A761" s="831"/>
      <c r="B761" s="832"/>
      <c r="C761" s="832"/>
      <c r="D761" s="832"/>
      <c r="E761" s="840"/>
      <c r="F761" s="840"/>
      <c r="G761" s="840"/>
      <c r="H761" s="840"/>
      <c r="I761" s="840"/>
      <c r="J761" s="840"/>
      <c r="K761" s="844" t="s">
        <v>428</v>
      </c>
      <c r="L761" s="844"/>
      <c r="M761" s="844"/>
      <c r="N761" s="845"/>
    </row>
    <row r="762" spans="1:14">
      <c r="A762" s="459"/>
      <c r="B762" s="460"/>
      <c r="C762" s="460"/>
      <c r="D762" s="460"/>
      <c r="E762" s="460"/>
      <c r="F762" s="460"/>
      <c r="G762" s="460"/>
      <c r="H762" s="460"/>
      <c r="I762" s="460"/>
      <c r="J762" s="460"/>
      <c r="K762" s="460"/>
      <c r="L762" s="460"/>
      <c r="M762" s="460"/>
      <c r="N762" s="461"/>
    </row>
    <row r="763" spans="1:14">
      <c r="A763" s="462" t="s">
        <v>373</v>
      </c>
      <c r="B763" s="484">
        <v>2017</v>
      </c>
      <c r="C763" s="464"/>
      <c r="D763" s="465"/>
      <c r="E763" s="465"/>
      <c r="F763" s="465"/>
      <c r="G763" s="466"/>
      <c r="H763" s="465"/>
      <c r="I763" s="465"/>
      <c r="J763" s="465"/>
      <c r="K763" s="467" t="s">
        <v>429</v>
      </c>
      <c r="L763" s="467"/>
      <c r="M763" s="465"/>
      <c r="N763" s="468"/>
    </row>
    <row r="764" spans="1:14">
      <c r="A764" s="462" t="s">
        <v>430</v>
      </c>
      <c r="B764" s="467"/>
      <c r="C764" s="464"/>
      <c r="D764" s="465"/>
      <c r="E764" s="465"/>
      <c r="F764" s="465"/>
      <c r="G764" s="466"/>
      <c r="H764" s="465"/>
      <c r="I764" s="465"/>
      <c r="J764" s="465"/>
      <c r="K764" s="467"/>
      <c r="L764" s="467"/>
      <c r="M764" s="465"/>
      <c r="N764" s="468"/>
    </row>
    <row r="765" spans="1:14">
      <c r="A765" s="813" t="s">
        <v>431</v>
      </c>
      <c r="B765" s="814"/>
      <c r="C765" s="814"/>
      <c r="D765" s="815" t="s">
        <v>487</v>
      </c>
      <c r="E765" s="815"/>
      <c r="F765" s="815"/>
      <c r="G765" s="815"/>
      <c r="H765" s="815"/>
      <c r="I765" s="815"/>
      <c r="J765" s="816"/>
      <c r="K765" s="467" t="s">
        <v>432</v>
      </c>
      <c r="L765" s="467"/>
      <c r="M765" s="465"/>
      <c r="N765" s="468"/>
    </row>
    <row r="766" spans="1:14">
      <c r="A766" s="462" t="s">
        <v>433</v>
      </c>
      <c r="B766" s="467"/>
      <c r="C766" s="464"/>
      <c r="D766" s="465"/>
      <c r="E766" s="465"/>
      <c r="F766" s="465"/>
      <c r="G766" s="465"/>
      <c r="H766" s="465"/>
      <c r="I766" s="465"/>
      <c r="J766" s="465"/>
      <c r="K766" s="467" t="s">
        <v>434</v>
      </c>
      <c r="L766" s="467"/>
      <c r="M766" s="465"/>
      <c r="N766" s="468"/>
    </row>
    <row r="767" spans="1:14">
      <c r="A767" s="462" t="s">
        <v>435</v>
      </c>
      <c r="B767" s="467"/>
      <c r="C767" s="469"/>
      <c r="D767" s="465"/>
      <c r="E767" s="465"/>
      <c r="F767" s="465"/>
      <c r="G767" s="465"/>
      <c r="H767" s="465"/>
      <c r="I767" s="465"/>
      <c r="J767" s="465" t="s">
        <v>436</v>
      </c>
      <c r="K767" s="467"/>
      <c r="L767" s="467"/>
      <c r="M767" s="465"/>
      <c r="N767" s="468"/>
    </row>
    <row r="768" spans="1:14">
      <c r="A768" s="470" t="s">
        <v>443</v>
      </c>
      <c r="B768" s="471"/>
      <c r="C768" s="472"/>
      <c r="D768" s="473"/>
      <c r="E768" s="473"/>
      <c r="F768" s="473"/>
      <c r="G768" s="473"/>
      <c r="H768" s="473"/>
      <c r="I768" s="473"/>
      <c r="J768" s="473"/>
      <c r="K768" s="471"/>
      <c r="L768" s="471"/>
      <c r="M768" s="473"/>
      <c r="N768" s="474"/>
    </row>
    <row r="769" spans="1:14">
      <c r="A769" s="817" t="s">
        <v>438</v>
      </c>
      <c r="B769" s="818"/>
      <c r="C769" s="818"/>
      <c r="D769" s="818"/>
      <c r="E769" s="818"/>
      <c r="F769" s="818"/>
      <c r="G769" s="818"/>
      <c r="H769" s="818"/>
      <c r="I769" s="818"/>
      <c r="J769" s="818"/>
      <c r="K769" s="818"/>
      <c r="L769" s="818"/>
      <c r="M769" s="818"/>
      <c r="N769" s="819"/>
    </row>
    <row r="770" spans="1:14">
      <c r="A770" s="820" t="s">
        <v>487</v>
      </c>
      <c r="B770" s="821"/>
      <c r="C770" s="821"/>
      <c r="D770" s="821"/>
      <c r="E770" s="821"/>
      <c r="F770" s="821"/>
      <c r="G770" s="821"/>
      <c r="H770" s="821"/>
      <c r="I770" s="821"/>
      <c r="J770" s="821"/>
      <c r="K770" s="821"/>
      <c r="L770" s="821"/>
      <c r="M770" s="821"/>
      <c r="N770" s="822"/>
    </row>
    <row r="771" spans="1:14">
      <c r="A771" s="820"/>
      <c r="B771" s="821"/>
      <c r="C771" s="821"/>
      <c r="D771" s="821"/>
      <c r="E771" s="821"/>
      <c r="F771" s="821"/>
      <c r="G771" s="821"/>
      <c r="H771" s="821"/>
      <c r="I771" s="821"/>
      <c r="J771" s="821"/>
      <c r="K771" s="821"/>
      <c r="L771" s="821"/>
      <c r="M771" s="821"/>
      <c r="N771" s="822"/>
    </row>
    <row r="772" spans="1:14">
      <c r="A772" s="823" t="s">
        <v>439</v>
      </c>
      <c r="B772" s="824"/>
      <c r="C772" s="824"/>
      <c r="D772" s="824"/>
      <c r="E772" s="824"/>
      <c r="F772" s="824"/>
      <c r="G772" s="824"/>
      <c r="H772" s="824"/>
      <c r="I772" s="824"/>
      <c r="J772" s="824"/>
      <c r="K772" s="824"/>
      <c r="L772" s="824"/>
      <c r="M772" s="824"/>
      <c r="N772" s="825"/>
    </row>
    <row r="773" spans="1:14" ht="16.5" thickBot="1">
      <c r="A773" s="475"/>
      <c r="B773" s="476"/>
      <c r="C773" s="476"/>
      <c r="D773" s="476"/>
      <c r="E773" s="476"/>
      <c r="F773" s="476"/>
      <c r="G773" s="476"/>
      <c r="H773" s="476"/>
      <c r="I773" s="826"/>
      <c r="J773" s="826"/>
      <c r="K773" s="826"/>
      <c r="L773" s="826"/>
      <c r="M773" s="826"/>
      <c r="N773" s="461"/>
    </row>
    <row r="774" spans="1:14" ht="16.5" thickBot="1">
      <c r="A774" s="475"/>
      <c r="B774" s="476"/>
      <c r="C774" s="477" t="s">
        <v>375</v>
      </c>
      <c r="D774" s="477" t="s">
        <v>376</v>
      </c>
      <c r="E774" s="477" t="s">
        <v>377</v>
      </c>
      <c r="F774" s="477" t="s">
        <v>378</v>
      </c>
      <c r="G774" s="477" t="s">
        <v>379</v>
      </c>
      <c r="H774" s="477" t="s">
        <v>380</v>
      </c>
      <c r="I774" s="477" t="s">
        <v>381</v>
      </c>
      <c r="J774" s="477" t="s">
        <v>382</v>
      </c>
      <c r="K774" s="477" t="s">
        <v>383</v>
      </c>
      <c r="L774" s="477" t="s">
        <v>384</v>
      </c>
      <c r="M774" s="477" t="s">
        <v>385</v>
      </c>
      <c r="N774" s="478" t="s">
        <v>386</v>
      </c>
    </row>
    <row r="775" spans="1:14">
      <c r="A775" s="804" t="s">
        <v>440</v>
      </c>
      <c r="B775" s="805"/>
      <c r="C775" s="479">
        <f>'MAPA DE RIESGOS'!D113</f>
        <v>0</v>
      </c>
      <c r="D775" s="536">
        <f>'MAPA DE RIESGOS'!F113</f>
        <v>0</v>
      </c>
      <c r="E775" s="536">
        <f>'MAPA DE RIESGOS'!H113</f>
        <v>0</v>
      </c>
      <c r="F775" s="480">
        <v>0</v>
      </c>
      <c r="G775" s="480">
        <f>'MAPA DE RIESGOS'!L113</f>
        <v>28</v>
      </c>
      <c r="H775" s="571">
        <f>'MAPA DE RIESGOS'!N113</f>
        <v>0</v>
      </c>
      <c r="I775" s="526">
        <f>'MAPA DE RIESGOS'!P113</f>
        <v>0</v>
      </c>
      <c r="J775" s="479"/>
      <c r="K775" s="479"/>
      <c r="L775" s="479"/>
      <c r="M775" s="480"/>
      <c r="N775" s="480"/>
    </row>
    <row r="776" spans="1:14" ht="16.5" thickBot="1">
      <c r="A776" s="806" t="s">
        <v>441</v>
      </c>
      <c r="B776" s="807"/>
      <c r="C776" s="481">
        <f>'MAPA DE RIESGOS'!D114</f>
        <v>0</v>
      </c>
      <c r="D776" s="537">
        <f>'MAPA DE RIESGOS'!F114</f>
        <v>0</v>
      </c>
      <c r="E776" s="537">
        <f>'MAPA DE RIESGOS'!H114</f>
        <v>0</v>
      </c>
      <c r="F776" s="482">
        <v>0</v>
      </c>
      <c r="G776" s="482">
        <f>'MAPA DE RIESGOS'!L114</f>
        <v>28</v>
      </c>
      <c r="H776" s="572">
        <f>'MAPA DE RIESGOS'!N114</f>
        <v>0</v>
      </c>
      <c r="I776" s="527">
        <f>'MAPA DE RIESGOS'!P114</f>
        <v>0</v>
      </c>
      <c r="J776" s="481"/>
      <c r="K776" s="481"/>
      <c r="L776" s="481"/>
      <c r="M776" s="482"/>
      <c r="N776" s="482"/>
    </row>
    <row r="777" spans="1:14" ht="16.5" thickBot="1">
      <c r="A777" s="808" t="s">
        <v>442</v>
      </c>
      <c r="B777" s="809"/>
      <c r="C777" s="483" t="e">
        <f t="shared" ref="C777:N777" si="35">C775/C776</f>
        <v>#DIV/0!</v>
      </c>
      <c r="D777" s="483" t="e">
        <f t="shared" si="35"/>
        <v>#DIV/0!</v>
      </c>
      <c r="E777" s="483" t="e">
        <f t="shared" si="35"/>
        <v>#DIV/0!</v>
      </c>
      <c r="F777" s="483" t="e">
        <f t="shared" si="35"/>
        <v>#DIV/0!</v>
      </c>
      <c r="G777" s="483">
        <f t="shared" si="35"/>
        <v>1</v>
      </c>
      <c r="H777" s="483" t="e">
        <f t="shared" si="35"/>
        <v>#DIV/0!</v>
      </c>
      <c r="I777" s="483" t="e">
        <f t="shared" si="35"/>
        <v>#DIV/0!</v>
      </c>
      <c r="J777" s="483" t="e">
        <f t="shared" si="35"/>
        <v>#DIV/0!</v>
      </c>
      <c r="K777" s="483" t="e">
        <f t="shared" si="35"/>
        <v>#DIV/0!</v>
      </c>
      <c r="L777" s="483" t="e">
        <f t="shared" si="35"/>
        <v>#DIV/0!</v>
      </c>
      <c r="M777" s="483" t="e">
        <f t="shared" si="35"/>
        <v>#DIV/0!</v>
      </c>
      <c r="N777" s="483" t="e">
        <f t="shared" si="35"/>
        <v>#DIV/0!</v>
      </c>
    </row>
    <row r="778" spans="1:14" ht="36.75" thickBot="1">
      <c r="A778" s="810"/>
      <c r="B778" s="811"/>
      <c r="C778" s="811"/>
      <c r="D778" s="811"/>
      <c r="E778" s="811"/>
      <c r="F778" s="811"/>
      <c r="G778" s="811"/>
      <c r="H778" s="811"/>
      <c r="I778" s="811"/>
      <c r="J778" s="811"/>
      <c r="K778" s="811"/>
      <c r="L778" s="811"/>
      <c r="M778" s="811"/>
      <c r="N778" s="812"/>
    </row>
  </sheetData>
  <mergeCells count="626">
    <mergeCell ref="A10:C10"/>
    <mergeCell ref="D11:J11"/>
    <mergeCell ref="A14:N14"/>
    <mergeCell ref="A15:N16"/>
    <mergeCell ref="A17:N17"/>
    <mergeCell ref="I18:M18"/>
    <mergeCell ref="D10:J10"/>
    <mergeCell ref="A1:N1"/>
    <mergeCell ref="A2:N2"/>
    <mergeCell ref="A3:D6"/>
    <mergeCell ref="E3:J4"/>
    <mergeCell ref="K3:N4"/>
    <mergeCell ref="E5:G6"/>
    <mergeCell ref="H5:J6"/>
    <mergeCell ref="K5:N5"/>
    <mergeCell ref="K6:N6"/>
    <mergeCell ref="A43:B43"/>
    <mergeCell ref="A44:N44"/>
    <mergeCell ref="A45:D48"/>
    <mergeCell ref="E45:J46"/>
    <mergeCell ref="K45:N46"/>
    <mergeCell ref="E47:G48"/>
    <mergeCell ref="H47:J48"/>
    <mergeCell ref="A20:B20"/>
    <mergeCell ref="A21:B21"/>
    <mergeCell ref="A22:B22"/>
    <mergeCell ref="A23:N23"/>
    <mergeCell ref="A24:D26"/>
    <mergeCell ref="A35:N35"/>
    <mergeCell ref="A38:N38"/>
    <mergeCell ref="A36:N37"/>
    <mergeCell ref="E24:J25"/>
    <mergeCell ref="K24:N25"/>
    <mergeCell ref="C31:J31"/>
    <mergeCell ref="A59:N59"/>
    <mergeCell ref="I60:M60"/>
    <mergeCell ref="A62:B62"/>
    <mergeCell ref="A63:B63"/>
    <mergeCell ref="A64:B64"/>
    <mergeCell ref="A65:N65"/>
    <mergeCell ref="K47:N47"/>
    <mergeCell ref="K48:N48"/>
    <mergeCell ref="A52:C52"/>
    <mergeCell ref="D52:J52"/>
    <mergeCell ref="A56:N56"/>
    <mergeCell ref="A57:N58"/>
    <mergeCell ref="A73:C73"/>
    <mergeCell ref="D73:J73"/>
    <mergeCell ref="A77:N77"/>
    <mergeCell ref="A78:N79"/>
    <mergeCell ref="A80:N80"/>
    <mergeCell ref="I81:M81"/>
    <mergeCell ref="A66:D69"/>
    <mergeCell ref="E66:J67"/>
    <mergeCell ref="K66:N67"/>
    <mergeCell ref="E68:G69"/>
    <mergeCell ref="H68:J69"/>
    <mergeCell ref="K68:N68"/>
    <mergeCell ref="K69:N69"/>
    <mergeCell ref="K90:N90"/>
    <mergeCell ref="A94:C94"/>
    <mergeCell ref="D94:J94"/>
    <mergeCell ref="A98:N98"/>
    <mergeCell ref="A99:N100"/>
    <mergeCell ref="A101:N101"/>
    <mergeCell ref="A83:B83"/>
    <mergeCell ref="A84:B84"/>
    <mergeCell ref="A85:B85"/>
    <mergeCell ref="A86:N86"/>
    <mergeCell ref="A87:D90"/>
    <mergeCell ref="E87:J88"/>
    <mergeCell ref="K87:N88"/>
    <mergeCell ref="E89:G90"/>
    <mergeCell ref="H89:J90"/>
    <mergeCell ref="K89:N89"/>
    <mergeCell ref="I102:M102"/>
    <mergeCell ref="A104:B104"/>
    <mergeCell ref="A105:B105"/>
    <mergeCell ref="A106:B106"/>
    <mergeCell ref="A107:N107"/>
    <mergeCell ref="A108:D111"/>
    <mergeCell ref="E108:J109"/>
    <mergeCell ref="K108:N109"/>
    <mergeCell ref="E110:G111"/>
    <mergeCell ref="H110:J111"/>
    <mergeCell ref="A122:N122"/>
    <mergeCell ref="I123:M123"/>
    <mergeCell ref="A125:B125"/>
    <mergeCell ref="A126:B126"/>
    <mergeCell ref="A127:B127"/>
    <mergeCell ref="A128:N128"/>
    <mergeCell ref="K110:N110"/>
    <mergeCell ref="K111:N111"/>
    <mergeCell ref="A115:C115"/>
    <mergeCell ref="D115:J115"/>
    <mergeCell ref="A119:N119"/>
    <mergeCell ref="A120:N121"/>
    <mergeCell ref="A136:C136"/>
    <mergeCell ref="D136:J136"/>
    <mergeCell ref="A140:N140"/>
    <mergeCell ref="A141:N142"/>
    <mergeCell ref="A143:N143"/>
    <mergeCell ref="I144:M144"/>
    <mergeCell ref="A129:D132"/>
    <mergeCell ref="E129:J130"/>
    <mergeCell ref="K129:N130"/>
    <mergeCell ref="E131:G132"/>
    <mergeCell ref="H131:J132"/>
    <mergeCell ref="K131:N131"/>
    <mergeCell ref="K132:N132"/>
    <mergeCell ref="K153:N153"/>
    <mergeCell ref="A157:C157"/>
    <mergeCell ref="D157:J157"/>
    <mergeCell ref="A161:N161"/>
    <mergeCell ref="A162:N163"/>
    <mergeCell ref="A164:N164"/>
    <mergeCell ref="A146:B146"/>
    <mergeCell ref="A147:B147"/>
    <mergeCell ref="A148:B148"/>
    <mergeCell ref="A149:N149"/>
    <mergeCell ref="A150:D153"/>
    <mergeCell ref="E150:J151"/>
    <mergeCell ref="K150:N151"/>
    <mergeCell ref="E152:G153"/>
    <mergeCell ref="H152:J153"/>
    <mergeCell ref="K152:N152"/>
    <mergeCell ref="I165:M165"/>
    <mergeCell ref="A167:B167"/>
    <mergeCell ref="A168:B168"/>
    <mergeCell ref="A169:B169"/>
    <mergeCell ref="A170:N170"/>
    <mergeCell ref="A171:D174"/>
    <mergeCell ref="E171:J172"/>
    <mergeCell ref="K171:N172"/>
    <mergeCell ref="E173:G174"/>
    <mergeCell ref="H173:J174"/>
    <mergeCell ref="A185:N185"/>
    <mergeCell ref="I186:M186"/>
    <mergeCell ref="A188:B188"/>
    <mergeCell ref="A189:B189"/>
    <mergeCell ref="A190:B190"/>
    <mergeCell ref="A191:N191"/>
    <mergeCell ref="K173:N173"/>
    <mergeCell ref="K174:N174"/>
    <mergeCell ref="A178:C178"/>
    <mergeCell ref="D178:J178"/>
    <mergeCell ref="A182:N182"/>
    <mergeCell ref="A183:N184"/>
    <mergeCell ref="A199:C199"/>
    <mergeCell ref="D199:J199"/>
    <mergeCell ref="A203:N203"/>
    <mergeCell ref="A204:N205"/>
    <mergeCell ref="A206:N206"/>
    <mergeCell ref="I207:M207"/>
    <mergeCell ref="A192:D195"/>
    <mergeCell ref="E192:J193"/>
    <mergeCell ref="K192:N193"/>
    <mergeCell ref="E194:G195"/>
    <mergeCell ref="H194:J195"/>
    <mergeCell ref="K194:N194"/>
    <mergeCell ref="K195:N195"/>
    <mergeCell ref="K216:N216"/>
    <mergeCell ref="A220:C220"/>
    <mergeCell ref="D220:J220"/>
    <mergeCell ref="A224:N224"/>
    <mergeCell ref="A225:N226"/>
    <mergeCell ref="A227:N227"/>
    <mergeCell ref="A209:B209"/>
    <mergeCell ref="A210:B210"/>
    <mergeCell ref="A211:B211"/>
    <mergeCell ref="A212:N212"/>
    <mergeCell ref="A213:D216"/>
    <mergeCell ref="E213:J214"/>
    <mergeCell ref="K213:N214"/>
    <mergeCell ref="E215:G216"/>
    <mergeCell ref="H215:J216"/>
    <mergeCell ref="K215:N215"/>
    <mergeCell ref="I228:M228"/>
    <mergeCell ref="A230:B230"/>
    <mergeCell ref="A231:B231"/>
    <mergeCell ref="A232:B232"/>
    <mergeCell ref="A233:N233"/>
    <mergeCell ref="A234:D237"/>
    <mergeCell ref="E234:J235"/>
    <mergeCell ref="K234:N235"/>
    <mergeCell ref="E236:G237"/>
    <mergeCell ref="H236:J237"/>
    <mergeCell ref="A248:N248"/>
    <mergeCell ref="I249:M249"/>
    <mergeCell ref="A251:B251"/>
    <mergeCell ref="A252:B252"/>
    <mergeCell ref="A253:B253"/>
    <mergeCell ref="A254:N254"/>
    <mergeCell ref="K236:N236"/>
    <mergeCell ref="K237:N237"/>
    <mergeCell ref="A241:C241"/>
    <mergeCell ref="D241:J241"/>
    <mergeCell ref="A245:N245"/>
    <mergeCell ref="A246:N247"/>
    <mergeCell ref="A262:C262"/>
    <mergeCell ref="D262:J262"/>
    <mergeCell ref="A266:N266"/>
    <mergeCell ref="A267:N268"/>
    <mergeCell ref="A269:N269"/>
    <mergeCell ref="I270:M270"/>
    <mergeCell ref="A255:D258"/>
    <mergeCell ref="E255:J256"/>
    <mergeCell ref="K255:N256"/>
    <mergeCell ref="E257:G258"/>
    <mergeCell ref="H257:J258"/>
    <mergeCell ref="K257:N257"/>
    <mergeCell ref="K258:N258"/>
    <mergeCell ref="K279:N279"/>
    <mergeCell ref="A283:C283"/>
    <mergeCell ref="D283:J283"/>
    <mergeCell ref="A287:N287"/>
    <mergeCell ref="A288:N289"/>
    <mergeCell ref="A290:N290"/>
    <mergeCell ref="A272:B272"/>
    <mergeCell ref="A273:B273"/>
    <mergeCell ref="A274:B274"/>
    <mergeCell ref="A275:N275"/>
    <mergeCell ref="A276:D279"/>
    <mergeCell ref="E276:J277"/>
    <mergeCell ref="K276:N277"/>
    <mergeCell ref="E278:G279"/>
    <mergeCell ref="H278:J279"/>
    <mergeCell ref="K278:N278"/>
    <mergeCell ref="I291:M291"/>
    <mergeCell ref="A293:B293"/>
    <mergeCell ref="A294:B294"/>
    <mergeCell ref="A295:B295"/>
    <mergeCell ref="A296:N296"/>
    <mergeCell ref="A297:D300"/>
    <mergeCell ref="E297:J298"/>
    <mergeCell ref="K297:N298"/>
    <mergeCell ref="E299:G300"/>
    <mergeCell ref="H299:J300"/>
    <mergeCell ref="A311:N311"/>
    <mergeCell ref="I312:M312"/>
    <mergeCell ref="A314:B314"/>
    <mergeCell ref="A315:B315"/>
    <mergeCell ref="A316:B316"/>
    <mergeCell ref="A317:N317"/>
    <mergeCell ref="K299:N299"/>
    <mergeCell ref="K300:N300"/>
    <mergeCell ref="A304:C304"/>
    <mergeCell ref="D304:J304"/>
    <mergeCell ref="A308:N308"/>
    <mergeCell ref="A309:N310"/>
    <mergeCell ref="A325:C325"/>
    <mergeCell ref="D325:J325"/>
    <mergeCell ref="A329:N329"/>
    <mergeCell ref="A330:N331"/>
    <mergeCell ref="A332:N332"/>
    <mergeCell ref="I333:M333"/>
    <mergeCell ref="A318:D321"/>
    <mergeCell ref="E318:J319"/>
    <mergeCell ref="K318:N319"/>
    <mergeCell ref="E320:G321"/>
    <mergeCell ref="H320:J321"/>
    <mergeCell ref="K320:N320"/>
    <mergeCell ref="K321:N321"/>
    <mergeCell ref="K342:N342"/>
    <mergeCell ref="A346:C346"/>
    <mergeCell ref="D346:J346"/>
    <mergeCell ref="A350:N350"/>
    <mergeCell ref="A351:N352"/>
    <mergeCell ref="A353:N353"/>
    <mergeCell ref="A335:B335"/>
    <mergeCell ref="A336:B336"/>
    <mergeCell ref="A337:B337"/>
    <mergeCell ref="A338:N338"/>
    <mergeCell ref="A339:D342"/>
    <mergeCell ref="E339:J340"/>
    <mergeCell ref="K339:N340"/>
    <mergeCell ref="E341:G342"/>
    <mergeCell ref="H341:J342"/>
    <mergeCell ref="K341:N341"/>
    <mergeCell ref="I354:M354"/>
    <mergeCell ref="A356:B356"/>
    <mergeCell ref="A357:B357"/>
    <mergeCell ref="A358:B358"/>
    <mergeCell ref="A359:N359"/>
    <mergeCell ref="A360:D363"/>
    <mergeCell ref="E360:J361"/>
    <mergeCell ref="K360:N361"/>
    <mergeCell ref="E362:G363"/>
    <mergeCell ref="H362:J363"/>
    <mergeCell ref="A374:N374"/>
    <mergeCell ref="I375:M375"/>
    <mergeCell ref="A377:B377"/>
    <mergeCell ref="A378:B378"/>
    <mergeCell ref="A379:B379"/>
    <mergeCell ref="A380:N380"/>
    <mergeCell ref="K362:N362"/>
    <mergeCell ref="K363:N363"/>
    <mergeCell ref="A367:C367"/>
    <mergeCell ref="D367:J367"/>
    <mergeCell ref="A371:N371"/>
    <mergeCell ref="A372:N373"/>
    <mergeCell ref="A388:C388"/>
    <mergeCell ref="D388:J388"/>
    <mergeCell ref="A392:N392"/>
    <mergeCell ref="A393:N394"/>
    <mergeCell ref="A395:N395"/>
    <mergeCell ref="I396:M396"/>
    <mergeCell ref="A381:D384"/>
    <mergeCell ref="E381:J382"/>
    <mergeCell ref="K381:N382"/>
    <mergeCell ref="E383:G384"/>
    <mergeCell ref="H383:J384"/>
    <mergeCell ref="K383:N383"/>
    <mergeCell ref="K384:N384"/>
    <mergeCell ref="K405:N405"/>
    <mergeCell ref="A409:C409"/>
    <mergeCell ref="D409:J409"/>
    <mergeCell ref="A413:N413"/>
    <mergeCell ref="A414:N415"/>
    <mergeCell ref="A416:N416"/>
    <mergeCell ref="A398:B398"/>
    <mergeCell ref="A399:B399"/>
    <mergeCell ref="A400:B400"/>
    <mergeCell ref="A401:N401"/>
    <mergeCell ref="A402:D405"/>
    <mergeCell ref="E402:J403"/>
    <mergeCell ref="K402:N403"/>
    <mergeCell ref="E404:G405"/>
    <mergeCell ref="H404:J405"/>
    <mergeCell ref="K404:N404"/>
    <mergeCell ref="I417:M417"/>
    <mergeCell ref="A419:B419"/>
    <mergeCell ref="A420:B420"/>
    <mergeCell ref="A421:B421"/>
    <mergeCell ref="A422:N422"/>
    <mergeCell ref="A423:D426"/>
    <mergeCell ref="E423:J424"/>
    <mergeCell ref="K423:N424"/>
    <mergeCell ref="E425:G426"/>
    <mergeCell ref="H425:J426"/>
    <mergeCell ref="A437:N437"/>
    <mergeCell ref="I438:M438"/>
    <mergeCell ref="A440:B440"/>
    <mergeCell ref="A441:B441"/>
    <mergeCell ref="A442:B442"/>
    <mergeCell ref="K425:N425"/>
    <mergeCell ref="K426:N426"/>
    <mergeCell ref="A430:C430"/>
    <mergeCell ref="D430:J430"/>
    <mergeCell ref="A434:N434"/>
    <mergeCell ref="A435:N436"/>
    <mergeCell ref="K447:N447"/>
    <mergeCell ref="A451:C451"/>
    <mergeCell ref="D451:J451"/>
    <mergeCell ref="A455:N455"/>
    <mergeCell ref="A456:N457"/>
    <mergeCell ref="A458:N458"/>
    <mergeCell ref="A443:N443"/>
    <mergeCell ref="A444:D447"/>
    <mergeCell ref="E444:J445"/>
    <mergeCell ref="K444:N445"/>
    <mergeCell ref="E446:G447"/>
    <mergeCell ref="H446:J447"/>
    <mergeCell ref="K446:N446"/>
    <mergeCell ref="A505:B505"/>
    <mergeCell ref="A506:N506"/>
    <mergeCell ref="E26:G26"/>
    <mergeCell ref="H26:J26"/>
    <mergeCell ref="K26:N26"/>
    <mergeCell ref="A493:C493"/>
    <mergeCell ref="D493:J493"/>
    <mergeCell ref="A497:N497"/>
    <mergeCell ref="A498:N499"/>
    <mergeCell ref="A500:N500"/>
    <mergeCell ref="I501:M501"/>
    <mergeCell ref="A486:D489"/>
    <mergeCell ref="E486:J487"/>
    <mergeCell ref="K486:N487"/>
    <mergeCell ref="E488:G489"/>
    <mergeCell ref="H488:J489"/>
    <mergeCell ref="K488:N488"/>
    <mergeCell ref="K489:N489"/>
    <mergeCell ref="A479:N479"/>
    <mergeCell ref="I480:M480"/>
    <mergeCell ref="A482:B482"/>
    <mergeCell ref="A483:B483"/>
    <mergeCell ref="A484:B484"/>
    <mergeCell ref="A485:N485"/>
    <mergeCell ref="A503:B503"/>
    <mergeCell ref="A504:B504"/>
    <mergeCell ref="K467:N467"/>
    <mergeCell ref="K468:N468"/>
    <mergeCell ref="A472:C472"/>
    <mergeCell ref="D472:J472"/>
    <mergeCell ref="A476:N476"/>
    <mergeCell ref="A477:N478"/>
    <mergeCell ref="I459:M459"/>
    <mergeCell ref="A461:B461"/>
    <mergeCell ref="A462:B462"/>
    <mergeCell ref="A463:B463"/>
    <mergeCell ref="A464:N464"/>
    <mergeCell ref="A465:D468"/>
    <mergeCell ref="E465:J466"/>
    <mergeCell ref="K465:N466"/>
    <mergeCell ref="E467:G468"/>
    <mergeCell ref="H467:J468"/>
    <mergeCell ref="A514:C514"/>
    <mergeCell ref="D514:J514"/>
    <mergeCell ref="A518:N518"/>
    <mergeCell ref="A519:N520"/>
    <mergeCell ref="A521:N521"/>
    <mergeCell ref="I522:M522"/>
    <mergeCell ref="A507:D510"/>
    <mergeCell ref="E507:J508"/>
    <mergeCell ref="K507:N508"/>
    <mergeCell ref="E509:G510"/>
    <mergeCell ref="H509:J510"/>
    <mergeCell ref="K509:N509"/>
    <mergeCell ref="K510:N510"/>
    <mergeCell ref="K531:N531"/>
    <mergeCell ref="A535:C535"/>
    <mergeCell ref="D535:J535"/>
    <mergeCell ref="A539:N539"/>
    <mergeCell ref="A540:N541"/>
    <mergeCell ref="A542:N542"/>
    <mergeCell ref="A524:B524"/>
    <mergeCell ref="A525:B525"/>
    <mergeCell ref="A526:B526"/>
    <mergeCell ref="A527:N527"/>
    <mergeCell ref="A528:D531"/>
    <mergeCell ref="E528:J529"/>
    <mergeCell ref="K528:N529"/>
    <mergeCell ref="E530:G531"/>
    <mergeCell ref="H530:J531"/>
    <mergeCell ref="K530:N530"/>
    <mergeCell ref="I543:M543"/>
    <mergeCell ref="A545:B545"/>
    <mergeCell ref="A546:B546"/>
    <mergeCell ref="A547:B547"/>
    <mergeCell ref="A548:N548"/>
    <mergeCell ref="A549:D552"/>
    <mergeCell ref="E549:J550"/>
    <mergeCell ref="K549:N550"/>
    <mergeCell ref="E551:G552"/>
    <mergeCell ref="H551:J552"/>
    <mergeCell ref="A563:N563"/>
    <mergeCell ref="I564:M564"/>
    <mergeCell ref="A566:B566"/>
    <mergeCell ref="A567:B567"/>
    <mergeCell ref="A568:B568"/>
    <mergeCell ref="A569:N569"/>
    <mergeCell ref="K551:N551"/>
    <mergeCell ref="K552:N552"/>
    <mergeCell ref="A556:C556"/>
    <mergeCell ref="D556:J556"/>
    <mergeCell ref="A560:N560"/>
    <mergeCell ref="A561:N562"/>
    <mergeCell ref="A577:C577"/>
    <mergeCell ref="D577:J577"/>
    <mergeCell ref="A581:N581"/>
    <mergeCell ref="A582:N583"/>
    <mergeCell ref="A584:N584"/>
    <mergeCell ref="I585:M585"/>
    <mergeCell ref="A570:D573"/>
    <mergeCell ref="E570:J571"/>
    <mergeCell ref="K570:N571"/>
    <mergeCell ref="E572:G573"/>
    <mergeCell ref="H572:J573"/>
    <mergeCell ref="K572:N572"/>
    <mergeCell ref="K573:N573"/>
    <mergeCell ref="K594:N594"/>
    <mergeCell ref="A598:C598"/>
    <mergeCell ref="D598:J598"/>
    <mergeCell ref="A602:N602"/>
    <mergeCell ref="A603:N604"/>
    <mergeCell ref="A605:N605"/>
    <mergeCell ref="A587:B587"/>
    <mergeCell ref="A588:B588"/>
    <mergeCell ref="A589:B589"/>
    <mergeCell ref="A590:N590"/>
    <mergeCell ref="A591:D594"/>
    <mergeCell ref="E591:J592"/>
    <mergeCell ref="K591:N592"/>
    <mergeCell ref="E593:G594"/>
    <mergeCell ref="H593:J594"/>
    <mergeCell ref="K593:N593"/>
    <mergeCell ref="I606:M606"/>
    <mergeCell ref="A608:B608"/>
    <mergeCell ref="A609:B609"/>
    <mergeCell ref="A610:B610"/>
    <mergeCell ref="A611:N611"/>
    <mergeCell ref="A612:D615"/>
    <mergeCell ref="E612:J613"/>
    <mergeCell ref="K612:N613"/>
    <mergeCell ref="E614:G615"/>
    <mergeCell ref="H614:J615"/>
    <mergeCell ref="A626:N626"/>
    <mergeCell ref="I627:M627"/>
    <mergeCell ref="A629:B629"/>
    <mergeCell ref="A630:B630"/>
    <mergeCell ref="A631:N631"/>
    <mergeCell ref="K614:N614"/>
    <mergeCell ref="K615:N615"/>
    <mergeCell ref="A619:C619"/>
    <mergeCell ref="D619:J619"/>
    <mergeCell ref="A623:N623"/>
    <mergeCell ref="A624:N625"/>
    <mergeCell ref="A639:C639"/>
    <mergeCell ref="D639:J639"/>
    <mergeCell ref="A643:N643"/>
    <mergeCell ref="A644:N645"/>
    <mergeCell ref="A646:N646"/>
    <mergeCell ref="I647:M647"/>
    <mergeCell ref="A632:D635"/>
    <mergeCell ref="E632:J633"/>
    <mergeCell ref="K632:N633"/>
    <mergeCell ref="E634:G635"/>
    <mergeCell ref="H634:J635"/>
    <mergeCell ref="K634:N634"/>
    <mergeCell ref="K635:N635"/>
    <mergeCell ref="K656:N656"/>
    <mergeCell ref="A660:C660"/>
    <mergeCell ref="D660:J660"/>
    <mergeCell ref="A664:N664"/>
    <mergeCell ref="A665:N666"/>
    <mergeCell ref="A667:N667"/>
    <mergeCell ref="A649:B649"/>
    <mergeCell ref="A650:B650"/>
    <mergeCell ref="A651:B651"/>
    <mergeCell ref="A652:N652"/>
    <mergeCell ref="A653:D656"/>
    <mergeCell ref="E653:J654"/>
    <mergeCell ref="K653:N654"/>
    <mergeCell ref="E655:G656"/>
    <mergeCell ref="H655:J656"/>
    <mergeCell ref="K655:N655"/>
    <mergeCell ref="I668:M668"/>
    <mergeCell ref="A670:B670"/>
    <mergeCell ref="A671:B671"/>
    <mergeCell ref="A672:B672"/>
    <mergeCell ref="A673:N673"/>
    <mergeCell ref="A674:D677"/>
    <mergeCell ref="E674:J675"/>
    <mergeCell ref="K674:N675"/>
    <mergeCell ref="E676:G677"/>
    <mergeCell ref="H676:J677"/>
    <mergeCell ref="A688:N688"/>
    <mergeCell ref="I689:M689"/>
    <mergeCell ref="A691:B691"/>
    <mergeCell ref="A692:B692"/>
    <mergeCell ref="A693:B693"/>
    <mergeCell ref="A694:N694"/>
    <mergeCell ref="K676:N676"/>
    <mergeCell ref="K677:N677"/>
    <mergeCell ref="A681:C681"/>
    <mergeCell ref="D681:J681"/>
    <mergeCell ref="A685:N685"/>
    <mergeCell ref="A686:N687"/>
    <mergeCell ref="A702:C702"/>
    <mergeCell ref="D702:J702"/>
    <mergeCell ref="A706:N706"/>
    <mergeCell ref="A707:N708"/>
    <mergeCell ref="A709:N709"/>
    <mergeCell ref="I710:M710"/>
    <mergeCell ref="A695:D698"/>
    <mergeCell ref="E695:J696"/>
    <mergeCell ref="K695:N696"/>
    <mergeCell ref="E697:G698"/>
    <mergeCell ref="H697:J698"/>
    <mergeCell ref="K697:N697"/>
    <mergeCell ref="K698:N698"/>
    <mergeCell ref="K719:N719"/>
    <mergeCell ref="A723:C723"/>
    <mergeCell ref="D723:J723"/>
    <mergeCell ref="A727:N727"/>
    <mergeCell ref="A728:N729"/>
    <mergeCell ref="A730:N730"/>
    <mergeCell ref="A712:B712"/>
    <mergeCell ref="A713:B713"/>
    <mergeCell ref="A714:B714"/>
    <mergeCell ref="A715:N715"/>
    <mergeCell ref="A716:D719"/>
    <mergeCell ref="E716:J717"/>
    <mergeCell ref="K716:N717"/>
    <mergeCell ref="E718:G719"/>
    <mergeCell ref="H718:J719"/>
    <mergeCell ref="K718:N718"/>
    <mergeCell ref="K739:N739"/>
    <mergeCell ref="K740:N740"/>
    <mergeCell ref="A744:C744"/>
    <mergeCell ref="D744:J744"/>
    <mergeCell ref="A748:N748"/>
    <mergeCell ref="A749:N750"/>
    <mergeCell ref="I731:M731"/>
    <mergeCell ref="A733:B733"/>
    <mergeCell ref="A734:B734"/>
    <mergeCell ref="A735:B735"/>
    <mergeCell ref="A736:N736"/>
    <mergeCell ref="A737:D740"/>
    <mergeCell ref="E737:J738"/>
    <mergeCell ref="K737:N738"/>
    <mergeCell ref="E739:G740"/>
    <mergeCell ref="H739:J740"/>
    <mergeCell ref="A758:D761"/>
    <mergeCell ref="E758:J759"/>
    <mergeCell ref="K758:N759"/>
    <mergeCell ref="E760:G761"/>
    <mergeCell ref="H760:J761"/>
    <mergeCell ref="K760:N760"/>
    <mergeCell ref="K761:N761"/>
    <mergeCell ref="A751:N751"/>
    <mergeCell ref="I752:M752"/>
    <mergeCell ref="A754:B754"/>
    <mergeCell ref="A755:B755"/>
    <mergeCell ref="A756:B756"/>
    <mergeCell ref="A757:N757"/>
    <mergeCell ref="A775:B775"/>
    <mergeCell ref="A776:B776"/>
    <mergeCell ref="A777:B777"/>
    <mergeCell ref="A778:N778"/>
    <mergeCell ref="A765:C765"/>
    <mergeCell ref="D765:J765"/>
    <mergeCell ref="A769:N769"/>
    <mergeCell ref="A770:N771"/>
    <mergeCell ref="A772:N772"/>
    <mergeCell ref="I773:M77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topLeftCell="A19" workbookViewId="0">
      <selection activeCell="D13" sqref="D13"/>
    </sheetView>
  </sheetViews>
  <sheetFormatPr baseColWidth="10" defaultRowHeight="15.75"/>
  <cols>
    <col min="3" max="5" width="12.875" bestFit="1" customWidth="1"/>
    <col min="6" max="7" width="14.25" bestFit="1" customWidth="1"/>
    <col min="8" max="8" width="12.875" bestFit="1" customWidth="1"/>
    <col min="9" max="14" width="14.25" bestFit="1" customWidth="1"/>
    <col min="15" max="15" width="15.125" bestFit="1" customWidth="1"/>
  </cols>
  <sheetData>
    <row r="1" spans="1:15">
      <c r="A1" s="892"/>
      <c r="B1" s="892"/>
      <c r="C1" s="892"/>
      <c r="D1" s="893" t="s">
        <v>398</v>
      </c>
      <c r="E1" s="894"/>
      <c r="F1" s="894"/>
      <c r="G1" s="894"/>
      <c r="H1" s="894"/>
      <c r="I1" s="894"/>
      <c r="J1" s="894"/>
      <c r="K1" s="894"/>
      <c r="L1" s="894"/>
      <c r="M1" s="894"/>
      <c r="N1" s="895" t="s">
        <v>361</v>
      </c>
    </row>
    <row r="2" spans="1:15">
      <c r="A2" s="892"/>
      <c r="B2" s="892"/>
      <c r="C2" s="892"/>
      <c r="D2" s="894"/>
      <c r="E2" s="894"/>
      <c r="F2" s="894"/>
      <c r="G2" s="894"/>
      <c r="H2" s="894"/>
      <c r="I2" s="894"/>
      <c r="J2" s="894"/>
      <c r="K2" s="894"/>
      <c r="L2" s="894"/>
      <c r="M2" s="894"/>
      <c r="N2" s="892"/>
    </row>
    <row r="3" spans="1:15">
      <c r="A3" s="892"/>
      <c r="B3" s="892"/>
      <c r="C3" s="892"/>
      <c r="D3" s="894"/>
      <c r="E3" s="894"/>
      <c r="F3" s="894"/>
      <c r="G3" s="894"/>
      <c r="H3" s="894"/>
      <c r="I3" s="894"/>
      <c r="J3" s="894"/>
      <c r="K3" s="894"/>
      <c r="L3" s="894"/>
      <c r="M3" s="894"/>
      <c r="N3" s="894" t="s">
        <v>362</v>
      </c>
    </row>
    <row r="4" spans="1:15">
      <c r="A4" s="892"/>
      <c r="B4" s="892"/>
      <c r="C4" s="892"/>
      <c r="D4" s="893" t="s">
        <v>363</v>
      </c>
      <c r="E4" s="894"/>
      <c r="F4" s="894"/>
      <c r="G4" s="894"/>
      <c r="H4" s="894"/>
      <c r="I4" s="893" t="s">
        <v>364</v>
      </c>
      <c r="J4" s="894"/>
      <c r="K4" s="894"/>
      <c r="L4" s="894"/>
      <c r="M4" s="894"/>
      <c r="N4" s="894"/>
    </row>
    <row r="5" spans="1:15" ht="31.5">
      <c r="A5" s="892"/>
      <c r="B5" s="892"/>
      <c r="C5" s="892"/>
      <c r="D5" s="894"/>
      <c r="E5" s="894"/>
      <c r="F5" s="894"/>
      <c r="G5" s="894"/>
      <c r="H5" s="894"/>
      <c r="I5" s="894"/>
      <c r="J5" s="894"/>
      <c r="K5" s="894"/>
      <c r="L5" s="894"/>
      <c r="M5" s="894"/>
      <c r="N5" s="370" t="s">
        <v>365</v>
      </c>
    </row>
    <row r="6" spans="1:15" ht="19.5" thickBot="1">
      <c r="A6" s="896" t="s">
        <v>366</v>
      </c>
      <c r="B6" s="896"/>
      <c r="C6" s="896"/>
      <c r="D6" s="896"/>
      <c r="E6" s="896"/>
      <c r="F6" s="896"/>
      <c r="G6" s="896"/>
      <c r="H6" s="896"/>
      <c r="I6" s="896"/>
      <c r="J6" s="896"/>
      <c r="K6" s="896"/>
      <c r="L6" s="896"/>
      <c r="M6" s="896"/>
      <c r="N6" s="896"/>
      <c r="O6" s="896"/>
    </row>
    <row r="7" spans="1:15" ht="18.75">
      <c r="A7" s="371" t="s">
        <v>367</v>
      </c>
      <c r="B7" s="372" t="s">
        <v>368</v>
      </c>
      <c r="C7" s="371"/>
      <c r="D7" s="371"/>
      <c r="E7" s="371"/>
      <c r="F7" s="371"/>
      <c r="I7" s="371"/>
      <c r="J7" s="371"/>
      <c r="K7" s="371"/>
      <c r="L7" s="371"/>
      <c r="M7" s="371"/>
      <c r="N7" s="371"/>
      <c r="O7" s="371"/>
    </row>
    <row r="8" spans="1:15" ht="18.75">
      <c r="A8" s="371" t="s">
        <v>369</v>
      </c>
      <c r="B8" s="373" t="s">
        <v>370</v>
      </c>
      <c r="C8" s="371"/>
      <c r="D8" s="371"/>
      <c r="E8" s="371"/>
      <c r="F8" s="371"/>
      <c r="I8" s="371"/>
      <c r="J8" s="371"/>
      <c r="K8" s="371"/>
      <c r="L8" s="371"/>
      <c r="M8" s="371"/>
      <c r="N8" s="371"/>
      <c r="O8" s="371"/>
    </row>
    <row r="9" spans="1:15" ht="18.75">
      <c r="A9" s="371" t="s">
        <v>371</v>
      </c>
      <c r="B9" s="373" t="s">
        <v>372</v>
      </c>
      <c r="C9" s="374"/>
      <c r="D9" s="374"/>
      <c r="E9" s="374"/>
      <c r="F9" s="374"/>
      <c r="I9" s="374"/>
      <c r="J9" s="374"/>
      <c r="K9" s="374"/>
      <c r="L9" s="374"/>
      <c r="M9" s="374"/>
      <c r="N9" s="374"/>
      <c r="O9" s="374"/>
    </row>
    <row r="10" spans="1:15" ht="19.5" thickBot="1">
      <c r="A10" s="371" t="s">
        <v>373</v>
      </c>
      <c r="B10" s="375">
        <v>2017</v>
      </c>
      <c r="C10" s="374"/>
      <c r="D10" s="374"/>
      <c r="E10" s="374"/>
      <c r="F10" s="374"/>
      <c r="I10" s="374"/>
      <c r="J10" s="374"/>
      <c r="K10" s="374"/>
      <c r="L10" s="374"/>
      <c r="M10" s="374"/>
      <c r="N10" s="374"/>
      <c r="O10" s="374"/>
    </row>
    <row r="12" spans="1:15">
      <c r="A12" s="897" t="s">
        <v>374</v>
      </c>
      <c r="B12" s="897"/>
      <c r="C12" s="376" t="s">
        <v>375</v>
      </c>
      <c r="D12" s="376" t="s">
        <v>376</v>
      </c>
      <c r="E12" s="376" t="s">
        <v>377</v>
      </c>
      <c r="F12" s="376" t="s">
        <v>378</v>
      </c>
      <c r="G12" s="376" t="s">
        <v>379</v>
      </c>
      <c r="H12" s="376" t="s">
        <v>380</v>
      </c>
      <c r="I12" s="376" t="s">
        <v>381</v>
      </c>
      <c r="J12" s="376" t="s">
        <v>382</v>
      </c>
      <c r="K12" s="376" t="s">
        <v>383</v>
      </c>
      <c r="L12" s="376" t="s">
        <v>384</v>
      </c>
      <c r="M12" s="376" t="s">
        <v>385</v>
      </c>
      <c r="N12" s="376" t="s">
        <v>386</v>
      </c>
      <c r="O12" s="376" t="s">
        <v>387</v>
      </c>
    </row>
    <row r="13" spans="1:15">
      <c r="A13" s="898" t="s">
        <v>388</v>
      </c>
      <c r="B13" s="899"/>
      <c r="C13" s="377">
        <f>'[1]ADECUACIONES (INFRAESTRUCTURA)'!D61</f>
        <v>0</v>
      </c>
      <c r="D13" s="377">
        <f>'[1]ADECUACIONES (INFRAESTRUCTURA)'!E61</f>
        <v>0</v>
      </c>
      <c r="E13" s="377">
        <f>'[1]ADECUACIONES (INFRAESTRUCTURA)'!F61</f>
        <v>10639912</v>
      </c>
      <c r="F13" s="377">
        <f>'[1]ADECUACIONES (INFRAESTRUCTURA)'!G61</f>
        <v>10639912</v>
      </c>
      <c r="G13" s="377">
        <f>'[1]ADECUACIONES (INFRAESTRUCTURA)'!H61</f>
        <v>10639912</v>
      </c>
      <c r="H13" s="377">
        <f>'[1]ADECUACIONES (INFRAESTRUCTURA)'!I61</f>
        <v>5319956</v>
      </c>
      <c r="I13" s="377">
        <f>'[1]ADECUACIONES (INFRAESTRUCTURA)'!J61</f>
        <v>0</v>
      </c>
      <c r="J13" s="377">
        <f>'[1]ADECUACIONES (INFRAESTRUCTURA)'!K61</f>
        <v>0</v>
      </c>
      <c r="K13" s="377">
        <f>'[1]ADECUACIONES (INFRAESTRUCTURA)'!L61</f>
        <v>0</v>
      </c>
      <c r="L13" s="377">
        <f>'[1]ADECUACIONES (INFRAESTRUCTURA)'!M61</f>
        <v>0</v>
      </c>
      <c r="M13" s="377">
        <f>'[1]ADECUACIONES (INFRAESTRUCTURA)'!N61</f>
        <v>0</v>
      </c>
      <c r="N13" s="377">
        <f>'[1]ADECUACIONES (INFRAESTRUCTURA)'!O61</f>
        <v>0</v>
      </c>
      <c r="O13" s="377">
        <f>SUM(C13:N13)</f>
        <v>37239692</v>
      </c>
    </row>
    <row r="14" spans="1:15">
      <c r="A14" s="900" t="s">
        <v>389</v>
      </c>
      <c r="B14" s="901"/>
      <c r="C14" s="377">
        <v>0</v>
      </c>
      <c r="D14" s="377">
        <f>'[1]ADECUACIONES (INFRAESTRUCTURA)'!E62</f>
        <v>0</v>
      </c>
      <c r="E14" s="377">
        <f>'[1]ADECUACIONES (INFRAESTRUCTURA)'!F62</f>
        <v>0</v>
      </c>
      <c r="F14" s="377">
        <f>'[1]ADECUACIONES (INFRAESTRUCTURA)'!G62</f>
        <v>0</v>
      </c>
      <c r="G14" s="377">
        <f>'[1]ADECUACIONES (INFRAESTRUCTURA)'!H62</f>
        <v>0</v>
      </c>
      <c r="H14" s="377">
        <f>'[1]ADECUACIONES (INFRAESTRUCTURA)'!I62</f>
        <v>0</v>
      </c>
      <c r="I14" s="377">
        <f>'[1]ADECUACIONES (INFRAESTRUCTURA)'!J62</f>
        <v>0</v>
      </c>
      <c r="J14" s="377">
        <f>'[1]ADECUACIONES (INFRAESTRUCTURA)'!K62</f>
        <v>0</v>
      </c>
      <c r="K14" s="377">
        <f>'[1]ADECUACIONES (INFRAESTRUCTURA)'!L62</f>
        <v>0</v>
      </c>
      <c r="L14" s="377">
        <f>'[1]ADECUACIONES (INFRAESTRUCTURA)'!M62</f>
        <v>0</v>
      </c>
      <c r="M14" s="377">
        <f>'[1]ADECUACIONES (INFRAESTRUCTURA)'!N62</f>
        <v>0</v>
      </c>
      <c r="N14" s="377">
        <f>'[1]ADECUACIONES (INFRAESTRUCTURA)'!O62</f>
        <v>0</v>
      </c>
      <c r="O14" s="377">
        <f>C14+D14+E14+F14+G14+H14+I14+J14+K14+L14+M14+N14</f>
        <v>0</v>
      </c>
    </row>
    <row r="15" spans="1:15">
      <c r="A15" s="378"/>
      <c r="B15" s="378"/>
      <c r="C15" s="379"/>
      <c r="D15" s="379"/>
      <c r="E15" s="379"/>
      <c r="F15" s="379"/>
      <c r="G15" s="379"/>
      <c r="H15" s="379"/>
      <c r="I15" s="379"/>
      <c r="J15" s="379"/>
      <c r="K15" s="379"/>
      <c r="L15" s="379"/>
      <c r="M15" s="379"/>
      <c r="N15" s="379"/>
      <c r="O15" s="379"/>
    </row>
    <row r="16" spans="1:15">
      <c r="A16" s="897" t="s">
        <v>374</v>
      </c>
      <c r="B16" s="897"/>
      <c r="C16" s="376" t="s">
        <v>375</v>
      </c>
      <c r="D16" s="376" t="s">
        <v>376</v>
      </c>
      <c r="E16" s="376" t="s">
        <v>377</v>
      </c>
      <c r="F16" s="376" t="s">
        <v>378</v>
      </c>
      <c r="G16" s="376" t="s">
        <v>379</v>
      </c>
      <c r="H16" s="376" t="s">
        <v>380</v>
      </c>
      <c r="I16" s="376" t="s">
        <v>381</v>
      </c>
      <c r="J16" s="376" t="s">
        <v>382</v>
      </c>
      <c r="K16" s="376" t="s">
        <v>383</v>
      </c>
      <c r="L16" s="376" t="s">
        <v>384</v>
      </c>
      <c r="M16" s="376" t="s">
        <v>385</v>
      </c>
      <c r="N16" s="376" t="s">
        <v>386</v>
      </c>
      <c r="O16" s="376" t="s">
        <v>387</v>
      </c>
    </row>
    <row r="17" spans="1:15">
      <c r="A17" s="891" t="s">
        <v>390</v>
      </c>
      <c r="B17" s="891"/>
      <c r="C17" s="377">
        <f>[1]ACTIVOS!D307</f>
        <v>6083139</v>
      </c>
      <c r="D17" s="377">
        <f>[1]ACTIVOS!E307</f>
        <v>61757574</v>
      </c>
      <c r="E17" s="377">
        <f>[1]ACTIVOS!F307</f>
        <v>108794551</v>
      </c>
      <c r="F17" s="377">
        <f>[1]ACTIVOS!G307</f>
        <v>129074406</v>
      </c>
      <c r="G17" s="377">
        <f>[1]ACTIVOS!H307</f>
        <v>14964539</v>
      </c>
      <c r="H17" s="377">
        <f>[1]ACTIVOS!I307</f>
        <v>2499000</v>
      </c>
      <c r="I17" s="377">
        <f>[1]ACTIVOS!J307</f>
        <v>8333333</v>
      </c>
      <c r="J17" s="377">
        <f>[1]ACTIVOS!K307</f>
        <v>12974333</v>
      </c>
      <c r="K17" s="377">
        <f>[1]ACTIVOS!L307</f>
        <v>8333333</v>
      </c>
      <c r="L17" s="377">
        <f>[1]ACTIVOS!M307</f>
        <v>8333333</v>
      </c>
      <c r="M17" s="377">
        <f>[1]ACTIVOS!N307</f>
        <v>12974333</v>
      </c>
      <c r="N17" s="377">
        <f>[1]ACTIVOS!O307</f>
        <v>8333333</v>
      </c>
      <c r="O17" s="377">
        <f>C17+D17+E17+F17+G17+H17+I17+J17+K17+L17+M17+N17</f>
        <v>382455207</v>
      </c>
    </row>
    <row r="18" spans="1:15">
      <c r="A18" s="900" t="s">
        <v>389</v>
      </c>
      <c r="B18" s="901"/>
      <c r="C18" s="377">
        <v>54733943</v>
      </c>
      <c r="D18" s="377">
        <f>[1]ACTIVOS!E308</f>
        <v>0</v>
      </c>
      <c r="E18" s="377">
        <f>[1]ACTIVOS!F308</f>
        <v>0</v>
      </c>
      <c r="F18" s="377">
        <f>[1]ACTIVOS!G308</f>
        <v>0</v>
      </c>
      <c r="G18" s="377">
        <f>[1]ACTIVOS!H308</f>
        <v>0</v>
      </c>
      <c r="H18" s="377">
        <f>[1]ACTIVOS!I308</f>
        <v>0</v>
      </c>
      <c r="I18" s="377">
        <f>[1]ACTIVOS!J308</f>
        <v>0</v>
      </c>
      <c r="J18" s="377">
        <f>[1]ACTIVOS!K308</f>
        <v>0</v>
      </c>
      <c r="K18" s="377">
        <f>[1]ACTIVOS!L308</f>
        <v>0</v>
      </c>
      <c r="L18" s="377">
        <f>[1]ACTIVOS!M308</f>
        <v>0</v>
      </c>
      <c r="M18" s="377">
        <f>[1]ACTIVOS!N308</f>
        <v>0</v>
      </c>
      <c r="N18" s="377">
        <f>[1]ACTIVOS!O308</f>
        <v>0</v>
      </c>
      <c r="O18" s="377">
        <f>C18+D18+E18+F18+G18+H18+I18+J18+K18+L18+M18+N18</f>
        <v>54733943</v>
      </c>
    </row>
    <row r="19" spans="1:15">
      <c r="A19" s="380"/>
      <c r="B19" s="380"/>
      <c r="C19" s="379"/>
      <c r="D19" s="379"/>
      <c r="E19" s="379"/>
      <c r="F19" s="379"/>
      <c r="G19" s="379"/>
      <c r="H19" s="379"/>
      <c r="I19" s="379"/>
      <c r="J19" s="379"/>
      <c r="K19" s="379"/>
      <c r="L19" s="379"/>
      <c r="M19" s="379"/>
      <c r="N19" s="379"/>
      <c r="O19" s="379"/>
    </row>
    <row r="20" spans="1:15">
      <c r="A20" s="897" t="s">
        <v>374</v>
      </c>
      <c r="B20" s="897"/>
      <c r="C20" s="376" t="s">
        <v>375</v>
      </c>
      <c r="D20" s="376" t="s">
        <v>376</v>
      </c>
      <c r="E20" s="376" t="s">
        <v>377</v>
      </c>
      <c r="F20" s="376" t="s">
        <v>378</v>
      </c>
      <c r="G20" s="376" t="s">
        <v>379</v>
      </c>
      <c r="H20" s="376" t="s">
        <v>380</v>
      </c>
      <c r="I20" s="376" t="s">
        <v>381</v>
      </c>
      <c r="J20" s="376" t="s">
        <v>382</v>
      </c>
      <c r="K20" s="376" t="s">
        <v>383</v>
      </c>
      <c r="L20" s="376" t="s">
        <v>384</v>
      </c>
      <c r="M20" s="376" t="s">
        <v>385</v>
      </c>
      <c r="N20" s="376" t="s">
        <v>386</v>
      </c>
      <c r="O20" s="381" t="s">
        <v>387</v>
      </c>
    </row>
    <row r="21" spans="1:15">
      <c r="A21" s="891" t="s">
        <v>391</v>
      </c>
      <c r="B21" s="891"/>
      <c r="C21" s="377">
        <f>[1]SUMINISTROS!E51</f>
        <v>63512553</v>
      </c>
      <c r="D21" s="377">
        <f>[1]SUMINISTROS!F51</f>
        <v>90230936</v>
      </c>
      <c r="E21" s="377">
        <f>[1]SUMINISTROS!G51</f>
        <v>134343686</v>
      </c>
      <c r="F21" s="377">
        <f>[1]SUMINISTROS!H51</f>
        <v>185603333</v>
      </c>
      <c r="G21" s="377">
        <f>[1]SUMINISTROS!I51</f>
        <v>211814627</v>
      </c>
      <c r="H21" s="377">
        <f>[1]SUMINISTROS!J51</f>
        <v>0</v>
      </c>
      <c r="I21" s="377">
        <f>[1]SUMINISTROS!K51</f>
        <v>222914627</v>
      </c>
      <c r="J21" s="377">
        <f>[1]SUMINISTROS!L51</f>
        <v>222992191</v>
      </c>
      <c r="K21" s="377">
        <f>[1]SUMINISTROS!M51</f>
        <v>216719945</v>
      </c>
      <c r="L21" s="377">
        <f>[1]SUMINISTROS!N51</f>
        <v>222969977</v>
      </c>
      <c r="M21" s="377">
        <f>[1]SUMINISTROS!O51</f>
        <v>216719945</v>
      </c>
      <c r="N21" s="377">
        <f>[1]SUMINISTROS!P51</f>
        <v>222992191</v>
      </c>
      <c r="O21" s="377">
        <f>SUM(C21:N21)</f>
        <v>2010814011</v>
      </c>
    </row>
    <row r="22" spans="1:15">
      <c r="A22" s="900" t="s">
        <v>389</v>
      </c>
      <c r="B22" s="901"/>
      <c r="C22" s="377">
        <v>9006580</v>
      </c>
      <c r="D22" s="377"/>
      <c r="E22" s="377"/>
      <c r="F22" s="377"/>
      <c r="G22" s="377"/>
      <c r="H22" s="377"/>
      <c r="I22" s="377"/>
      <c r="J22" s="377"/>
      <c r="K22" s="377"/>
      <c r="L22" s="377"/>
      <c r="M22" s="377"/>
      <c r="N22" s="377"/>
      <c r="O22" s="377"/>
    </row>
    <row r="24" spans="1:15">
      <c r="A24" s="897" t="s">
        <v>374</v>
      </c>
      <c r="B24" s="897"/>
      <c r="C24" s="376" t="s">
        <v>375</v>
      </c>
      <c r="D24" s="376" t="s">
        <v>376</v>
      </c>
      <c r="E24" s="376" t="s">
        <v>377</v>
      </c>
      <c r="F24" s="376" t="s">
        <v>378</v>
      </c>
      <c r="G24" s="376" t="s">
        <v>379</v>
      </c>
      <c r="H24" s="376" t="s">
        <v>380</v>
      </c>
      <c r="I24" s="376" t="s">
        <v>381</v>
      </c>
      <c r="J24" s="376" t="s">
        <v>382</v>
      </c>
      <c r="K24" s="376" t="s">
        <v>383</v>
      </c>
      <c r="L24" s="376" t="s">
        <v>384</v>
      </c>
      <c r="M24" s="376" t="s">
        <v>385</v>
      </c>
      <c r="N24" s="376" t="s">
        <v>386</v>
      </c>
      <c r="O24" s="381" t="s">
        <v>387</v>
      </c>
    </row>
    <row r="25" spans="1:15">
      <c r="A25" s="891" t="s">
        <v>392</v>
      </c>
      <c r="B25" s="891"/>
      <c r="C25" s="377">
        <f>[1]NÓMINA!C89</f>
        <v>135803636.6113978</v>
      </c>
      <c r="D25" s="377">
        <f>[1]NÓMINA!D89</f>
        <v>246827204.43123782</v>
      </c>
      <c r="E25" s="377">
        <f>[1]NÓMINA!E89</f>
        <v>349703922.25107771</v>
      </c>
      <c r="F25" s="377">
        <f>[1]NÓMINA!F89</f>
        <v>419002961.30792779</v>
      </c>
      <c r="G25" s="377">
        <f>[1]NÓMINA!G89</f>
        <v>419002961.30792779</v>
      </c>
      <c r="H25" s="377">
        <f>[1]NÓMINA!H89</f>
        <v>420350072.53876382</v>
      </c>
      <c r="I25" s="377">
        <f>[1]NÓMINA!I89</f>
        <v>432411657.53876382</v>
      </c>
      <c r="J25" s="377">
        <f>[1]NÓMINA!J89</f>
        <v>429700155.53876382</v>
      </c>
      <c r="K25" s="377">
        <f>[1]NÓMINA!K89</f>
        <v>429700155.53876382</v>
      </c>
      <c r="L25" s="377">
        <f>[1]NÓMINA!L89</f>
        <v>429216748.53876382</v>
      </c>
      <c r="M25" s="377">
        <f>[1]NÓMINA!M89</f>
        <v>423579291.53876382</v>
      </c>
      <c r="N25" s="377">
        <f>[1]NÓMINA!N89</f>
        <v>451123179.53876382</v>
      </c>
      <c r="O25" s="377">
        <f>SUM(C25:N25)</f>
        <v>4586421946.6809168</v>
      </c>
    </row>
    <row r="26" spans="1:15">
      <c r="A26" s="900" t="s">
        <v>389</v>
      </c>
      <c r="B26" s="901"/>
      <c r="C26" s="377">
        <v>134992857</v>
      </c>
      <c r="D26" s="377">
        <f>[1]NÓMINA!D90</f>
        <v>0</v>
      </c>
      <c r="E26" s="377">
        <f>[1]NÓMINA!E90</f>
        <v>0</v>
      </c>
      <c r="F26" s="377">
        <f>[1]NÓMINA!F90</f>
        <v>0</v>
      </c>
      <c r="G26" s="377">
        <f>[1]NÓMINA!G90</f>
        <v>0</v>
      </c>
      <c r="H26" s="377">
        <f>[1]NÓMINA!H90</f>
        <v>0</v>
      </c>
      <c r="I26" s="377">
        <f>[1]NÓMINA!I90</f>
        <v>0</v>
      </c>
      <c r="J26" s="377">
        <f>[1]NÓMINA!J90</f>
        <v>0</v>
      </c>
      <c r="K26" s="377">
        <f>[1]NÓMINA!K90</f>
        <v>0</v>
      </c>
      <c r="L26" s="377">
        <f>[1]NÓMINA!L90</f>
        <v>0</v>
      </c>
      <c r="M26" s="377">
        <f>[1]NÓMINA!M90</f>
        <v>0</v>
      </c>
      <c r="N26" s="377">
        <f>[1]NÓMINA!N90</f>
        <v>0</v>
      </c>
      <c r="O26" s="377">
        <f>C26+D26+E26+F26+G26+H26+I26+J26+K26+L26+M26+N26</f>
        <v>134992857</v>
      </c>
    </row>
    <row r="28" spans="1:15">
      <c r="A28" s="903" t="s">
        <v>374</v>
      </c>
      <c r="B28" s="904"/>
      <c r="C28" s="376" t="s">
        <v>375</v>
      </c>
      <c r="D28" s="376" t="s">
        <v>376</v>
      </c>
      <c r="E28" s="376" t="s">
        <v>377</v>
      </c>
      <c r="F28" s="376" t="s">
        <v>378</v>
      </c>
      <c r="G28" s="376" t="s">
        <v>379</v>
      </c>
      <c r="H28" s="376" t="s">
        <v>380</v>
      </c>
      <c r="I28" s="376" t="s">
        <v>381</v>
      </c>
      <c r="J28" s="376" t="s">
        <v>382</v>
      </c>
      <c r="K28" s="376" t="s">
        <v>383</v>
      </c>
      <c r="L28" s="376" t="s">
        <v>384</v>
      </c>
      <c r="M28" s="376" t="s">
        <v>385</v>
      </c>
      <c r="N28" s="376" t="s">
        <v>386</v>
      </c>
      <c r="O28" s="376" t="s">
        <v>387</v>
      </c>
    </row>
    <row r="29" spans="1:15">
      <c r="A29" s="902" t="s">
        <v>393</v>
      </c>
      <c r="B29" s="899"/>
      <c r="C29" s="377">
        <f>[1]GENERALES!D136</f>
        <v>316603123</v>
      </c>
      <c r="D29" s="377">
        <f>[1]GENERALES!E136</f>
        <v>342802273</v>
      </c>
      <c r="E29" s="377">
        <f>[1]GENERALES!F136</f>
        <v>369696727</v>
      </c>
      <c r="F29" s="377">
        <f>[1]GENERALES!G136</f>
        <v>420621069</v>
      </c>
      <c r="G29" s="377">
        <f>[1]GENERALES!H136</f>
        <v>445573373</v>
      </c>
      <c r="H29" s="377">
        <f>[1]GENERALES!I136</f>
        <v>445573373</v>
      </c>
      <c r="I29" s="377">
        <f>[1]GENERALES!J136</f>
        <v>446800373</v>
      </c>
      <c r="J29" s="377">
        <f>[1]GENERALES!K136</f>
        <v>445573373</v>
      </c>
      <c r="K29" s="377">
        <f>[1]GENERALES!L136</f>
        <v>445573373</v>
      </c>
      <c r="L29" s="377">
        <f>[1]GENERALES!M136</f>
        <v>445682373</v>
      </c>
      <c r="M29" s="377">
        <f>[1]GENERALES!N136</f>
        <v>445573373</v>
      </c>
      <c r="N29" s="377">
        <f>[1]GENERALES!O136</f>
        <v>445623373</v>
      </c>
      <c r="O29" s="377">
        <f>C29+D29+E29+F29+G29+H29+I29+J29+K29+L29+M29+N29</f>
        <v>5015696176</v>
      </c>
    </row>
    <row r="30" spans="1:15">
      <c r="A30" s="900" t="s">
        <v>389</v>
      </c>
      <c r="B30" s="901"/>
      <c r="C30" s="377">
        <v>407821160</v>
      </c>
      <c r="D30" s="377">
        <f>[1]GENERALES!E137</f>
        <v>0</v>
      </c>
      <c r="E30" s="377">
        <f>[1]GENERALES!F137</f>
        <v>0</v>
      </c>
      <c r="F30" s="377">
        <f>[1]GENERALES!G137</f>
        <v>0</v>
      </c>
      <c r="G30" s="377">
        <f>[1]GENERALES!H137</f>
        <v>0</v>
      </c>
      <c r="H30" s="377">
        <f>[1]GENERALES!I137</f>
        <v>0</v>
      </c>
      <c r="I30" s="377">
        <f>[1]GENERALES!J137</f>
        <v>0</v>
      </c>
      <c r="J30" s="377">
        <f>[1]GENERALES!K137</f>
        <v>0</v>
      </c>
      <c r="K30" s="377">
        <f>[1]GENERALES!L137</f>
        <v>0</v>
      </c>
      <c r="L30" s="377">
        <f>[1]GENERALES!M137</f>
        <v>0</v>
      </c>
      <c r="M30" s="377">
        <f>[1]GENERALES!N137</f>
        <v>0</v>
      </c>
      <c r="N30" s="377">
        <f>[1]GENERALES!O137</f>
        <v>0</v>
      </c>
      <c r="O30" s="377">
        <f>C30+D30+E30+F30+G30+H30+I30+J30+K30+L30+M30+N30</f>
        <v>407821160</v>
      </c>
    </row>
    <row r="32" spans="1:15">
      <c r="A32" s="903" t="s">
        <v>374</v>
      </c>
      <c r="B32" s="904"/>
      <c r="C32" s="376" t="s">
        <v>375</v>
      </c>
      <c r="D32" s="376" t="s">
        <v>376</v>
      </c>
      <c r="E32" s="376" t="s">
        <v>377</v>
      </c>
      <c r="F32" s="376" t="s">
        <v>378</v>
      </c>
      <c r="G32" s="376" t="s">
        <v>379</v>
      </c>
      <c r="H32" s="376" t="s">
        <v>380</v>
      </c>
      <c r="I32" s="376" t="s">
        <v>381</v>
      </c>
      <c r="J32" s="376" t="s">
        <v>382</v>
      </c>
      <c r="K32" s="376" t="s">
        <v>383</v>
      </c>
      <c r="L32" s="376" t="s">
        <v>384</v>
      </c>
      <c r="M32" s="376" t="s">
        <v>385</v>
      </c>
      <c r="N32" s="376" t="s">
        <v>386</v>
      </c>
      <c r="O32" s="376" t="s">
        <v>387</v>
      </c>
    </row>
    <row r="33" spans="1:15">
      <c r="A33" s="902" t="s">
        <v>394</v>
      </c>
      <c r="B33" s="899"/>
      <c r="C33" s="377">
        <f>[1]INGRESOS!C18</f>
        <v>0</v>
      </c>
      <c r="D33" s="377">
        <f>[1]INGRESOS!D18</f>
        <v>0</v>
      </c>
      <c r="E33" s="377">
        <f>[1]INGRESOS!E18</f>
        <v>0</v>
      </c>
      <c r="F33" s="377">
        <f>[1]INGRESOS!F18</f>
        <v>0</v>
      </c>
      <c r="G33" s="377">
        <f>[1]INGRESOS!G18</f>
        <v>0</v>
      </c>
      <c r="H33" s="377">
        <f>[1]INGRESOS!H18</f>
        <v>0</v>
      </c>
      <c r="I33" s="377">
        <f>[1]INGRESOS!I18</f>
        <v>0</v>
      </c>
      <c r="J33" s="377">
        <f>[1]INGRESOS!J18</f>
        <v>0</v>
      </c>
      <c r="K33" s="377">
        <f>[1]INGRESOS!K18</f>
        <v>0</v>
      </c>
      <c r="L33" s="377">
        <f>[1]INGRESOS!L18</f>
        <v>0</v>
      </c>
      <c r="M33" s="377">
        <f>[1]INGRESOS!M18</f>
        <v>0</v>
      </c>
      <c r="N33" s="377">
        <f>[1]INGRESOS!N18</f>
        <v>0</v>
      </c>
      <c r="O33" s="377">
        <f>C33+D33+E33+F33+G33+H33+I33+J33+K33+L33+M33+N33</f>
        <v>0</v>
      </c>
    </row>
    <row r="34" spans="1:15">
      <c r="A34" s="900" t="s">
        <v>389</v>
      </c>
      <c r="B34" s="901"/>
      <c r="C34" s="377">
        <f>[1]INGRESOS!C19</f>
        <v>0</v>
      </c>
      <c r="D34" s="377">
        <f>[1]INGRESOS!D19</f>
        <v>0</v>
      </c>
      <c r="E34" s="377">
        <f>[1]INGRESOS!E19</f>
        <v>0</v>
      </c>
      <c r="F34" s="377">
        <f>[1]INGRESOS!F19</f>
        <v>0</v>
      </c>
      <c r="G34" s="377">
        <f>[1]INGRESOS!G19</f>
        <v>0</v>
      </c>
      <c r="H34" s="377">
        <f>[1]INGRESOS!H19</f>
        <v>0</v>
      </c>
      <c r="I34" s="377">
        <f>[1]INGRESOS!I19</f>
        <v>0</v>
      </c>
      <c r="J34" s="377">
        <f>[1]INGRESOS!J19</f>
        <v>0</v>
      </c>
      <c r="K34" s="377">
        <f>[1]INGRESOS!K19</f>
        <v>0</v>
      </c>
      <c r="L34" s="377">
        <f>[1]INGRESOS!L19</f>
        <v>0</v>
      </c>
      <c r="M34" s="377">
        <f>[1]INGRESOS!M19</f>
        <v>0</v>
      </c>
      <c r="N34" s="377">
        <f>[1]INGRESOS!N19</f>
        <v>0</v>
      </c>
      <c r="O34" s="377">
        <f>C34+D34+E34+F34+G34+H34+I34+J34+K34+L34+M34+N34</f>
        <v>0</v>
      </c>
    </row>
    <row r="36" spans="1:15">
      <c r="K36" t="s">
        <v>395</v>
      </c>
    </row>
    <row r="37" spans="1:15">
      <c r="A37" s="903" t="s">
        <v>374</v>
      </c>
      <c r="B37" s="904"/>
      <c r="C37" s="376" t="s">
        <v>375</v>
      </c>
      <c r="D37" s="376" t="s">
        <v>376</v>
      </c>
      <c r="E37" s="376" t="s">
        <v>377</v>
      </c>
      <c r="F37" s="376" t="s">
        <v>378</v>
      </c>
      <c r="G37" s="376" t="s">
        <v>379</v>
      </c>
      <c r="H37" s="376" t="s">
        <v>380</v>
      </c>
      <c r="I37" s="376" t="s">
        <v>381</v>
      </c>
      <c r="J37" s="376" t="s">
        <v>382</v>
      </c>
      <c r="K37" s="376" t="s">
        <v>383</v>
      </c>
      <c r="L37" s="376" t="s">
        <v>384</v>
      </c>
      <c r="M37" s="376" t="s">
        <v>385</v>
      </c>
      <c r="N37" s="376" t="s">
        <v>386</v>
      </c>
      <c r="O37" s="376" t="s">
        <v>387</v>
      </c>
    </row>
    <row r="38" spans="1:15">
      <c r="A38" s="905" t="s">
        <v>396</v>
      </c>
      <c r="B38" s="906"/>
      <c r="C38" s="377">
        <f>C33-C43</f>
        <v>-522002451.6113978</v>
      </c>
      <c r="D38" s="377">
        <f t="shared" ref="D38:N39" si="0">D33-D43</f>
        <v>-741617987.43123782</v>
      </c>
      <c r="E38" s="377">
        <f t="shared" si="0"/>
        <v>-973178798.25107765</v>
      </c>
      <c r="F38" s="377">
        <f t="shared" si="0"/>
        <v>-1164941681.3079278</v>
      </c>
      <c r="G38" s="377">
        <f t="shared" si="0"/>
        <v>-1101995412.3079278</v>
      </c>
      <c r="H38" s="377">
        <f t="shared" si="0"/>
        <v>-873742401.53876376</v>
      </c>
      <c r="I38" s="377">
        <f t="shared" si="0"/>
        <v>-1110459990.5387638</v>
      </c>
      <c r="J38" s="377">
        <f t="shared" si="0"/>
        <v>-1111240052.5387638</v>
      </c>
      <c r="K38" s="377">
        <f t="shared" si="0"/>
        <v>-1100326806.5387638</v>
      </c>
      <c r="L38" s="377">
        <f t="shared" si="0"/>
        <v>-1106202431.5387638</v>
      </c>
      <c r="M38" s="377">
        <f t="shared" si="0"/>
        <v>-1098846942.5387638</v>
      </c>
      <c r="N38" s="377">
        <f t="shared" si="0"/>
        <v>-1128072076.5387638</v>
      </c>
      <c r="O38" s="377">
        <f>C38+D38+E38+F38+G38+H38+I38+J38+K38+L38+M38+N38</f>
        <v>-12032627032.680914</v>
      </c>
    </row>
    <row r="39" spans="1:15">
      <c r="A39" s="900" t="s">
        <v>389</v>
      </c>
      <c r="B39" s="901"/>
      <c r="C39" s="377">
        <f>C34-C44</f>
        <v>-606554540</v>
      </c>
      <c r="D39" s="377">
        <f t="shared" si="0"/>
        <v>0</v>
      </c>
      <c r="E39" s="377">
        <f t="shared" si="0"/>
        <v>0</v>
      </c>
      <c r="F39" s="377">
        <f t="shared" si="0"/>
        <v>0</v>
      </c>
      <c r="G39" s="377">
        <f t="shared" si="0"/>
        <v>0</v>
      </c>
      <c r="H39" s="377">
        <f t="shared" si="0"/>
        <v>0</v>
      </c>
      <c r="I39" s="377">
        <f t="shared" si="0"/>
        <v>0</v>
      </c>
      <c r="J39" s="377">
        <f t="shared" si="0"/>
        <v>0</v>
      </c>
      <c r="K39" s="377">
        <f t="shared" si="0"/>
        <v>0</v>
      </c>
      <c r="L39" s="377">
        <f t="shared" si="0"/>
        <v>0</v>
      </c>
      <c r="M39" s="377">
        <f t="shared" si="0"/>
        <v>0</v>
      </c>
      <c r="N39" s="377">
        <f t="shared" si="0"/>
        <v>0</v>
      </c>
      <c r="O39" s="377">
        <f>C39+D39+E39+F39+G39+H39+I39+J39+K39+L39+M39+N39</f>
        <v>-606554540</v>
      </c>
    </row>
    <row r="42" spans="1:15">
      <c r="A42" s="903" t="s">
        <v>374</v>
      </c>
      <c r="B42" s="904"/>
      <c r="C42" s="376" t="s">
        <v>375</v>
      </c>
      <c r="D42" s="376" t="s">
        <v>376</v>
      </c>
      <c r="E42" s="376" t="s">
        <v>377</v>
      </c>
      <c r="F42" s="376" t="s">
        <v>378</v>
      </c>
      <c r="G42" s="376" t="s">
        <v>379</v>
      </c>
      <c r="H42" s="376" t="s">
        <v>380</v>
      </c>
      <c r="I42" s="376" t="s">
        <v>381</v>
      </c>
      <c r="J42" s="376" t="s">
        <v>382</v>
      </c>
      <c r="K42" s="376" t="s">
        <v>383</v>
      </c>
      <c r="L42" s="376" t="s">
        <v>384</v>
      </c>
      <c r="M42" s="376" t="s">
        <v>385</v>
      </c>
      <c r="N42" s="376" t="s">
        <v>386</v>
      </c>
      <c r="O42" s="376" t="s">
        <v>387</v>
      </c>
    </row>
    <row r="43" spans="1:15">
      <c r="A43" s="905" t="s">
        <v>397</v>
      </c>
      <c r="B43" s="906"/>
      <c r="C43" s="377">
        <f>C13+C17+C21+C25+C29+C33</f>
        <v>522002451.6113978</v>
      </c>
      <c r="D43" s="377">
        <f t="shared" ref="D43:N43" si="1">D13+D17+D21+D25+D29</f>
        <v>741617987.43123782</v>
      </c>
      <c r="E43" s="377">
        <f t="shared" si="1"/>
        <v>973178798.25107765</v>
      </c>
      <c r="F43" s="377">
        <f t="shared" si="1"/>
        <v>1164941681.3079278</v>
      </c>
      <c r="G43" s="377">
        <f t="shared" si="1"/>
        <v>1101995412.3079278</v>
      </c>
      <c r="H43" s="377">
        <f t="shared" si="1"/>
        <v>873742401.53876376</v>
      </c>
      <c r="I43" s="377">
        <f t="shared" si="1"/>
        <v>1110459990.5387638</v>
      </c>
      <c r="J43" s="377">
        <f t="shared" si="1"/>
        <v>1111240052.5387638</v>
      </c>
      <c r="K43" s="377">
        <f t="shared" si="1"/>
        <v>1100326806.5387638</v>
      </c>
      <c r="L43" s="377">
        <f t="shared" si="1"/>
        <v>1106202431.5387638</v>
      </c>
      <c r="M43" s="377">
        <f t="shared" si="1"/>
        <v>1098846942.5387638</v>
      </c>
      <c r="N43" s="377">
        <f t="shared" si="1"/>
        <v>1128072076.5387638</v>
      </c>
      <c r="O43" s="377">
        <f>C43+D43+E43+F43+G43+H43+I43+J43+K43+L43+M43+N43</f>
        <v>12032627032.680914</v>
      </c>
    </row>
    <row r="44" spans="1:15">
      <c r="A44" s="900" t="s">
        <v>389</v>
      </c>
      <c r="B44" s="901"/>
      <c r="C44" s="377">
        <f t="shared" ref="C44:N44" si="2">C14+C18+C22+C26+C30</f>
        <v>606554540</v>
      </c>
      <c r="D44" s="377">
        <f t="shared" si="2"/>
        <v>0</v>
      </c>
      <c r="E44" s="377">
        <f t="shared" si="2"/>
        <v>0</v>
      </c>
      <c r="F44" s="377">
        <f t="shared" si="2"/>
        <v>0</v>
      </c>
      <c r="G44" s="377">
        <f t="shared" si="2"/>
        <v>0</v>
      </c>
      <c r="H44" s="377">
        <f t="shared" si="2"/>
        <v>0</v>
      </c>
      <c r="I44" s="377">
        <f t="shared" si="2"/>
        <v>0</v>
      </c>
      <c r="J44" s="377">
        <f t="shared" si="2"/>
        <v>0</v>
      </c>
      <c r="K44" s="377">
        <f t="shared" si="2"/>
        <v>0</v>
      </c>
      <c r="L44" s="377">
        <f t="shared" si="2"/>
        <v>0</v>
      </c>
      <c r="M44" s="377">
        <f t="shared" si="2"/>
        <v>0</v>
      </c>
      <c r="N44" s="377">
        <f t="shared" si="2"/>
        <v>0</v>
      </c>
      <c r="O44" s="377">
        <f>C44+D44+E44+F44+G44+H44+I44+J44+K44+L44+M44+N44</f>
        <v>606554540</v>
      </c>
    </row>
  </sheetData>
  <mergeCells count="31">
    <mergeCell ref="A44:B44"/>
    <mergeCell ref="A34:B34"/>
    <mergeCell ref="A37:B37"/>
    <mergeCell ref="A38:B38"/>
    <mergeCell ref="A39:B39"/>
    <mergeCell ref="A42:B42"/>
    <mergeCell ref="A43:B43"/>
    <mergeCell ref="A33:B33"/>
    <mergeCell ref="A18:B18"/>
    <mergeCell ref="A20:B20"/>
    <mergeCell ref="A21:B21"/>
    <mergeCell ref="A22:B22"/>
    <mergeCell ref="A24:B24"/>
    <mergeCell ref="A25:B25"/>
    <mergeCell ref="A26:B26"/>
    <mergeCell ref="A28:B28"/>
    <mergeCell ref="A29:B29"/>
    <mergeCell ref="A30:B30"/>
    <mergeCell ref="A32:B32"/>
    <mergeCell ref="A17:B17"/>
    <mergeCell ref="A1:C5"/>
    <mergeCell ref="D1:M3"/>
    <mergeCell ref="N1:N2"/>
    <mergeCell ref="N3:N4"/>
    <mergeCell ref="D4:H5"/>
    <mergeCell ref="I4:M5"/>
    <mergeCell ref="A6:O6"/>
    <mergeCell ref="A12:B12"/>
    <mergeCell ref="A13:B13"/>
    <mergeCell ref="A14:B14"/>
    <mergeCell ref="A16:B16"/>
  </mergeCells>
  <dataValidations count="3">
    <dataValidation type="list" allowBlank="1" showInputMessage="1" showErrorMessage="1" sqref="B9" xr:uid="{00000000-0002-0000-0600-000000000000}">
      <formula1>$B$62:$B$78</formula1>
    </dataValidation>
    <dataValidation type="list" allowBlank="1" showInputMessage="1" showErrorMessage="1" sqref="B7" xr:uid="{00000000-0002-0000-0600-000001000000}">
      <formula1>$B$59:$B$60</formula1>
    </dataValidation>
    <dataValidation type="list" allowBlank="1" showInputMessage="1" showErrorMessage="1" sqref="B8" xr:uid="{00000000-0002-0000-0600-000002000000}">
      <formula1>$B$55:$B$57</formula1>
    </dataValidation>
  </dataValidations>
  <hyperlinks>
    <hyperlink ref="A17:B17" location="'ACTIVOS GESTIÓN DOCS'!A1" display="TOTAL  ACTIVOS FIJOS" xr:uid="{00000000-0004-0000-0600-000000000000}"/>
    <hyperlink ref="A21:B21" location="'SUMINISTROS GESTIÓN DOCS'!A1" display="TOTAL SUMINISTROS" xr:uid="{00000000-0004-0000-0600-000001000000}"/>
    <hyperlink ref="A25:B25" location="'NÓMINA GESTIÓN DOCS'!A1" display="TOTAL NÓMINA" xr:uid="{00000000-0004-0000-0600-000002000000}"/>
    <hyperlink ref="A29:B29" location="'GENERALES GESTIÓN DOCS'!A1" display="TOTAL GASTOS GENERALES" xr:uid="{00000000-0004-0000-0600-000003000000}"/>
    <hyperlink ref="A13" location="'ADECUACIONES (INFRAESTRUCTURA)'!A1" display="TOTAL  ADECUACIONES" xr:uid="{00000000-0004-0000-0600-000004000000}"/>
    <hyperlink ref="B13" location="'ADECUACIONES (INFRAESTRUCTURA)'!A1" display="'ADECUACIONES (INFRAESTRUCTURA)'!A1" xr:uid="{00000000-0004-0000-0600-000005000000}"/>
    <hyperlink ref="A17" location="ACTIVOS!A1" display="TOTAL  ACTIVOS FIJOS" xr:uid="{00000000-0004-0000-0600-000006000000}"/>
    <hyperlink ref="B17" location="ACTIVOS!A1" display="ACTIVOS!A1" xr:uid="{00000000-0004-0000-0600-000007000000}"/>
    <hyperlink ref="A21" location="SUMINISTROS!A1" display="TOTAL SUMINISTROS" xr:uid="{00000000-0004-0000-0600-000008000000}"/>
    <hyperlink ref="B21" location="SUMINISTROS!A1" display="SUMINISTROS!A1" xr:uid="{00000000-0004-0000-0600-000009000000}"/>
    <hyperlink ref="A25" location="NÓMINA!A1" display="TOTAL NÓMINA" xr:uid="{00000000-0004-0000-0600-00000A000000}"/>
    <hyperlink ref="B25" location="NÓMINA!A1" display="NÓMINA!A1" xr:uid="{00000000-0004-0000-0600-00000B000000}"/>
    <hyperlink ref="A29" location="GENERALES!A1" display="TOTAL GASTOS GENERALES" xr:uid="{00000000-0004-0000-0600-00000C000000}"/>
    <hyperlink ref="B29" location="GENERALES!A1" display="GENERALES!A1" xr:uid="{00000000-0004-0000-0600-00000D000000}"/>
    <hyperlink ref="A33" location="INGRESOS!A1" display="TOTAL INGRESOS" xr:uid="{00000000-0004-0000-0600-00000E000000}"/>
    <hyperlink ref="B33" location="INGRESOS!A1" display="INGRESOS!A1" xr:uid="{00000000-0004-0000-0600-00000F000000}"/>
  </hyperlink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tabSelected="1" workbookViewId="0">
      <selection activeCell="G7" sqref="G7"/>
    </sheetView>
  </sheetViews>
  <sheetFormatPr baseColWidth="10" defaultRowHeight="15.75"/>
  <cols>
    <col min="1" max="1" width="17.375" bestFit="1" customWidth="1"/>
    <col min="2" max="14" width="4.875" customWidth="1"/>
  </cols>
  <sheetData>
    <row r="1" spans="1:14">
      <c r="A1" s="907" t="s">
        <v>519</v>
      </c>
      <c r="B1" s="907"/>
      <c r="C1" s="907"/>
      <c r="D1" s="907"/>
      <c r="E1" s="907"/>
      <c r="F1" s="907"/>
      <c r="G1" s="907"/>
      <c r="H1" s="907"/>
      <c r="I1" s="907"/>
      <c r="J1" s="907"/>
      <c r="K1" s="907"/>
      <c r="L1" s="907"/>
      <c r="M1" s="907"/>
      <c r="N1" s="907"/>
    </row>
    <row r="2" spans="1:14">
      <c r="A2" s="265"/>
      <c r="B2" s="275" t="s">
        <v>9</v>
      </c>
      <c r="C2" s="275" t="s">
        <v>10</v>
      </c>
      <c r="D2" s="275" t="s">
        <v>11</v>
      </c>
      <c r="E2" s="275" t="s">
        <v>12</v>
      </c>
      <c r="F2" s="275" t="s">
        <v>13</v>
      </c>
      <c r="G2" s="265" t="s">
        <v>14</v>
      </c>
      <c r="H2" s="265" t="s">
        <v>15</v>
      </c>
      <c r="I2" s="265" t="s">
        <v>16</v>
      </c>
      <c r="J2" s="265" t="s">
        <v>17</v>
      </c>
      <c r="K2" s="265" t="s">
        <v>18</v>
      </c>
      <c r="L2" s="265" t="s">
        <v>19</v>
      </c>
      <c r="M2" s="265" t="s">
        <v>20</v>
      </c>
      <c r="N2" s="265" t="s">
        <v>21</v>
      </c>
    </row>
    <row r="3" spans="1:14">
      <c r="A3" s="265" t="s">
        <v>492</v>
      </c>
      <c r="B3" s="265"/>
      <c r="C3" s="265"/>
      <c r="D3" s="265"/>
      <c r="E3" s="265"/>
      <c r="F3" s="265">
        <v>0.8</v>
      </c>
      <c r="G3" s="265">
        <v>1</v>
      </c>
      <c r="H3" s="577">
        <v>1.8</v>
      </c>
      <c r="I3" s="265"/>
      <c r="J3" s="265"/>
      <c r="K3" s="265"/>
      <c r="L3" s="265"/>
      <c r="M3" s="265"/>
      <c r="N3" s="265"/>
    </row>
    <row r="4" spans="1:14">
      <c r="A4" s="265" t="s">
        <v>515</v>
      </c>
      <c r="B4" s="265"/>
      <c r="C4" s="265"/>
      <c r="D4" s="265"/>
      <c r="E4" s="265"/>
      <c r="F4" s="265">
        <v>1</v>
      </c>
      <c r="G4" s="265">
        <v>1</v>
      </c>
      <c r="H4" s="265">
        <v>0</v>
      </c>
      <c r="I4" s="265"/>
      <c r="J4" s="265"/>
      <c r="K4" s="265"/>
      <c r="L4" s="265"/>
      <c r="M4" s="265"/>
      <c r="N4" s="265"/>
    </row>
    <row r="5" spans="1:14">
      <c r="A5" s="265" t="s">
        <v>493</v>
      </c>
      <c r="B5" s="265"/>
      <c r="C5" s="265"/>
      <c r="D5" s="265"/>
      <c r="E5" s="265"/>
      <c r="F5" s="577">
        <v>3.5</v>
      </c>
      <c r="G5" s="577">
        <v>5</v>
      </c>
      <c r="H5" s="577">
        <v>8.6999999999999993</v>
      </c>
      <c r="I5" s="265"/>
      <c r="J5" s="265"/>
      <c r="K5" s="265"/>
      <c r="L5" s="265"/>
      <c r="M5" s="265"/>
      <c r="N5" s="265"/>
    </row>
    <row r="6" spans="1:14">
      <c r="A6" s="265" t="s">
        <v>494</v>
      </c>
      <c r="B6" s="265"/>
      <c r="C6" s="265"/>
      <c r="D6" s="265"/>
      <c r="E6" s="265"/>
      <c r="F6" s="577">
        <v>2.1</v>
      </c>
      <c r="G6" s="577">
        <v>1.25</v>
      </c>
      <c r="H6" s="577">
        <v>1.25</v>
      </c>
      <c r="I6" s="265"/>
      <c r="J6" s="265"/>
      <c r="K6" s="265"/>
      <c r="L6" s="265"/>
      <c r="M6" s="265"/>
      <c r="N6" s="265"/>
    </row>
    <row r="7" spans="1:14">
      <c r="A7" s="265" t="s">
        <v>495</v>
      </c>
      <c r="B7" s="265"/>
      <c r="C7" s="265"/>
      <c r="D7" s="265"/>
      <c r="E7" s="265"/>
      <c r="F7" s="265">
        <v>1</v>
      </c>
      <c r="G7" s="577">
        <v>2.5</v>
      </c>
      <c r="H7" s="577">
        <v>1.2</v>
      </c>
      <c r="I7" s="265"/>
      <c r="J7" s="265"/>
      <c r="K7" s="265"/>
      <c r="L7" s="265"/>
      <c r="M7" s="265"/>
      <c r="N7" s="265"/>
    </row>
    <row r="8" spans="1:14">
      <c r="A8" s="265" t="s">
        <v>496</v>
      </c>
      <c r="B8" s="265"/>
      <c r="C8" s="265"/>
      <c r="D8" s="265"/>
      <c r="E8" s="265"/>
      <c r="F8" s="265"/>
      <c r="G8" s="577">
        <v>1.3</v>
      </c>
      <c r="H8" s="577">
        <v>4</v>
      </c>
      <c r="I8" s="265"/>
      <c r="J8" s="265"/>
      <c r="K8" s="265"/>
      <c r="L8" s="265"/>
      <c r="M8" s="265"/>
      <c r="N8" s="265"/>
    </row>
    <row r="9" spans="1:14">
      <c r="A9" s="265" t="s">
        <v>514</v>
      </c>
      <c r="B9" s="265"/>
      <c r="C9" s="265"/>
      <c r="D9" s="265"/>
      <c r="E9" s="265"/>
      <c r="F9" s="265">
        <v>1</v>
      </c>
      <c r="G9" s="265">
        <v>1</v>
      </c>
      <c r="H9" s="577">
        <v>3</v>
      </c>
      <c r="I9" s="265"/>
      <c r="J9" s="265"/>
      <c r="K9" s="265"/>
      <c r="L9" s="265"/>
      <c r="M9" s="265"/>
      <c r="N9" s="265"/>
    </row>
    <row r="10" spans="1:14">
      <c r="A10" s="265" t="s">
        <v>498</v>
      </c>
      <c r="B10" s="265"/>
      <c r="C10" s="265"/>
      <c r="D10" s="265"/>
      <c r="E10" s="265"/>
      <c r="F10" s="265"/>
      <c r="G10" s="265">
        <v>1</v>
      </c>
      <c r="H10" s="577">
        <v>2</v>
      </c>
      <c r="I10" s="265"/>
      <c r="J10" s="265"/>
      <c r="K10" s="265"/>
      <c r="L10" s="265"/>
      <c r="M10" s="265"/>
      <c r="N10" s="265"/>
    </row>
    <row r="11" spans="1:14" hidden="1">
      <c r="A11" s="265" t="s">
        <v>517</v>
      </c>
      <c r="B11" s="265"/>
      <c r="C11" s="265"/>
      <c r="D11" s="265"/>
      <c r="E11" s="265"/>
      <c r="F11" s="577">
        <v>2</v>
      </c>
      <c r="G11" s="265"/>
      <c r="H11" s="265"/>
      <c r="I11" s="265"/>
      <c r="J11" s="265"/>
      <c r="K11" s="265"/>
      <c r="L11" s="265"/>
      <c r="M11" s="265"/>
      <c r="N11" s="265"/>
    </row>
    <row r="12" spans="1:14">
      <c r="A12" s="265" t="s">
        <v>497</v>
      </c>
      <c r="B12" s="265"/>
      <c r="C12" s="265"/>
      <c r="D12" s="265"/>
      <c r="E12" s="265"/>
      <c r="F12" s="265">
        <v>0.3</v>
      </c>
      <c r="G12" s="265">
        <v>0.5</v>
      </c>
      <c r="H12" s="265">
        <v>0.25</v>
      </c>
      <c r="I12" s="265"/>
      <c r="J12" s="265"/>
      <c r="K12" s="265"/>
      <c r="L12" s="265"/>
      <c r="M12" s="265"/>
      <c r="N12" s="265"/>
    </row>
    <row r="13" spans="1:14">
      <c r="A13" s="265" t="s">
        <v>516</v>
      </c>
      <c r="B13" s="265"/>
      <c r="C13" s="265"/>
      <c r="D13" s="265"/>
      <c r="E13" s="265"/>
      <c r="F13" s="265">
        <v>2</v>
      </c>
      <c r="G13" s="265">
        <v>0</v>
      </c>
      <c r="H13" s="265">
        <v>0</v>
      </c>
      <c r="I13" s="265"/>
      <c r="J13" s="265"/>
      <c r="K13" s="265"/>
      <c r="L13" s="265"/>
      <c r="M13" s="265"/>
      <c r="N13" s="265"/>
    </row>
    <row r="14" spans="1:14">
      <c r="A14" s="265" t="s">
        <v>499</v>
      </c>
      <c r="B14" s="265"/>
      <c r="C14" s="265"/>
      <c r="D14" s="265"/>
      <c r="E14" s="265"/>
      <c r="F14" s="577">
        <v>3.7</v>
      </c>
      <c r="G14" s="265">
        <v>0</v>
      </c>
      <c r="H14" s="265">
        <v>0</v>
      </c>
      <c r="I14" s="265"/>
      <c r="J14" s="265"/>
      <c r="K14" s="265"/>
      <c r="L14" s="265"/>
      <c r="M14" s="265"/>
      <c r="N14" s="265"/>
    </row>
    <row r="15" spans="1:14">
      <c r="A15" s="265" t="s">
        <v>511</v>
      </c>
      <c r="B15" s="265"/>
      <c r="C15" s="265"/>
      <c r="D15" s="265"/>
      <c r="E15" s="265"/>
      <c r="F15" s="265">
        <v>1</v>
      </c>
      <c r="G15" s="577">
        <v>2.4</v>
      </c>
      <c r="H15" s="265">
        <v>0</v>
      </c>
      <c r="I15" s="265"/>
      <c r="J15" s="265"/>
      <c r="K15" s="265"/>
      <c r="L15" s="265"/>
      <c r="M15" s="265"/>
      <c r="N15" s="265"/>
    </row>
    <row r="16" spans="1:14">
      <c r="A16" s="265" t="s">
        <v>500</v>
      </c>
      <c r="B16" s="265"/>
      <c r="C16" s="265"/>
      <c r="D16" s="265"/>
      <c r="E16" s="265"/>
      <c r="F16" s="577">
        <v>3</v>
      </c>
      <c r="G16" s="265">
        <v>0</v>
      </c>
      <c r="H16" s="265">
        <v>0.5</v>
      </c>
      <c r="I16" s="265"/>
      <c r="J16" s="265"/>
      <c r="K16" s="265"/>
      <c r="L16" s="265"/>
      <c r="M16" s="265"/>
      <c r="N16" s="265"/>
    </row>
    <row r="17" spans="1:14">
      <c r="A17" s="265" t="s">
        <v>501</v>
      </c>
      <c r="B17" s="265"/>
      <c r="C17" s="265"/>
      <c r="D17" s="265"/>
      <c r="E17" s="265"/>
      <c r="F17" s="265">
        <v>1</v>
      </c>
      <c r="G17" s="265">
        <v>0</v>
      </c>
      <c r="H17" s="265">
        <v>0</v>
      </c>
      <c r="I17" s="265"/>
      <c r="J17" s="265"/>
      <c r="K17" s="265"/>
      <c r="L17" s="265"/>
      <c r="M17" s="265"/>
      <c r="N17" s="265"/>
    </row>
    <row r="18" spans="1:14">
      <c r="A18" s="265" t="s">
        <v>518</v>
      </c>
      <c r="B18" s="265"/>
      <c r="C18" s="265"/>
      <c r="D18" s="265"/>
      <c r="E18" s="265"/>
      <c r="F18" s="577">
        <v>1.5</v>
      </c>
      <c r="G18" s="577">
        <v>1.5</v>
      </c>
      <c r="H18" s="265">
        <v>1</v>
      </c>
      <c r="I18" s="265"/>
      <c r="J18" s="265"/>
      <c r="K18" s="265"/>
      <c r="L18" s="265"/>
      <c r="M18" s="265"/>
      <c r="N18" s="265"/>
    </row>
    <row r="19" spans="1:14">
      <c r="A19" s="265" t="s">
        <v>502</v>
      </c>
      <c r="B19" s="265"/>
      <c r="C19" s="265"/>
      <c r="D19" s="265"/>
      <c r="E19" s="265"/>
      <c r="F19" s="577">
        <v>1.3</v>
      </c>
      <c r="G19" s="577">
        <v>2.5</v>
      </c>
      <c r="H19" s="265">
        <v>0.5</v>
      </c>
      <c r="I19" s="265"/>
      <c r="J19" s="265"/>
      <c r="K19" s="265"/>
      <c r="L19" s="265"/>
      <c r="M19" s="265"/>
      <c r="N19" s="265"/>
    </row>
    <row r="20" spans="1:14">
      <c r="A20" s="265" t="s">
        <v>503</v>
      </c>
      <c r="B20" s="265"/>
      <c r="C20" s="265"/>
      <c r="D20" s="265"/>
      <c r="E20" s="265"/>
      <c r="F20" s="577">
        <v>2</v>
      </c>
      <c r="G20" s="577">
        <v>2</v>
      </c>
      <c r="H20" s="577">
        <v>2.6</v>
      </c>
      <c r="I20" s="265"/>
      <c r="J20" s="265"/>
      <c r="K20" s="265"/>
      <c r="L20" s="265"/>
      <c r="M20" s="265"/>
      <c r="N20" s="265"/>
    </row>
    <row r="21" spans="1:14">
      <c r="A21" s="265" t="s">
        <v>512</v>
      </c>
      <c r="B21" s="265"/>
      <c r="C21" s="265"/>
      <c r="D21" s="265"/>
      <c r="E21" s="265"/>
      <c r="F21" s="577">
        <v>1.4</v>
      </c>
      <c r="G21" s="577">
        <v>1.8</v>
      </c>
      <c r="H21" s="577">
        <v>1.3</v>
      </c>
      <c r="I21" s="265"/>
      <c r="J21" s="265"/>
      <c r="K21" s="265"/>
      <c r="L21" s="265"/>
      <c r="M21" s="265"/>
      <c r="N21" s="265"/>
    </row>
    <row r="22" spans="1:14">
      <c r="A22" s="265" t="s">
        <v>513</v>
      </c>
      <c r="B22" s="265"/>
      <c r="C22" s="265"/>
      <c r="D22" s="265"/>
      <c r="E22" s="265"/>
      <c r="F22" s="577">
        <v>1.2</v>
      </c>
      <c r="G22" s="265">
        <v>1</v>
      </c>
      <c r="H22" s="265">
        <v>0</v>
      </c>
      <c r="I22" s="265"/>
      <c r="J22" s="265"/>
      <c r="K22" s="265"/>
      <c r="L22" s="265"/>
      <c r="M22" s="265"/>
      <c r="N22" s="265"/>
    </row>
    <row r="23" spans="1:14">
      <c r="A23" s="265" t="s">
        <v>504</v>
      </c>
      <c r="B23" s="265"/>
      <c r="C23" s="265"/>
      <c r="D23" s="265"/>
      <c r="E23" s="265"/>
      <c r="F23" s="265">
        <v>1</v>
      </c>
      <c r="G23" s="577">
        <v>3.3</v>
      </c>
      <c r="H23" s="577">
        <v>8</v>
      </c>
      <c r="I23" s="265"/>
      <c r="J23" s="265"/>
      <c r="K23" s="265"/>
      <c r="L23" s="265"/>
      <c r="M23" s="265"/>
      <c r="N23" s="265"/>
    </row>
    <row r="24" spans="1:14">
      <c r="A24" s="265" t="s">
        <v>505</v>
      </c>
      <c r="B24" s="265"/>
      <c r="C24" s="265"/>
      <c r="D24" s="265"/>
      <c r="E24" s="265"/>
      <c r="F24" s="577">
        <v>2.5</v>
      </c>
      <c r="G24" s="577">
        <v>3</v>
      </c>
      <c r="H24" s="265"/>
      <c r="I24" s="265"/>
      <c r="J24" s="265"/>
      <c r="K24" s="265"/>
      <c r="L24" s="265"/>
      <c r="M24" s="265"/>
      <c r="N24" s="265"/>
    </row>
    <row r="25" spans="1:14">
      <c r="A25" s="265" t="s">
        <v>506</v>
      </c>
      <c r="B25" s="265"/>
      <c r="C25" s="265"/>
      <c r="D25" s="265"/>
      <c r="E25" s="265"/>
      <c r="F25" s="265">
        <v>0.56999999999999995</v>
      </c>
      <c r="G25" s="265">
        <v>1</v>
      </c>
      <c r="H25" s="577">
        <v>1.8</v>
      </c>
      <c r="I25" s="265"/>
      <c r="J25" s="265"/>
      <c r="K25" s="265"/>
      <c r="L25" s="265"/>
      <c r="M25" s="265"/>
      <c r="N25" s="265"/>
    </row>
    <row r="26" spans="1:14">
      <c r="A26" s="265" t="s">
        <v>520</v>
      </c>
      <c r="B26" s="265"/>
      <c r="C26" s="265"/>
      <c r="D26" s="265"/>
      <c r="E26" s="265"/>
      <c r="F26" s="265">
        <v>2</v>
      </c>
      <c r="G26" s="577">
        <v>3</v>
      </c>
      <c r="H26" s="265"/>
      <c r="I26" s="265"/>
      <c r="J26" s="265"/>
      <c r="K26" s="265"/>
      <c r="L26" s="265"/>
      <c r="M26" s="265"/>
      <c r="N26" s="265"/>
    </row>
    <row r="27" spans="1:14">
      <c r="A27" s="265" t="s">
        <v>521</v>
      </c>
      <c r="B27" s="265"/>
      <c r="C27" s="265"/>
      <c r="D27" s="265"/>
      <c r="E27" s="265"/>
      <c r="F27" s="265"/>
      <c r="G27" s="265">
        <v>0</v>
      </c>
      <c r="H27" s="577">
        <v>2</v>
      </c>
      <c r="I27" s="265"/>
      <c r="J27" s="265"/>
      <c r="K27" s="265"/>
      <c r="L27" s="265"/>
      <c r="M27" s="265"/>
      <c r="N27" s="265"/>
    </row>
    <row r="28" spans="1:14">
      <c r="A28" s="265" t="s">
        <v>507</v>
      </c>
      <c r="B28" s="265"/>
      <c r="C28" s="265"/>
      <c r="D28" s="265"/>
      <c r="E28" s="265"/>
      <c r="F28" s="265">
        <v>0.8</v>
      </c>
      <c r="G28" s="265">
        <v>1</v>
      </c>
      <c r="H28" s="577">
        <v>1.5</v>
      </c>
      <c r="I28" s="265"/>
      <c r="J28" s="265"/>
      <c r="K28" s="265"/>
      <c r="L28" s="265"/>
      <c r="M28" s="265"/>
      <c r="N28" s="265"/>
    </row>
    <row r="29" spans="1:14">
      <c r="A29" s="265" t="s">
        <v>508</v>
      </c>
      <c r="B29" s="265"/>
      <c r="C29" s="265"/>
      <c r="D29" s="265"/>
      <c r="E29" s="265"/>
      <c r="F29" s="265"/>
      <c r="G29" s="265">
        <v>1</v>
      </c>
      <c r="H29" s="577">
        <v>2</v>
      </c>
      <c r="I29" s="265"/>
      <c r="J29" s="265"/>
      <c r="K29" s="265"/>
      <c r="L29" s="265"/>
      <c r="M29" s="265"/>
      <c r="N29" s="265"/>
    </row>
    <row r="30" spans="1:14">
      <c r="A30" s="265" t="s">
        <v>509</v>
      </c>
      <c r="B30" s="265"/>
      <c r="C30" s="265"/>
      <c r="D30" s="265"/>
      <c r="E30" s="265"/>
      <c r="F30" s="265"/>
      <c r="G30" s="577">
        <v>2.5</v>
      </c>
      <c r="H30" s="577">
        <v>1.5</v>
      </c>
      <c r="I30" s="265"/>
      <c r="J30" s="265"/>
      <c r="K30" s="265"/>
      <c r="L30" s="265"/>
      <c r="M30" s="265"/>
      <c r="N30" s="265"/>
    </row>
    <row r="31" spans="1:14">
      <c r="A31" s="265" t="s">
        <v>510</v>
      </c>
      <c r="B31" s="265"/>
      <c r="C31" s="265"/>
      <c r="D31" s="265"/>
      <c r="E31" s="265"/>
      <c r="F31" s="265"/>
      <c r="G31" s="265">
        <v>0</v>
      </c>
      <c r="H31" s="265">
        <v>1</v>
      </c>
      <c r="I31" s="265"/>
      <c r="J31" s="265"/>
      <c r="K31" s="265"/>
      <c r="L31" s="265"/>
      <c r="M31" s="265"/>
      <c r="N31" s="265"/>
    </row>
  </sheetData>
  <mergeCells count="1">
    <mergeCell ref="A1:N1"/>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MATRIZ ASISTENCIAL</vt:lpstr>
      <vt:lpstr>CONSOLIDADO ENCUESTAS</vt:lpstr>
      <vt:lpstr>DATOS HOSPI</vt:lpstr>
      <vt:lpstr>CONSOLIDADO INDICADORES</vt:lpstr>
      <vt:lpstr>MAPA DE RIESGOS</vt:lpstr>
      <vt:lpstr>INDICADORES HOSPI</vt:lpstr>
      <vt:lpstr>PRESUPUESTO</vt:lpstr>
      <vt:lpstr>OPORTUNIDAD DE ESPECIALISTAS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LHOSPITALIZACION</cp:lastModifiedBy>
  <dcterms:created xsi:type="dcterms:W3CDTF">2017-02-20T19:19:21Z</dcterms:created>
  <dcterms:modified xsi:type="dcterms:W3CDTF">2017-08-18T14:51:51Z</dcterms:modified>
</cp:coreProperties>
</file>